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troduction to Business Analytics\Assessment\Energy Consumption\"/>
    </mc:Choice>
  </mc:AlternateContent>
  <xr:revisionPtr revIDLastSave="0" documentId="13_ncr:1_{96A91776-9609-439B-8CC4-8E65E57F73B3}" xr6:coauthVersionLast="47" xr6:coauthVersionMax="47" xr10:uidLastSave="{00000000-0000-0000-0000-000000000000}"/>
  <bookViews>
    <workbookView xWindow="120" yWindow="255" windowWidth="28785" windowHeight="15105" firstSheet="2" activeTab="2" xr2:uid="{0EB25633-71C1-44CD-BADC-6869F7A16252}"/>
  </bookViews>
  <sheets>
    <sheet name="Summary_Insights" sheetId="34" r:id="rId1"/>
    <sheet name="Data_Raw" sheetId="33" r:id="rId2"/>
    <sheet name="Data_Cleaned" sheetId="1" r:id="rId3"/>
    <sheet name="Descriptive Analysis" sheetId="3" r:id="rId4"/>
    <sheet name="Renewables_by_DayType" sheetId="26" r:id="rId5"/>
    <sheet name="Weekend_Weekday" sheetId="16" r:id="rId6"/>
    <sheet name="Peak_offpeak_Renw" sheetId="25" r:id="rId7"/>
    <sheet name="Peakvsoffpeak" sheetId="9" r:id="rId8"/>
    <sheet name="Temperature_Regression_Model" sheetId="31" r:id="rId9"/>
    <sheet name="Assumptions_Limitations" sheetId="35" r:id="rId10"/>
  </sheets>
  <definedNames>
    <definedName name="_xlnm._FilterDatabase" localSheetId="2" hidden="1">Data_Cleaned!$AH$3:$AK$1002</definedName>
    <definedName name="_xlcn.WorksheetConnection_Energy_consumptionA1M10011" hidden="1">Data_Cleaned!$A$3:$O$1002</definedName>
  </definedNames>
  <calcPr calcId="191029"/>
  <pivotCaches>
    <pivotCache cacheId="7" r:id="rId11"/>
    <pivotCache cacheId="11" r:id="rId12"/>
    <pivotCache cacheId="12" r:id="rId13"/>
    <pivotCache cacheId="13" r:id="rId14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Energy_consumption!$A$1:$M$1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31" l="1"/>
  <c r="C9" i="31"/>
  <c r="E27" i="31" s="1" a="1"/>
  <c r="E27" i="31" s="1"/>
  <c r="AE11" i="1" l="1"/>
  <c r="R7" i="1"/>
  <c r="Y8" i="1"/>
  <c r="Y4" i="1"/>
  <c r="Y5" i="1" s="1"/>
  <c r="S10" i="1"/>
  <c r="S9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4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5" i="1"/>
  <c r="P4" i="1"/>
  <c r="X11" i="1"/>
  <c r="W13" i="1"/>
  <c r="AL8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4" i="1"/>
  <c r="V16" i="1"/>
  <c r="V15" i="1"/>
  <c r="V1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4" i="1"/>
  <c r="V7" i="1"/>
  <c r="V6" i="1"/>
  <c r="V5" i="1"/>
  <c r="V4" i="1"/>
  <c r="AH13" i="1" s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F6" i="1"/>
  <c r="AF5" i="1"/>
  <c r="AF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4" i="1"/>
  <c r="AE5" i="1"/>
  <c r="AE4" i="1"/>
  <c r="AA4" i="1"/>
  <c r="AB4" i="1"/>
  <c r="Z4" i="1"/>
  <c r="X4" i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621" i="1"/>
  <c r="C621" i="1" s="1"/>
  <c r="B622" i="1"/>
  <c r="C622" i="1" s="1"/>
  <c r="B623" i="1"/>
  <c r="C623" i="1" s="1"/>
  <c r="B624" i="1"/>
  <c r="C624" i="1" s="1"/>
  <c r="B625" i="1"/>
  <c r="C625" i="1" s="1"/>
  <c r="B626" i="1"/>
  <c r="C626" i="1" s="1"/>
  <c r="B627" i="1"/>
  <c r="C627" i="1" s="1"/>
  <c r="B628" i="1"/>
  <c r="C628" i="1" s="1"/>
  <c r="B629" i="1"/>
  <c r="C629" i="1" s="1"/>
  <c r="B630" i="1"/>
  <c r="C630" i="1" s="1"/>
  <c r="B631" i="1"/>
  <c r="C631" i="1" s="1"/>
  <c r="B632" i="1"/>
  <c r="C632" i="1" s="1"/>
  <c r="B633" i="1"/>
  <c r="C633" i="1" s="1"/>
  <c r="B634" i="1"/>
  <c r="C634" i="1" s="1"/>
  <c r="B635" i="1"/>
  <c r="C635" i="1" s="1"/>
  <c r="B636" i="1"/>
  <c r="C636" i="1" s="1"/>
  <c r="B637" i="1"/>
  <c r="C637" i="1" s="1"/>
  <c r="B638" i="1"/>
  <c r="C638" i="1" s="1"/>
  <c r="B639" i="1"/>
  <c r="C639" i="1" s="1"/>
  <c r="B640" i="1"/>
  <c r="C640" i="1" s="1"/>
  <c r="B641" i="1"/>
  <c r="C641" i="1" s="1"/>
  <c r="B642" i="1"/>
  <c r="C642" i="1" s="1"/>
  <c r="B643" i="1"/>
  <c r="C643" i="1" s="1"/>
  <c r="B644" i="1"/>
  <c r="C644" i="1" s="1"/>
  <c r="B645" i="1"/>
  <c r="C645" i="1" s="1"/>
  <c r="B646" i="1"/>
  <c r="C646" i="1" s="1"/>
  <c r="B647" i="1"/>
  <c r="C647" i="1" s="1"/>
  <c r="B648" i="1"/>
  <c r="C648" i="1" s="1"/>
  <c r="B649" i="1"/>
  <c r="C649" i="1" s="1"/>
  <c r="B650" i="1"/>
  <c r="C650" i="1" s="1"/>
  <c r="B651" i="1"/>
  <c r="C651" i="1" s="1"/>
  <c r="B652" i="1"/>
  <c r="C652" i="1" s="1"/>
  <c r="B653" i="1"/>
  <c r="C653" i="1" s="1"/>
  <c r="B654" i="1"/>
  <c r="C654" i="1" s="1"/>
  <c r="B655" i="1"/>
  <c r="C655" i="1" s="1"/>
  <c r="B656" i="1"/>
  <c r="C656" i="1" s="1"/>
  <c r="B657" i="1"/>
  <c r="C657" i="1" s="1"/>
  <c r="B658" i="1"/>
  <c r="C658" i="1" s="1"/>
  <c r="B659" i="1"/>
  <c r="C659" i="1" s="1"/>
  <c r="B660" i="1"/>
  <c r="C660" i="1" s="1"/>
  <c r="B661" i="1"/>
  <c r="C661" i="1" s="1"/>
  <c r="B662" i="1"/>
  <c r="C662" i="1" s="1"/>
  <c r="B663" i="1"/>
  <c r="C663" i="1" s="1"/>
  <c r="B664" i="1"/>
  <c r="C664" i="1" s="1"/>
  <c r="B665" i="1"/>
  <c r="C665" i="1" s="1"/>
  <c r="B666" i="1"/>
  <c r="C666" i="1" s="1"/>
  <c r="B667" i="1"/>
  <c r="C667" i="1" s="1"/>
  <c r="B668" i="1"/>
  <c r="C668" i="1" s="1"/>
  <c r="B669" i="1"/>
  <c r="C669" i="1" s="1"/>
  <c r="B670" i="1"/>
  <c r="C670" i="1" s="1"/>
  <c r="B671" i="1"/>
  <c r="C671" i="1" s="1"/>
  <c r="B672" i="1"/>
  <c r="C672" i="1" s="1"/>
  <c r="B673" i="1"/>
  <c r="C673" i="1" s="1"/>
  <c r="B674" i="1"/>
  <c r="C674" i="1" s="1"/>
  <c r="B675" i="1"/>
  <c r="C675" i="1" s="1"/>
  <c r="B676" i="1"/>
  <c r="C676" i="1" s="1"/>
  <c r="B677" i="1"/>
  <c r="C677" i="1" s="1"/>
  <c r="B678" i="1"/>
  <c r="C678" i="1" s="1"/>
  <c r="B679" i="1"/>
  <c r="C679" i="1" s="1"/>
  <c r="B680" i="1"/>
  <c r="C680" i="1" s="1"/>
  <c r="B681" i="1"/>
  <c r="C681" i="1" s="1"/>
  <c r="B682" i="1"/>
  <c r="C682" i="1" s="1"/>
  <c r="B683" i="1"/>
  <c r="C683" i="1" s="1"/>
  <c r="B684" i="1"/>
  <c r="C684" i="1" s="1"/>
  <c r="B685" i="1"/>
  <c r="C685" i="1" s="1"/>
  <c r="B686" i="1"/>
  <c r="C686" i="1" s="1"/>
  <c r="B687" i="1"/>
  <c r="C687" i="1" s="1"/>
  <c r="B688" i="1"/>
  <c r="C688" i="1" s="1"/>
  <c r="B689" i="1"/>
  <c r="C689" i="1" s="1"/>
  <c r="B690" i="1"/>
  <c r="C690" i="1" s="1"/>
  <c r="B691" i="1"/>
  <c r="C691" i="1" s="1"/>
  <c r="B692" i="1"/>
  <c r="C692" i="1" s="1"/>
  <c r="B693" i="1"/>
  <c r="C693" i="1" s="1"/>
  <c r="B694" i="1"/>
  <c r="C694" i="1" s="1"/>
  <c r="B695" i="1"/>
  <c r="C695" i="1" s="1"/>
  <c r="B696" i="1"/>
  <c r="C696" i="1" s="1"/>
  <c r="B697" i="1"/>
  <c r="C697" i="1" s="1"/>
  <c r="B698" i="1"/>
  <c r="C698" i="1" s="1"/>
  <c r="B699" i="1"/>
  <c r="C699" i="1" s="1"/>
  <c r="B700" i="1"/>
  <c r="C700" i="1" s="1"/>
  <c r="B701" i="1"/>
  <c r="C701" i="1" s="1"/>
  <c r="B702" i="1"/>
  <c r="C702" i="1" s="1"/>
  <c r="B703" i="1"/>
  <c r="C703" i="1" s="1"/>
  <c r="B704" i="1"/>
  <c r="C704" i="1" s="1"/>
  <c r="B705" i="1"/>
  <c r="C705" i="1" s="1"/>
  <c r="B706" i="1"/>
  <c r="C706" i="1" s="1"/>
  <c r="B707" i="1"/>
  <c r="C707" i="1" s="1"/>
  <c r="B708" i="1"/>
  <c r="C708" i="1" s="1"/>
  <c r="B709" i="1"/>
  <c r="C709" i="1" s="1"/>
  <c r="B710" i="1"/>
  <c r="C710" i="1" s="1"/>
  <c r="B711" i="1"/>
  <c r="C711" i="1" s="1"/>
  <c r="B712" i="1"/>
  <c r="C712" i="1" s="1"/>
  <c r="B713" i="1"/>
  <c r="C713" i="1" s="1"/>
  <c r="B714" i="1"/>
  <c r="C714" i="1" s="1"/>
  <c r="B715" i="1"/>
  <c r="C715" i="1" s="1"/>
  <c r="B716" i="1"/>
  <c r="C716" i="1" s="1"/>
  <c r="B717" i="1"/>
  <c r="C717" i="1" s="1"/>
  <c r="B718" i="1"/>
  <c r="C718" i="1" s="1"/>
  <c r="B719" i="1"/>
  <c r="C719" i="1" s="1"/>
  <c r="B720" i="1"/>
  <c r="C720" i="1" s="1"/>
  <c r="B721" i="1"/>
  <c r="C721" i="1" s="1"/>
  <c r="B722" i="1"/>
  <c r="C722" i="1" s="1"/>
  <c r="B723" i="1"/>
  <c r="C723" i="1" s="1"/>
  <c r="B724" i="1"/>
  <c r="C724" i="1" s="1"/>
  <c r="B725" i="1"/>
  <c r="C725" i="1" s="1"/>
  <c r="B726" i="1"/>
  <c r="C726" i="1" s="1"/>
  <c r="B727" i="1"/>
  <c r="C727" i="1" s="1"/>
  <c r="B728" i="1"/>
  <c r="C728" i="1" s="1"/>
  <c r="B729" i="1"/>
  <c r="C729" i="1" s="1"/>
  <c r="B730" i="1"/>
  <c r="C730" i="1" s="1"/>
  <c r="B731" i="1"/>
  <c r="C731" i="1" s="1"/>
  <c r="B732" i="1"/>
  <c r="C732" i="1" s="1"/>
  <c r="B733" i="1"/>
  <c r="C733" i="1" s="1"/>
  <c r="B734" i="1"/>
  <c r="C734" i="1" s="1"/>
  <c r="B735" i="1"/>
  <c r="C735" i="1" s="1"/>
  <c r="B736" i="1"/>
  <c r="C736" i="1" s="1"/>
  <c r="B737" i="1"/>
  <c r="C737" i="1" s="1"/>
  <c r="B738" i="1"/>
  <c r="C738" i="1" s="1"/>
  <c r="B739" i="1"/>
  <c r="C739" i="1" s="1"/>
  <c r="B740" i="1"/>
  <c r="C740" i="1" s="1"/>
  <c r="B741" i="1"/>
  <c r="C741" i="1" s="1"/>
  <c r="B742" i="1"/>
  <c r="C742" i="1" s="1"/>
  <c r="B743" i="1"/>
  <c r="C743" i="1" s="1"/>
  <c r="B744" i="1"/>
  <c r="C744" i="1" s="1"/>
  <c r="B745" i="1"/>
  <c r="C745" i="1" s="1"/>
  <c r="B746" i="1"/>
  <c r="C746" i="1" s="1"/>
  <c r="B747" i="1"/>
  <c r="C747" i="1" s="1"/>
  <c r="B748" i="1"/>
  <c r="C748" i="1" s="1"/>
  <c r="B749" i="1"/>
  <c r="C749" i="1" s="1"/>
  <c r="B750" i="1"/>
  <c r="C750" i="1" s="1"/>
  <c r="B751" i="1"/>
  <c r="C751" i="1" s="1"/>
  <c r="B752" i="1"/>
  <c r="C752" i="1" s="1"/>
  <c r="B753" i="1"/>
  <c r="C753" i="1" s="1"/>
  <c r="B754" i="1"/>
  <c r="C754" i="1" s="1"/>
  <c r="B755" i="1"/>
  <c r="C755" i="1" s="1"/>
  <c r="B756" i="1"/>
  <c r="C756" i="1" s="1"/>
  <c r="B757" i="1"/>
  <c r="C757" i="1" s="1"/>
  <c r="B758" i="1"/>
  <c r="C758" i="1" s="1"/>
  <c r="B759" i="1"/>
  <c r="C759" i="1" s="1"/>
  <c r="B760" i="1"/>
  <c r="C760" i="1" s="1"/>
  <c r="B761" i="1"/>
  <c r="C761" i="1" s="1"/>
  <c r="B762" i="1"/>
  <c r="C762" i="1" s="1"/>
  <c r="B763" i="1"/>
  <c r="C763" i="1" s="1"/>
  <c r="B764" i="1"/>
  <c r="C764" i="1" s="1"/>
  <c r="B765" i="1"/>
  <c r="C765" i="1" s="1"/>
  <c r="B766" i="1"/>
  <c r="C766" i="1" s="1"/>
  <c r="B767" i="1"/>
  <c r="C767" i="1" s="1"/>
  <c r="B768" i="1"/>
  <c r="C768" i="1" s="1"/>
  <c r="B769" i="1"/>
  <c r="C769" i="1" s="1"/>
  <c r="B770" i="1"/>
  <c r="C770" i="1" s="1"/>
  <c r="B771" i="1"/>
  <c r="C771" i="1" s="1"/>
  <c r="B772" i="1"/>
  <c r="C772" i="1" s="1"/>
  <c r="B773" i="1"/>
  <c r="C773" i="1" s="1"/>
  <c r="B774" i="1"/>
  <c r="C774" i="1" s="1"/>
  <c r="B775" i="1"/>
  <c r="C775" i="1" s="1"/>
  <c r="B776" i="1"/>
  <c r="C776" i="1" s="1"/>
  <c r="B777" i="1"/>
  <c r="C777" i="1" s="1"/>
  <c r="B778" i="1"/>
  <c r="C778" i="1" s="1"/>
  <c r="B779" i="1"/>
  <c r="C779" i="1" s="1"/>
  <c r="B780" i="1"/>
  <c r="C780" i="1" s="1"/>
  <c r="B781" i="1"/>
  <c r="C781" i="1" s="1"/>
  <c r="B782" i="1"/>
  <c r="C782" i="1" s="1"/>
  <c r="B783" i="1"/>
  <c r="C783" i="1" s="1"/>
  <c r="B784" i="1"/>
  <c r="C784" i="1" s="1"/>
  <c r="B785" i="1"/>
  <c r="C785" i="1" s="1"/>
  <c r="B786" i="1"/>
  <c r="C786" i="1" s="1"/>
  <c r="B787" i="1"/>
  <c r="C787" i="1" s="1"/>
  <c r="B788" i="1"/>
  <c r="C788" i="1" s="1"/>
  <c r="B789" i="1"/>
  <c r="C789" i="1" s="1"/>
  <c r="B790" i="1"/>
  <c r="C790" i="1" s="1"/>
  <c r="B791" i="1"/>
  <c r="C791" i="1" s="1"/>
  <c r="B792" i="1"/>
  <c r="C792" i="1" s="1"/>
  <c r="B793" i="1"/>
  <c r="C793" i="1" s="1"/>
  <c r="B794" i="1"/>
  <c r="C794" i="1" s="1"/>
  <c r="B795" i="1"/>
  <c r="C795" i="1" s="1"/>
  <c r="B796" i="1"/>
  <c r="C796" i="1" s="1"/>
  <c r="B797" i="1"/>
  <c r="C797" i="1" s="1"/>
  <c r="B798" i="1"/>
  <c r="C798" i="1" s="1"/>
  <c r="B799" i="1"/>
  <c r="C799" i="1" s="1"/>
  <c r="B800" i="1"/>
  <c r="C800" i="1" s="1"/>
  <c r="B801" i="1"/>
  <c r="C801" i="1" s="1"/>
  <c r="B802" i="1"/>
  <c r="C802" i="1" s="1"/>
  <c r="B803" i="1"/>
  <c r="C803" i="1" s="1"/>
  <c r="B804" i="1"/>
  <c r="C804" i="1" s="1"/>
  <c r="B805" i="1"/>
  <c r="C805" i="1" s="1"/>
  <c r="B806" i="1"/>
  <c r="C806" i="1" s="1"/>
  <c r="B807" i="1"/>
  <c r="C807" i="1" s="1"/>
  <c r="B808" i="1"/>
  <c r="C808" i="1" s="1"/>
  <c r="B809" i="1"/>
  <c r="C809" i="1" s="1"/>
  <c r="B810" i="1"/>
  <c r="C810" i="1" s="1"/>
  <c r="B811" i="1"/>
  <c r="C811" i="1" s="1"/>
  <c r="B812" i="1"/>
  <c r="C812" i="1" s="1"/>
  <c r="B813" i="1"/>
  <c r="C813" i="1" s="1"/>
  <c r="B814" i="1"/>
  <c r="C814" i="1" s="1"/>
  <c r="B815" i="1"/>
  <c r="C815" i="1" s="1"/>
  <c r="B816" i="1"/>
  <c r="C816" i="1" s="1"/>
  <c r="B817" i="1"/>
  <c r="C817" i="1" s="1"/>
  <c r="B818" i="1"/>
  <c r="C818" i="1" s="1"/>
  <c r="B819" i="1"/>
  <c r="C819" i="1" s="1"/>
  <c r="B820" i="1"/>
  <c r="C820" i="1" s="1"/>
  <c r="B821" i="1"/>
  <c r="C821" i="1" s="1"/>
  <c r="B822" i="1"/>
  <c r="C822" i="1" s="1"/>
  <c r="B823" i="1"/>
  <c r="C823" i="1" s="1"/>
  <c r="B824" i="1"/>
  <c r="C824" i="1" s="1"/>
  <c r="B825" i="1"/>
  <c r="C825" i="1" s="1"/>
  <c r="B826" i="1"/>
  <c r="C826" i="1" s="1"/>
  <c r="B827" i="1"/>
  <c r="C827" i="1" s="1"/>
  <c r="B828" i="1"/>
  <c r="C828" i="1" s="1"/>
  <c r="B829" i="1"/>
  <c r="C829" i="1" s="1"/>
  <c r="B830" i="1"/>
  <c r="C830" i="1" s="1"/>
  <c r="B831" i="1"/>
  <c r="C831" i="1" s="1"/>
  <c r="B832" i="1"/>
  <c r="C832" i="1" s="1"/>
  <c r="B833" i="1"/>
  <c r="C833" i="1" s="1"/>
  <c r="B834" i="1"/>
  <c r="C834" i="1" s="1"/>
  <c r="B835" i="1"/>
  <c r="C835" i="1" s="1"/>
  <c r="B836" i="1"/>
  <c r="C836" i="1" s="1"/>
  <c r="B837" i="1"/>
  <c r="C837" i="1" s="1"/>
  <c r="B838" i="1"/>
  <c r="C838" i="1" s="1"/>
  <c r="B839" i="1"/>
  <c r="C839" i="1" s="1"/>
  <c r="B840" i="1"/>
  <c r="C840" i="1" s="1"/>
  <c r="B841" i="1"/>
  <c r="C841" i="1" s="1"/>
  <c r="B842" i="1"/>
  <c r="C842" i="1" s="1"/>
  <c r="B843" i="1"/>
  <c r="C843" i="1" s="1"/>
  <c r="B844" i="1"/>
  <c r="C844" i="1" s="1"/>
  <c r="B845" i="1"/>
  <c r="C845" i="1" s="1"/>
  <c r="B846" i="1"/>
  <c r="C846" i="1" s="1"/>
  <c r="B847" i="1"/>
  <c r="C847" i="1" s="1"/>
  <c r="B848" i="1"/>
  <c r="C848" i="1" s="1"/>
  <c r="B849" i="1"/>
  <c r="C849" i="1" s="1"/>
  <c r="B850" i="1"/>
  <c r="C850" i="1" s="1"/>
  <c r="B851" i="1"/>
  <c r="C851" i="1" s="1"/>
  <c r="B852" i="1"/>
  <c r="C852" i="1" s="1"/>
  <c r="B853" i="1"/>
  <c r="C853" i="1" s="1"/>
  <c r="B854" i="1"/>
  <c r="C854" i="1" s="1"/>
  <c r="B855" i="1"/>
  <c r="C855" i="1" s="1"/>
  <c r="B856" i="1"/>
  <c r="C856" i="1" s="1"/>
  <c r="B857" i="1"/>
  <c r="C857" i="1" s="1"/>
  <c r="B858" i="1"/>
  <c r="C858" i="1" s="1"/>
  <c r="B859" i="1"/>
  <c r="C859" i="1" s="1"/>
  <c r="B860" i="1"/>
  <c r="C860" i="1" s="1"/>
  <c r="B861" i="1"/>
  <c r="C861" i="1" s="1"/>
  <c r="B862" i="1"/>
  <c r="C862" i="1" s="1"/>
  <c r="B863" i="1"/>
  <c r="C863" i="1" s="1"/>
  <c r="B864" i="1"/>
  <c r="C864" i="1" s="1"/>
  <c r="B865" i="1"/>
  <c r="C865" i="1" s="1"/>
  <c r="B866" i="1"/>
  <c r="C866" i="1" s="1"/>
  <c r="B867" i="1"/>
  <c r="C867" i="1" s="1"/>
  <c r="B868" i="1"/>
  <c r="C868" i="1" s="1"/>
  <c r="B869" i="1"/>
  <c r="C869" i="1" s="1"/>
  <c r="B870" i="1"/>
  <c r="C870" i="1" s="1"/>
  <c r="B871" i="1"/>
  <c r="C871" i="1" s="1"/>
  <c r="B872" i="1"/>
  <c r="C872" i="1" s="1"/>
  <c r="B873" i="1"/>
  <c r="C873" i="1" s="1"/>
  <c r="B874" i="1"/>
  <c r="C874" i="1" s="1"/>
  <c r="B875" i="1"/>
  <c r="C875" i="1" s="1"/>
  <c r="B876" i="1"/>
  <c r="C876" i="1" s="1"/>
  <c r="B877" i="1"/>
  <c r="C877" i="1" s="1"/>
  <c r="B878" i="1"/>
  <c r="C878" i="1" s="1"/>
  <c r="B879" i="1"/>
  <c r="C879" i="1" s="1"/>
  <c r="B880" i="1"/>
  <c r="C880" i="1" s="1"/>
  <c r="B881" i="1"/>
  <c r="C881" i="1" s="1"/>
  <c r="B882" i="1"/>
  <c r="C882" i="1" s="1"/>
  <c r="B883" i="1"/>
  <c r="C883" i="1" s="1"/>
  <c r="B884" i="1"/>
  <c r="C884" i="1" s="1"/>
  <c r="B885" i="1"/>
  <c r="C885" i="1" s="1"/>
  <c r="B886" i="1"/>
  <c r="C886" i="1" s="1"/>
  <c r="B887" i="1"/>
  <c r="C887" i="1" s="1"/>
  <c r="B888" i="1"/>
  <c r="C888" i="1" s="1"/>
  <c r="B889" i="1"/>
  <c r="C889" i="1" s="1"/>
  <c r="B890" i="1"/>
  <c r="C890" i="1" s="1"/>
  <c r="B891" i="1"/>
  <c r="C891" i="1" s="1"/>
  <c r="B892" i="1"/>
  <c r="C892" i="1" s="1"/>
  <c r="B893" i="1"/>
  <c r="C893" i="1" s="1"/>
  <c r="B894" i="1"/>
  <c r="C894" i="1" s="1"/>
  <c r="B895" i="1"/>
  <c r="C895" i="1" s="1"/>
  <c r="B896" i="1"/>
  <c r="C896" i="1" s="1"/>
  <c r="B897" i="1"/>
  <c r="C897" i="1" s="1"/>
  <c r="B898" i="1"/>
  <c r="C898" i="1" s="1"/>
  <c r="B899" i="1"/>
  <c r="C899" i="1" s="1"/>
  <c r="B900" i="1"/>
  <c r="C900" i="1" s="1"/>
  <c r="B901" i="1"/>
  <c r="C901" i="1" s="1"/>
  <c r="B902" i="1"/>
  <c r="C902" i="1" s="1"/>
  <c r="B903" i="1"/>
  <c r="C903" i="1" s="1"/>
  <c r="B904" i="1"/>
  <c r="C904" i="1" s="1"/>
  <c r="B905" i="1"/>
  <c r="C905" i="1" s="1"/>
  <c r="B906" i="1"/>
  <c r="C906" i="1" s="1"/>
  <c r="B907" i="1"/>
  <c r="C907" i="1" s="1"/>
  <c r="B908" i="1"/>
  <c r="C908" i="1" s="1"/>
  <c r="B909" i="1"/>
  <c r="C909" i="1" s="1"/>
  <c r="B910" i="1"/>
  <c r="C910" i="1" s="1"/>
  <c r="B911" i="1"/>
  <c r="C911" i="1" s="1"/>
  <c r="B912" i="1"/>
  <c r="C912" i="1" s="1"/>
  <c r="B913" i="1"/>
  <c r="C913" i="1" s="1"/>
  <c r="B914" i="1"/>
  <c r="C914" i="1" s="1"/>
  <c r="B915" i="1"/>
  <c r="C915" i="1" s="1"/>
  <c r="B916" i="1"/>
  <c r="C916" i="1" s="1"/>
  <c r="B917" i="1"/>
  <c r="C917" i="1" s="1"/>
  <c r="B918" i="1"/>
  <c r="C918" i="1" s="1"/>
  <c r="B919" i="1"/>
  <c r="C919" i="1" s="1"/>
  <c r="B920" i="1"/>
  <c r="C920" i="1" s="1"/>
  <c r="B921" i="1"/>
  <c r="C921" i="1" s="1"/>
  <c r="B922" i="1"/>
  <c r="C922" i="1" s="1"/>
  <c r="B923" i="1"/>
  <c r="C923" i="1" s="1"/>
  <c r="B924" i="1"/>
  <c r="C924" i="1" s="1"/>
  <c r="B925" i="1"/>
  <c r="C925" i="1" s="1"/>
  <c r="B926" i="1"/>
  <c r="C926" i="1" s="1"/>
  <c r="B927" i="1"/>
  <c r="C927" i="1" s="1"/>
  <c r="B928" i="1"/>
  <c r="C928" i="1" s="1"/>
  <c r="B929" i="1"/>
  <c r="C929" i="1" s="1"/>
  <c r="B930" i="1"/>
  <c r="C930" i="1" s="1"/>
  <c r="B931" i="1"/>
  <c r="C931" i="1" s="1"/>
  <c r="B932" i="1"/>
  <c r="C932" i="1" s="1"/>
  <c r="B933" i="1"/>
  <c r="C933" i="1" s="1"/>
  <c r="B934" i="1"/>
  <c r="C934" i="1" s="1"/>
  <c r="B935" i="1"/>
  <c r="C935" i="1" s="1"/>
  <c r="B936" i="1"/>
  <c r="C936" i="1" s="1"/>
  <c r="B937" i="1"/>
  <c r="C937" i="1" s="1"/>
  <c r="B938" i="1"/>
  <c r="C938" i="1" s="1"/>
  <c r="B939" i="1"/>
  <c r="C939" i="1" s="1"/>
  <c r="B940" i="1"/>
  <c r="C940" i="1" s="1"/>
  <c r="B941" i="1"/>
  <c r="C941" i="1" s="1"/>
  <c r="B942" i="1"/>
  <c r="C942" i="1" s="1"/>
  <c r="B943" i="1"/>
  <c r="C943" i="1" s="1"/>
  <c r="B944" i="1"/>
  <c r="C944" i="1" s="1"/>
  <c r="B945" i="1"/>
  <c r="C945" i="1" s="1"/>
  <c r="B946" i="1"/>
  <c r="C946" i="1" s="1"/>
  <c r="B947" i="1"/>
  <c r="C947" i="1" s="1"/>
  <c r="B948" i="1"/>
  <c r="C948" i="1" s="1"/>
  <c r="B949" i="1"/>
  <c r="C949" i="1" s="1"/>
  <c r="B950" i="1"/>
  <c r="C950" i="1" s="1"/>
  <c r="B951" i="1"/>
  <c r="C951" i="1" s="1"/>
  <c r="B952" i="1"/>
  <c r="C952" i="1" s="1"/>
  <c r="B953" i="1"/>
  <c r="C953" i="1" s="1"/>
  <c r="B954" i="1"/>
  <c r="C954" i="1" s="1"/>
  <c r="B955" i="1"/>
  <c r="C955" i="1" s="1"/>
  <c r="B956" i="1"/>
  <c r="C956" i="1" s="1"/>
  <c r="B957" i="1"/>
  <c r="C957" i="1" s="1"/>
  <c r="B958" i="1"/>
  <c r="C958" i="1" s="1"/>
  <c r="B959" i="1"/>
  <c r="C959" i="1" s="1"/>
  <c r="B960" i="1"/>
  <c r="C960" i="1" s="1"/>
  <c r="B961" i="1"/>
  <c r="C961" i="1" s="1"/>
  <c r="B962" i="1"/>
  <c r="C962" i="1" s="1"/>
  <c r="B963" i="1"/>
  <c r="C963" i="1" s="1"/>
  <c r="B964" i="1"/>
  <c r="C964" i="1" s="1"/>
  <c r="B965" i="1"/>
  <c r="C965" i="1" s="1"/>
  <c r="B966" i="1"/>
  <c r="C966" i="1" s="1"/>
  <c r="B967" i="1"/>
  <c r="C967" i="1" s="1"/>
  <c r="B968" i="1"/>
  <c r="C968" i="1" s="1"/>
  <c r="B969" i="1"/>
  <c r="C969" i="1" s="1"/>
  <c r="B970" i="1"/>
  <c r="C970" i="1" s="1"/>
  <c r="B971" i="1"/>
  <c r="C971" i="1" s="1"/>
  <c r="B972" i="1"/>
  <c r="C972" i="1" s="1"/>
  <c r="B973" i="1"/>
  <c r="C973" i="1" s="1"/>
  <c r="B974" i="1"/>
  <c r="C974" i="1" s="1"/>
  <c r="B975" i="1"/>
  <c r="C975" i="1" s="1"/>
  <c r="B976" i="1"/>
  <c r="C976" i="1" s="1"/>
  <c r="B977" i="1"/>
  <c r="C977" i="1" s="1"/>
  <c r="B978" i="1"/>
  <c r="C978" i="1" s="1"/>
  <c r="B979" i="1"/>
  <c r="C979" i="1" s="1"/>
  <c r="B980" i="1"/>
  <c r="C980" i="1" s="1"/>
  <c r="B981" i="1"/>
  <c r="C981" i="1" s="1"/>
  <c r="B982" i="1"/>
  <c r="C982" i="1" s="1"/>
  <c r="B983" i="1"/>
  <c r="C983" i="1" s="1"/>
  <c r="B984" i="1"/>
  <c r="C984" i="1" s="1"/>
  <c r="B985" i="1"/>
  <c r="C985" i="1" s="1"/>
  <c r="B986" i="1"/>
  <c r="C986" i="1" s="1"/>
  <c r="B987" i="1"/>
  <c r="C987" i="1" s="1"/>
  <c r="B988" i="1"/>
  <c r="C988" i="1" s="1"/>
  <c r="B989" i="1"/>
  <c r="C989" i="1" s="1"/>
  <c r="B990" i="1"/>
  <c r="C990" i="1" s="1"/>
  <c r="B991" i="1"/>
  <c r="C991" i="1" s="1"/>
  <c r="B992" i="1"/>
  <c r="C992" i="1" s="1"/>
  <c r="B993" i="1"/>
  <c r="C993" i="1" s="1"/>
  <c r="B994" i="1"/>
  <c r="C994" i="1" s="1"/>
  <c r="B995" i="1"/>
  <c r="C995" i="1" s="1"/>
  <c r="B996" i="1"/>
  <c r="C996" i="1" s="1"/>
  <c r="B997" i="1"/>
  <c r="C997" i="1" s="1"/>
  <c r="B998" i="1"/>
  <c r="C998" i="1" s="1"/>
  <c r="B999" i="1"/>
  <c r="C999" i="1" s="1"/>
  <c r="B1000" i="1"/>
  <c r="C1000" i="1" s="1"/>
  <c r="B1001" i="1"/>
  <c r="C1001" i="1" s="1"/>
  <c r="B1002" i="1"/>
  <c r="C1002" i="1" s="1"/>
  <c r="B4" i="1"/>
  <c r="C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4" i="1"/>
  <c r="E4" i="1" s="1"/>
  <c r="S13" i="1" l="1"/>
  <c r="S12" i="1"/>
  <c r="S11" i="1"/>
  <c r="W12" i="1"/>
  <c r="AL5" i="1"/>
  <c r="AN5" i="1" s="1"/>
  <c r="AL7" i="1"/>
  <c r="AN6" i="1" s="1"/>
  <c r="AL4" i="1"/>
  <c r="AN4" i="1" s="1"/>
  <c r="AH93" i="1"/>
  <c r="AH57" i="1"/>
  <c r="AH96" i="1"/>
  <c r="AH75" i="1"/>
  <c r="AH18" i="1"/>
  <c r="AH348" i="1"/>
  <c r="AH264" i="1"/>
  <c r="AH132" i="1"/>
  <c r="AH51" i="1"/>
  <c r="AH45" i="1"/>
  <c r="AH120" i="1"/>
  <c r="AH995" i="1"/>
  <c r="AH983" i="1"/>
  <c r="AH971" i="1"/>
  <c r="AH959" i="1"/>
  <c r="AH947" i="1"/>
  <c r="AH935" i="1"/>
  <c r="AH923" i="1"/>
  <c r="AH911" i="1"/>
  <c r="AH899" i="1"/>
  <c r="AH887" i="1"/>
  <c r="AH875" i="1"/>
  <c r="AH863" i="1"/>
  <c r="AH851" i="1"/>
  <c r="AH839" i="1"/>
  <c r="AH827" i="1"/>
  <c r="AH815" i="1"/>
  <c r="AH803" i="1"/>
  <c r="AH791" i="1"/>
  <c r="AH779" i="1"/>
  <c r="AH767" i="1"/>
  <c r="AH755" i="1"/>
  <c r="AH743" i="1"/>
  <c r="AH731" i="1"/>
  <c r="AH719" i="1"/>
  <c r="AH707" i="1"/>
  <c r="AH695" i="1"/>
  <c r="AH683" i="1"/>
  <c r="AH671" i="1"/>
  <c r="AH659" i="1"/>
  <c r="AH647" i="1"/>
  <c r="AH635" i="1"/>
  <c r="AH623" i="1"/>
  <c r="AH611" i="1"/>
  <c r="AH599" i="1"/>
  <c r="AH587" i="1"/>
  <c r="AH575" i="1"/>
  <c r="AH563" i="1"/>
  <c r="AH551" i="1"/>
  <c r="AH539" i="1"/>
  <c r="AH527" i="1"/>
  <c r="AH515" i="1"/>
  <c r="AH503" i="1"/>
  <c r="AH491" i="1"/>
  <c r="AH479" i="1"/>
  <c r="AH467" i="1"/>
  <c r="AH456" i="1"/>
  <c r="AH444" i="1"/>
  <c r="AH432" i="1"/>
  <c r="AH420" i="1"/>
  <c r="AH408" i="1"/>
  <c r="AH396" i="1"/>
  <c r="AH384" i="1"/>
  <c r="AH372" i="1"/>
  <c r="AH360" i="1"/>
  <c r="AH84" i="1"/>
  <c r="AH12" i="1"/>
  <c r="AH994" i="1"/>
  <c r="AH982" i="1"/>
  <c r="AH970" i="1"/>
  <c r="AH958" i="1"/>
  <c r="AH946" i="1"/>
  <c r="AH934" i="1"/>
  <c r="AH922" i="1"/>
  <c r="AH910" i="1"/>
  <c r="AH898" i="1"/>
  <c r="AH886" i="1"/>
  <c r="AH874" i="1"/>
  <c r="AH862" i="1"/>
  <c r="AH850" i="1"/>
  <c r="AH838" i="1"/>
  <c r="AH826" i="1"/>
  <c r="AH814" i="1"/>
  <c r="AH802" i="1"/>
  <c r="AH790" i="1"/>
  <c r="AH778" i="1"/>
  <c r="AH766" i="1"/>
  <c r="AH754" i="1"/>
  <c r="AH742" i="1"/>
  <c r="AH730" i="1"/>
  <c r="AH718" i="1"/>
  <c r="AH706" i="1"/>
  <c r="AH694" i="1"/>
  <c r="AH682" i="1"/>
  <c r="AH670" i="1"/>
  <c r="AH658" i="1"/>
  <c r="AH646" i="1"/>
  <c r="AH634" i="1"/>
  <c r="AH622" i="1"/>
  <c r="AH610" i="1"/>
  <c r="AH598" i="1"/>
  <c r="AH586" i="1"/>
  <c r="AH574" i="1"/>
  <c r="AH562" i="1"/>
  <c r="AH550" i="1"/>
  <c r="AH538" i="1"/>
  <c r="AH526" i="1"/>
  <c r="AH514" i="1"/>
  <c r="AH502" i="1"/>
  <c r="AH490" i="1"/>
  <c r="AH478" i="1"/>
  <c r="AH466" i="1"/>
  <c r="AH455" i="1"/>
  <c r="AH443" i="1"/>
  <c r="AH431" i="1"/>
  <c r="AH419" i="1"/>
  <c r="AH407" i="1"/>
  <c r="AH395" i="1"/>
  <c r="AH383" i="1"/>
  <c r="AH371" i="1"/>
  <c r="AH359" i="1"/>
  <c r="AH347" i="1"/>
  <c r="AH335" i="1"/>
  <c r="AH323" i="1"/>
  <c r="AH311" i="1"/>
  <c r="AH299" i="1"/>
  <c r="AH287" i="1"/>
  <c r="AH275" i="1"/>
  <c r="AH263" i="1"/>
  <c r="AH251" i="1"/>
  <c r="AH239" i="1"/>
  <c r="AH227" i="1"/>
  <c r="AH215" i="1"/>
  <c r="AH203" i="1"/>
  <c r="AH191" i="1"/>
  <c r="AH179" i="1"/>
  <c r="AH167" i="1"/>
  <c r="AH155" i="1"/>
  <c r="AH143" i="1"/>
  <c r="AH131" i="1"/>
  <c r="AH119" i="1"/>
  <c r="AH107" i="1"/>
  <c r="AH95" i="1"/>
  <c r="AH83" i="1"/>
  <c r="AH71" i="1"/>
  <c r="AH59" i="1"/>
  <c r="AH47" i="1"/>
  <c r="AH35" i="1"/>
  <c r="AH23" i="1"/>
  <c r="AH11" i="1"/>
  <c r="AH72" i="1"/>
  <c r="AH36" i="1"/>
  <c r="AH993" i="1"/>
  <c r="AH981" i="1"/>
  <c r="AH969" i="1"/>
  <c r="AH957" i="1"/>
  <c r="AH945" i="1"/>
  <c r="AH933" i="1"/>
  <c r="AH921" i="1"/>
  <c r="AH909" i="1"/>
  <c r="AH897" i="1"/>
  <c r="AH885" i="1"/>
  <c r="AH873" i="1"/>
  <c r="AH861" i="1"/>
  <c r="AH849" i="1"/>
  <c r="AH837" i="1"/>
  <c r="AH825" i="1"/>
  <c r="AH813" i="1"/>
  <c r="AH801" i="1"/>
  <c r="AH789" i="1"/>
  <c r="AH777" i="1"/>
  <c r="AH765" i="1"/>
  <c r="AH753" i="1"/>
  <c r="AH741" i="1"/>
  <c r="AH729" i="1"/>
  <c r="AH717" i="1"/>
  <c r="AH705" i="1"/>
  <c r="AH693" i="1"/>
  <c r="AH681" i="1"/>
  <c r="AH669" i="1"/>
  <c r="AH657" i="1"/>
  <c r="AH645" i="1"/>
  <c r="AH633" i="1"/>
  <c r="AH621" i="1"/>
  <c r="AH609" i="1"/>
  <c r="AH597" i="1"/>
  <c r="AH585" i="1"/>
  <c r="AH573" i="1"/>
  <c r="AH561" i="1"/>
  <c r="AH549" i="1"/>
  <c r="AH537" i="1"/>
  <c r="AH525" i="1"/>
  <c r="AH513" i="1"/>
  <c r="AH501" i="1"/>
  <c r="AH489" i="1"/>
  <c r="AH477" i="1"/>
  <c r="AH465" i="1"/>
  <c r="AH454" i="1"/>
  <c r="AH442" i="1"/>
  <c r="AH430" i="1"/>
  <c r="AH418" i="1"/>
  <c r="AH406" i="1"/>
  <c r="AH394" i="1"/>
  <c r="AH382" i="1"/>
  <c r="AH370" i="1"/>
  <c r="AH358" i="1"/>
  <c r="AH346" i="1"/>
  <c r="AH334" i="1"/>
  <c r="AH322" i="1"/>
  <c r="AH310" i="1"/>
  <c r="AH298" i="1"/>
  <c r="AH286" i="1"/>
  <c r="AH274" i="1"/>
  <c r="AH262" i="1"/>
  <c r="AH250" i="1"/>
  <c r="AH238" i="1"/>
  <c r="AH226" i="1"/>
  <c r="AH214" i="1"/>
  <c r="AH202" i="1"/>
  <c r="AH190" i="1"/>
  <c r="AH178" i="1"/>
  <c r="AH166" i="1"/>
  <c r="AH154" i="1"/>
  <c r="AH142" i="1"/>
  <c r="AH130" i="1"/>
  <c r="AH118" i="1"/>
  <c r="AH106" i="1"/>
  <c r="AH94" i="1"/>
  <c r="AH82" i="1"/>
  <c r="AH70" i="1"/>
  <c r="AH58" i="1"/>
  <c r="AH46" i="1"/>
  <c r="AH34" i="1"/>
  <c r="AH22" i="1"/>
  <c r="AH10" i="1"/>
  <c r="AH336" i="1"/>
  <c r="AH324" i="1"/>
  <c r="AH312" i="1"/>
  <c r="AH300" i="1"/>
  <c r="AH288" i="1"/>
  <c r="AH276" i="1"/>
  <c r="AH252" i="1"/>
  <c r="AH228" i="1"/>
  <c r="AH204" i="1"/>
  <c r="AH180" i="1"/>
  <c r="AH156" i="1"/>
  <c r="AH60" i="1"/>
  <c r="AH992" i="1"/>
  <c r="AH980" i="1"/>
  <c r="AH968" i="1"/>
  <c r="AH956" i="1"/>
  <c r="AH944" i="1"/>
  <c r="AH932" i="1"/>
  <c r="AH920" i="1"/>
  <c r="AH908" i="1"/>
  <c r="AH896" i="1"/>
  <c r="AH884" i="1"/>
  <c r="AH872" i="1"/>
  <c r="AH860" i="1"/>
  <c r="AH848" i="1"/>
  <c r="AH836" i="1"/>
  <c r="AH824" i="1"/>
  <c r="AH812" i="1"/>
  <c r="AH800" i="1"/>
  <c r="AH788" i="1"/>
  <c r="AH776" i="1"/>
  <c r="AH764" i="1"/>
  <c r="AH752" i="1"/>
  <c r="AH740" i="1"/>
  <c r="AH728" i="1"/>
  <c r="AH716" i="1"/>
  <c r="AH704" i="1"/>
  <c r="AH692" i="1"/>
  <c r="AH680" i="1"/>
  <c r="AH668" i="1"/>
  <c r="AH656" i="1"/>
  <c r="AH644" i="1"/>
  <c r="AH632" i="1"/>
  <c r="AH620" i="1"/>
  <c r="AH608" i="1"/>
  <c r="AH596" i="1"/>
  <c r="AH584" i="1"/>
  <c r="AH572" i="1"/>
  <c r="AH560" i="1"/>
  <c r="AH548" i="1"/>
  <c r="AH536" i="1"/>
  <c r="AH524" i="1"/>
  <c r="AH512" i="1"/>
  <c r="AH500" i="1"/>
  <c r="AH488" i="1"/>
  <c r="AH476" i="1"/>
  <c r="AH464" i="1"/>
  <c r="AH453" i="1"/>
  <c r="AH441" i="1"/>
  <c r="AH429" i="1"/>
  <c r="AH417" i="1"/>
  <c r="AH405" i="1"/>
  <c r="AH393" i="1"/>
  <c r="AH381" i="1"/>
  <c r="AH369" i="1"/>
  <c r="AH357" i="1"/>
  <c r="AH345" i="1"/>
  <c r="AH333" i="1"/>
  <c r="AH321" i="1"/>
  <c r="AH309" i="1"/>
  <c r="AH297" i="1"/>
  <c r="AH285" i="1"/>
  <c r="AH273" i="1"/>
  <c r="AH261" i="1"/>
  <c r="AH249" i="1"/>
  <c r="AH237" i="1"/>
  <c r="AH225" i="1"/>
  <c r="AH213" i="1"/>
  <c r="AH201" i="1"/>
  <c r="AH189" i="1"/>
  <c r="AH177" i="1"/>
  <c r="AH165" i="1"/>
  <c r="AH153" i="1"/>
  <c r="AH141" i="1"/>
  <c r="AH105" i="1"/>
  <c r="AH33" i="1"/>
  <c r="AH4" i="1"/>
  <c r="AH991" i="1"/>
  <c r="AH979" i="1"/>
  <c r="AH967" i="1"/>
  <c r="AH955" i="1"/>
  <c r="AH943" i="1"/>
  <c r="AH931" i="1"/>
  <c r="AH919" i="1"/>
  <c r="AH907" i="1"/>
  <c r="AH895" i="1"/>
  <c r="AH883" i="1"/>
  <c r="AH871" i="1"/>
  <c r="AH859" i="1"/>
  <c r="AH847" i="1"/>
  <c r="AH835" i="1"/>
  <c r="AH823" i="1"/>
  <c r="AH811" i="1"/>
  <c r="AH799" i="1"/>
  <c r="AH787" i="1"/>
  <c r="AH775" i="1"/>
  <c r="AH763" i="1"/>
  <c r="AH751" i="1"/>
  <c r="AH739" i="1"/>
  <c r="AH727" i="1"/>
  <c r="AH715" i="1"/>
  <c r="AH703" i="1"/>
  <c r="AH691" i="1"/>
  <c r="AH679" i="1"/>
  <c r="AH667" i="1"/>
  <c r="AH655" i="1"/>
  <c r="AH643" i="1"/>
  <c r="AH631" i="1"/>
  <c r="AH619" i="1"/>
  <c r="AH607" i="1"/>
  <c r="AH595" i="1"/>
  <c r="AH583" i="1"/>
  <c r="AH571" i="1"/>
  <c r="AH559" i="1"/>
  <c r="AH547" i="1"/>
  <c r="AH535" i="1"/>
  <c r="AH523" i="1"/>
  <c r="AH511" i="1"/>
  <c r="AH499" i="1"/>
  <c r="AH487" i="1"/>
  <c r="AH475" i="1"/>
  <c r="AH463" i="1"/>
  <c r="AH452" i="1"/>
  <c r="AH440" i="1"/>
  <c r="AH428" i="1"/>
  <c r="AH416" i="1"/>
  <c r="AH404" i="1"/>
  <c r="AH392" i="1"/>
  <c r="AH380" i="1"/>
  <c r="AH368" i="1"/>
  <c r="AH356" i="1"/>
  <c r="AH344" i="1"/>
  <c r="AH332" i="1"/>
  <c r="AH320" i="1"/>
  <c r="AH308" i="1"/>
  <c r="AH296" i="1"/>
  <c r="AH284" i="1"/>
  <c r="AH272" i="1"/>
  <c r="AH260" i="1"/>
  <c r="AH248" i="1"/>
  <c r="AH236" i="1"/>
  <c r="AH224" i="1"/>
  <c r="AH212" i="1"/>
  <c r="AH200" i="1"/>
  <c r="AH188" i="1"/>
  <c r="AH176" i="1"/>
  <c r="AH164" i="1"/>
  <c r="AH152" i="1"/>
  <c r="AH140" i="1"/>
  <c r="AH128" i="1"/>
  <c r="AH116" i="1"/>
  <c r="AH104" i="1"/>
  <c r="AH92" i="1"/>
  <c r="AH80" i="1"/>
  <c r="AH68" i="1"/>
  <c r="AH56" i="1"/>
  <c r="AH44" i="1"/>
  <c r="AH32" i="1"/>
  <c r="AH20" i="1"/>
  <c r="AH8" i="1"/>
  <c r="AH21" i="1"/>
  <c r="AH1002" i="1"/>
  <c r="AH990" i="1"/>
  <c r="AH978" i="1"/>
  <c r="AH966" i="1"/>
  <c r="AH954" i="1"/>
  <c r="AH942" i="1"/>
  <c r="AH930" i="1"/>
  <c r="AH918" i="1"/>
  <c r="AH906" i="1"/>
  <c r="AH894" i="1"/>
  <c r="AH882" i="1"/>
  <c r="AH870" i="1"/>
  <c r="AH858" i="1"/>
  <c r="AH846" i="1"/>
  <c r="AH834" i="1"/>
  <c r="AH822" i="1"/>
  <c r="AH810" i="1"/>
  <c r="AH798" i="1"/>
  <c r="AH786" i="1"/>
  <c r="AH774" i="1"/>
  <c r="AH762" i="1"/>
  <c r="AH750" i="1"/>
  <c r="AH738" i="1"/>
  <c r="AH726" i="1"/>
  <c r="AH714" i="1"/>
  <c r="AH702" i="1"/>
  <c r="AH690" i="1"/>
  <c r="AH678" i="1"/>
  <c r="AH666" i="1"/>
  <c r="AH654" i="1"/>
  <c r="AH642" i="1"/>
  <c r="AH630" i="1"/>
  <c r="AH618" i="1"/>
  <c r="AH606" i="1"/>
  <c r="AH594" i="1"/>
  <c r="AH582" i="1"/>
  <c r="AH570" i="1"/>
  <c r="AH558" i="1"/>
  <c r="AH546" i="1"/>
  <c r="AH534" i="1"/>
  <c r="AH522" i="1"/>
  <c r="AH510" i="1"/>
  <c r="AH498" i="1"/>
  <c r="AH486" i="1"/>
  <c r="AH474" i="1"/>
  <c r="AH462" i="1"/>
  <c r="AH451" i="1"/>
  <c r="AH439" i="1"/>
  <c r="AH427" i="1"/>
  <c r="AH415" i="1"/>
  <c r="AH403" i="1"/>
  <c r="AH391" i="1"/>
  <c r="AH379" i="1"/>
  <c r="AH367" i="1"/>
  <c r="AH355" i="1"/>
  <c r="AH343" i="1"/>
  <c r="AH331" i="1"/>
  <c r="AH319" i="1"/>
  <c r="AH307" i="1"/>
  <c r="AH295" i="1"/>
  <c r="AH283" i="1"/>
  <c r="AH271" i="1"/>
  <c r="AH259" i="1"/>
  <c r="AH247" i="1"/>
  <c r="AH235" i="1"/>
  <c r="AH223" i="1"/>
  <c r="AH211" i="1"/>
  <c r="AH199" i="1"/>
  <c r="AH187" i="1"/>
  <c r="AH175" i="1"/>
  <c r="AH163" i="1"/>
  <c r="AH151" i="1"/>
  <c r="AH139" i="1"/>
  <c r="AH127" i="1"/>
  <c r="AH115" i="1"/>
  <c r="AH103" i="1"/>
  <c r="AH91" i="1"/>
  <c r="AH79" i="1"/>
  <c r="AH67" i="1"/>
  <c r="AH55" i="1"/>
  <c r="AH43" i="1"/>
  <c r="AH31" i="1"/>
  <c r="AH19" i="1"/>
  <c r="AH7" i="1"/>
  <c r="AH81" i="1"/>
  <c r="AH69" i="1"/>
  <c r="AH9" i="1"/>
  <c r="AH1001" i="1"/>
  <c r="AH989" i="1"/>
  <c r="AH977" i="1"/>
  <c r="AH965" i="1"/>
  <c r="AH953" i="1"/>
  <c r="AH941" i="1"/>
  <c r="AH929" i="1"/>
  <c r="AH917" i="1"/>
  <c r="AH905" i="1"/>
  <c r="AH893" i="1"/>
  <c r="AH881" i="1"/>
  <c r="AH869" i="1"/>
  <c r="AH857" i="1"/>
  <c r="AH845" i="1"/>
  <c r="AH833" i="1"/>
  <c r="AH821" i="1"/>
  <c r="AH809" i="1"/>
  <c r="AH797" i="1"/>
  <c r="AH785" i="1"/>
  <c r="AH773" i="1"/>
  <c r="AH761" i="1"/>
  <c r="AH749" i="1"/>
  <c r="AH737" i="1"/>
  <c r="AH725" i="1"/>
  <c r="AH713" i="1"/>
  <c r="AH701" i="1"/>
  <c r="AH689" i="1"/>
  <c r="AH677" i="1"/>
  <c r="AH665" i="1"/>
  <c r="AH653" i="1"/>
  <c r="AH641" i="1"/>
  <c r="AH629" i="1"/>
  <c r="AH617" i="1"/>
  <c r="AH605" i="1"/>
  <c r="AH593" i="1"/>
  <c r="AH581" i="1"/>
  <c r="AH569" i="1"/>
  <c r="AH557" i="1"/>
  <c r="AH545" i="1"/>
  <c r="AH533" i="1"/>
  <c r="AH521" i="1"/>
  <c r="AH509" i="1"/>
  <c r="AH497" i="1"/>
  <c r="AH485" i="1"/>
  <c r="AH473" i="1"/>
  <c r="AH461" i="1"/>
  <c r="AH450" i="1"/>
  <c r="AH438" i="1"/>
  <c r="AH426" i="1"/>
  <c r="AH414" i="1"/>
  <c r="AH402" i="1"/>
  <c r="AH390" i="1"/>
  <c r="AH378" i="1"/>
  <c r="AH366" i="1"/>
  <c r="AH354" i="1"/>
  <c r="AH342" i="1"/>
  <c r="AH330" i="1"/>
  <c r="AH318" i="1"/>
  <c r="AH306" i="1"/>
  <c r="AH294" i="1"/>
  <c r="AH282" i="1"/>
  <c r="AH270" i="1"/>
  <c r="AH258" i="1"/>
  <c r="AH246" i="1"/>
  <c r="AH234" i="1"/>
  <c r="AH222" i="1"/>
  <c r="AH210" i="1"/>
  <c r="AH198" i="1"/>
  <c r="AH186" i="1"/>
  <c r="AH174" i="1"/>
  <c r="AH162" i="1"/>
  <c r="AH150" i="1"/>
  <c r="AH138" i="1"/>
  <c r="AH126" i="1"/>
  <c r="AH114" i="1"/>
  <c r="AH102" i="1"/>
  <c r="AH90" i="1"/>
  <c r="AH78" i="1"/>
  <c r="AH66" i="1"/>
  <c r="AH54" i="1"/>
  <c r="AH42" i="1"/>
  <c r="AH30" i="1"/>
  <c r="AH6" i="1"/>
  <c r="AH1000" i="1"/>
  <c r="AH988" i="1"/>
  <c r="AH976" i="1"/>
  <c r="AH964" i="1"/>
  <c r="AH952" i="1"/>
  <c r="AH940" i="1"/>
  <c r="AH928" i="1"/>
  <c r="AH916" i="1"/>
  <c r="AH904" i="1"/>
  <c r="AH892" i="1"/>
  <c r="AH880" i="1"/>
  <c r="AH868" i="1"/>
  <c r="AH856" i="1"/>
  <c r="AH844" i="1"/>
  <c r="AH832" i="1"/>
  <c r="AH820" i="1"/>
  <c r="AH808" i="1"/>
  <c r="AH796" i="1"/>
  <c r="AH784" i="1"/>
  <c r="AH772" i="1"/>
  <c r="AH760" i="1"/>
  <c r="AH748" i="1"/>
  <c r="AH736" i="1"/>
  <c r="AH724" i="1"/>
  <c r="AH712" i="1"/>
  <c r="AH700" i="1"/>
  <c r="AH688" i="1"/>
  <c r="AH676" i="1"/>
  <c r="AH664" i="1"/>
  <c r="AH652" i="1"/>
  <c r="AH640" i="1"/>
  <c r="AH628" i="1"/>
  <c r="AH616" i="1"/>
  <c r="AH604" i="1"/>
  <c r="AH592" i="1"/>
  <c r="AH580" i="1"/>
  <c r="AH568" i="1"/>
  <c r="AH556" i="1"/>
  <c r="AH544" i="1"/>
  <c r="AH532" i="1"/>
  <c r="AH520" i="1"/>
  <c r="AH508" i="1"/>
  <c r="AH496" i="1"/>
  <c r="AH484" i="1"/>
  <c r="AH472" i="1"/>
  <c r="AH460" i="1"/>
  <c r="AH449" i="1"/>
  <c r="AH437" i="1"/>
  <c r="AH425" i="1"/>
  <c r="AH413" i="1"/>
  <c r="AH401" i="1"/>
  <c r="AH389" i="1"/>
  <c r="AH377" i="1"/>
  <c r="AH365" i="1"/>
  <c r="AH353" i="1"/>
  <c r="AH341" i="1"/>
  <c r="AH329" i="1"/>
  <c r="AH317" i="1"/>
  <c r="AH305" i="1"/>
  <c r="AH293" i="1"/>
  <c r="AH281" i="1"/>
  <c r="AH269" i="1"/>
  <c r="AH257" i="1"/>
  <c r="AH245" i="1"/>
  <c r="AH233" i="1"/>
  <c r="AH221" i="1"/>
  <c r="AH209" i="1"/>
  <c r="AH197" i="1"/>
  <c r="AH185" i="1"/>
  <c r="AH173" i="1"/>
  <c r="AH161" i="1"/>
  <c r="AH149" i="1"/>
  <c r="AH137" i="1"/>
  <c r="AH125" i="1"/>
  <c r="AH113" i="1"/>
  <c r="AH101" i="1"/>
  <c r="AH89" i="1"/>
  <c r="AH77" i="1"/>
  <c r="AH65" i="1"/>
  <c r="AH53" i="1"/>
  <c r="AH41" i="1"/>
  <c r="AH29" i="1"/>
  <c r="AH17" i="1"/>
  <c r="AH5" i="1"/>
  <c r="AH24" i="1"/>
  <c r="AH129" i="1"/>
  <c r="AH999" i="1"/>
  <c r="AH987" i="1"/>
  <c r="AH975" i="1"/>
  <c r="AH963" i="1"/>
  <c r="AH951" i="1"/>
  <c r="AH939" i="1"/>
  <c r="AH927" i="1"/>
  <c r="AH915" i="1"/>
  <c r="AH903" i="1"/>
  <c r="AH891" i="1"/>
  <c r="AH879" i="1"/>
  <c r="AH867" i="1"/>
  <c r="AH855" i="1"/>
  <c r="AH843" i="1"/>
  <c r="AH831" i="1"/>
  <c r="AH819" i="1"/>
  <c r="AH807" i="1"/>
  <c r="AH795" i="1"/>
  <c r="AH783" i="1"/>
  <c r="AH771" i="1"/>
  <c r="AH759" i="1"/>
  <c r="AH747" i="1"/>
  <c r="AH735" i="1"/>
  <c r="AH723" i="1"/>
  <c r="AH711" i="1"/>
  <c r="AH699" i="1"/>
  <c r="AH687" i="1"/>
  <c r="AH675" i="1"/>
  <c r="AH663" i="1"/>
  <c r="AH651" i="1"/>
  <c r="AH639" i="1"/>
  <c r="AH627" i="1"/>
  <c r="AH615" i="1"/>
  <c r="AH603" i="1"/>
  <c r="AH591" i="1"/>
  <c r="AH579" i="1"/>
  <c r="AH567" i="1"/>
  <c r="AH555" i="1"/>
  <c r="AH543" i="1"/>
  <c r="AH531" i="1"/>
  <c r="AH519" i="1"/>
  <c r="AH507" i="1"/>
  <c r="AH495" i="1"/>
  <c r="AH483" i="1"/>
  <c r="AH471" i="1"/>
  <c r="AH459" i="1"/>
  <c r="AH448" i="1"/>
  <c r="AH436" i="1"/>
  <c r="AH424" i="1"/>
  <c r="AH412" i="1"/>
  <c r="AH400" i="1"/>
  <c r="AH388" i="1"/>
  <c r="AH376" i="1"/>
  <c r="AH364" i="1"/>
  <c r="AH352" i="1"/>
  <c r="AH340" i="1"/>
  <c r="AH328" i="1"/>
  <c r="AH316" i="1"/>
  <c r="AH304" i="1"/>
  <c r="AH292" i="1"/>
  <c r="AH280" i="1"/>
  <c r="AH268" i="1"/>
  <c r="AH256" i="1"/>
  <c r="AH244" i="1"/>
  <c r="AH232" i="1"/>
  <c r="AH220" i="1"/>
  <c r="AH208" i="1"/>
  <c r="AH196" i="1"/>
  <c r="AH184" i="1"/>
  <c r="AH172" i="1"/>
  <c r="AH160" i="1"/>
  <c r="AH148" i="1"/>
  <c r="AH136" i="1"/>
  <c r="AH124" i="1"/>
  <c r="AH112" i="1"/>
  <c r="AH100" i="1"/>
  <c r="AH88" i="1"/>
  <c r="AH76" i="1"/>
  <c r="AH64" i="1"/>
  <c r="AH52" i="1"/>
  <c r="AH40" i="1"/>
  <c r="AH28" i="1"/>
  <c r="AH16" i="1"/>
  <c r="AH240" i="1"/>
  <c r="AH216" i="1"/>
  <c r="AH192" i="1"/>
  <c r="AH168" i="1"/>
  <c r="AH144" i="1"/>
  <c r="AH108" i="1"/>
  <c r="AH48" i="1"/>
  <c r="AH117" i="1"/>
  <c r="AH998" i="1"/>
  <c r="AH986" i="1"/>
  <c r="AH974" i="1"/>
  <c r="AH962" i="1"/>
  <c r="AH950" i="1"/>
  <c r="AH938" i="1"/>
  <c r="AH926" i="1"/>
  <c r="AH914" i="1"/>
  <c r="AH902" i="1"/>
  <c r="AH890" i="1"/>
  <c r="AH878" i="1"/>
  <c r="AH866" i="1"/>
  <c r="AH854" i="1"/>
  <c r="AH842" i="1"/>
  <c r="AH830" i="1"/>
  <c r="AH818" i="1"/>
  <c r="AH806" i="1"/>
  <c r="AH794" i="1"/>
  <c r="AH782" i="1"/>
  <c r="AH770" i="1"/>
  <c r="AH758" i="1"/>
  <c r="AH746" i="1"/>
  <c r="AH734" i="1"/>
  <c r="AH722" i="1"/>
  <c r="AH710" i="1"/>
  <c r="AH698" i="1"/>
  <c r="AH686" i="1"/>
  <c r="AH674" i="1"/>
  <c r="AH662" i="1"/>
  <c r="AH650" i="1"/>
  <c r="AH638" i="1"/>
  <c r="AH626" i="1"/>
  <c r="AH614" i="1"/>
  <c r="AH602" i="1"/>
  <c r="AH590" i="1"/>
  <c r="AH578" i="1"/>
  <c r="AH566" i="1"/>
  <c r="AH554" i="1"/>
  <c r="AH542" i="1"/>
  <c r="AH530" i="1"/>
  <c r="AH518" i="1"/>
  <c r="AH506" i="1"/>
  <c r="AH494" i="1"/>
  <c r="AH482" i="1"/>
  <c r="AH470" i="1"/>
  <c r="AH458" i="1"/>
  <c r="AH447" i="1"/>
  <c r="AH435" i="1"/>
  <c r="AH423" i="1"/>
  <c r="AH411" i="1"/>
  <c r="AH399" i="1"/>
  <c r="AH387" i="1"/>
  <c r="AH375" i="1"/>
  <c r="AH363" i="1"/>
  <c r="AH351" i="1"/>
  <c r="AH339" i="1"/>
  <c r="AH327" i="1"/>
  <c r="AH315" i="1"/>
  <c r="AH303" i="1"/>
  <c r="AH291" i="1"/>
  <c r="AH279" i="1"/>
  <c r="AH267" i="1"/>
  <c r="AH255" i="1"/>
  <c r="AH243" i="1"/>
  <c r="AH231" i="1"/>
  <c r="AH219" i="1"/>
  <c r="AH207" i="1"/>
  <c r="AH195" i="1"/>
  <c r="AH183" i="1"/>
  <c r="AH171" i="1"/>
  <c r="AH159" i="1"/>
  <c r="AH147" i="1"/>
  <c r="AH135" i="1"/>
  <c r="AH123" i="1"/>
  <c r="AH111" i="1"/>
  <c r="AH99" i="1"/>
  <c r="AH87" i="1"/>
  <c r="AH63" i="1"/>
  <c r="AH27" i="1"/>
  <c r="AH997" i="1"/>
  <c r="AH985" i="1"/>
  <c r="AH973" i="1"/>
  <c r="AH961" i="1"/>
  <c r="AH949" i="1"/>
  <c r="AH937" i="1"/>
  <c r="AH925" i="1"/>
  <c r="AH913" i="1"/>
  <c r="AH901" i="1"/>
  <c r="AH889" i="1"/>
  <c r="AH877" i="1"/>
  <c r="AH865" i="1"/>
  <c r="AH853" i="1"/>
  <c r="AH841" i="1"/>
  <c r="AH829" i="1"/>
  <c r="AH817" i="1"/>
  <c r="AH805" i="1"/>
  <c r="AH793" i="1"/>
  <c r="AH781" i="1"/>
  <c r="AH769" i="1"/>
  <c r="AH757" i="1"/>
  <c r="AH745" i="1"/>
  <c r="AH733" i="1"/>
  <c r="AH721" i="1"/>
  <c r="AH709" i="1"/>
  <c r="AH697" i="1"/>
  <c r="AH685" i="1"/>
  <c r="AH673" i="1"/>
  <c r="AH661" i="1"/>
  <c r="AH649" i="1"/>
  <c r="AH637" i="1"/>
  <c r="AH625" i="1"/>
  <c r="AH613" i="1"/>
  <c r="AH601" i="1"/>
  <c r="AH589" i="1"/>
  <c r="AH577" i="1"/>
  <c r="AH565" i="1"/>
  <c r="AH553" i="1"/>
  <c r="AH541" i="1"/>
  <c r="AH529" i="1"/>
  <c r="AH517" i="1"/>
  <c r="AH505" i="1"/>
  <c r="AH493" i="1"/>
  <c r="AH481" i="1"/>
  <c r="AH469" i="1"/>
  <c r="AH446" i="1"/>
  <c r="AH434" i="1"/>
  <c r="AH422" i="1"/>
  <c r="AH410" i="1"/>
  <c r="AH398" i="1"/>
  <c r="AH386" i="1"/>
  <c r="AH374" i="1"/>
  <c r="AH362" i="1"/>
  <c r="AH350" i="1"/>
  <c r="AH338" i="1"/>
  <c r="AH326" i="1"/>
  <c r="AH314" i="1"/>
  <c r="AH302" i="1"/>
  <c r="AH290" i="1"/>
  <c r="AH278" i="1"/>
  <c r="AH266" i="1"/>
  <c r="AH254" i="1"/>
  <c r="AH242" i="1"/>
  <c r="AH230" i="1"/>
  <c r="AH218" i="1"/>
  <c r="AH206" i="1"/>
  <c r="AH194" i="1"/>
  <c r="AH182" i="1"/>
  <c r="AH170" i="1"/>
  <c r="AH158" i="1"/>
  <c r="AH146" i="1"/>
  <c r="AH134" i="1"/>
  <c r="AH122" i="1"/>
  <c r="AH110" i="1"/>
  <c r="AH98" i="1"/>
  <c r="AH86" i="1"/>
  <c r="AH74" i="1"/>
  <c r="AH62" i="1"/>
  <c r="AH50" i="1"/>
  <c r="AH38" i="1"/>
  <c r="AH26" i="1"/>
  <c r="AH14" i="1"/>
  <c r="AH39" i="1"/>
  <c r="AH15" i="1"/>
  <c r="AH996" i="1"/>
  <c r="AH984" i="1"/>
  <c r="AH972" i="1"/>
  <c r="AH960" i="1"/>
  <c r="AH948" i="1"/>
  <c r="AH936" i="1"/>
  <c r="AH924" i="1"/>
  <c r="AH912" i="1"/>
  <c r="AH900" i="1"/>
  <c r="AH888" i="1"/>
  <c r="AH876" i="1"/>
  <c r="AH864" i="1"/>
  <c r="AH852" i="1"/>
  <c r="AH840" i="1"/>
  <c r="AH828" i="1"/>
  <c r="AH816" i="1"/>
  <c r="AH804" i="1"/>
  <c r="AH792" i="1"/>
  <c r="AH780" i="1"/>
  <c r="AH768" i="1"/>
  <c r="AH756" i="1"/>
  <c r="AH744" i="1"/>
  <c r="AH732" i="1"/>
  <c r="AH720" i="1"/>
  <c r="AH708" i="1"/>
  <c r="AH696" i="1"/>
  <c r="AH684" i="1"/>
  <c r="AH672" i="1"/>
  <c r="AH660" i="1"/>
  <c r="AH648" i="1"/>
  <c r="AH636" i="1"/>
  <c r="AH624" i="1"/>
  <c r="AH612" i="1"/>
  <c r="AH600" i="1"/>
  <c r="AH588" i="1"/>
  <c r="AH576" i="1"/>
  <c r="AH564" i="1"/>
  <c r="AH552" i="1"/>
  <c r="AH540" i="1"/>
  <c r="AH528" i="1"/>
  <c r="AH516" i="1"/>
  <c r="AH504" i="1"/>
  <c r="AH492" i="1"/>
  <c r="AH480" i="1"/>
  <c r="AH468" i="1"/>
  <c r="AH457" i="1"/>
  <c r="AH445" i="1"/>
  <c r="AH433" i="1"/>
  <c r="AH421" i="1"/>
  <c r="AH409" i="1"/>
  <c r="AH397" i="1"/>
  <c r="AH385" i="1"/>
  <c r="AH373" i="1"/>
  <c r="AH361" i="1"/>
  <c r="AH349" i="1"/>
  <c r="AH337" i="1"/>
  <c r="AH325" i="1"/>
  <c r="AH313" i="1"/>
  <c r="AH301" i="1"/>
  <c r="AH289" i="1"/>
  <c r="AH277" i="1"/>
  <c r="AH265" i="1"/>
  <c r="AH253" i="1"/>
  <c r="AH241" i="1"/>
  <c r="AH229" i="1"/>
  <c r="AH217" i="1"/>
  <c r="AH205" i="1"/>
  <c r="AH193" i="1"/>
  <c r="AH181" i="1"/>
  <c r="AH169" i="1"/>
  <c r="AH157" i="1"/>
  <c r="AH145" i="1"/>
  <c r="AH133" i="1"/>
  <c r="AH121" i="1"/>
  <c r="AH109" i="1"/>
  <c r="AH97" i="1"/>
  <c r="AH85" i="1"/>
  <c r="AH73" i="1"/>
  <c r="AH61" i="1"/>
  <c r="AH49" i="1"/>
  <c r="AH37" i="1"/>
  <c r="AH25" i="1"/>
  <c r="S4" i="1" l="1"/>
  <c r="S5" i="1"/>
  <c r="S6" i="1" l="1"/>
  <c r="R17" i="1" s="1"/>
  <c r="R4" i="1" s="1"/>
  <c r="T689" i="1" s="1"/>
  <c r="U689" i="1" s="1"/>
  <c r="T189" i="1"/>
  <c r="U189" i="1" s="1"/>
  <c r="T180" i="1"/>
  <c r="U180" i="1" s="1"/>
  <c r="T820" i="1"/>
  <c r="U820" i="1" s="1"/>
  <c r="T842" i="1"/>
  <c r="U842" i="1" s="1"/>
  <c r="T722" i="1"/>
  <c r="U722" i="1" s="1"/>
  <c r="T158" i="1" l="1"/>
  <c r="U158" i="1" s="1"/>
  <c r="T61" i="1"/>
  <c r="U61" i="1" s="1"/>
  <c r="T337" i="1"/>
  <c r="U337" i="1" s="1"/>
  <c r="T963" i="1"/>
  <c r="U963" i="1" s="1"/>
  <c r="T279" i="1"/>
  <c r="U279" i="1" s="1"/>
  <c r="T215" i="1"/>
  <c r="U215" i="1" s="1"/>
  <c r="T902" i="1"/>
  <c r="U902" i="1" s="1"/>
  <c r="T113" i="1"/>
  <c r="U113" i="1" s="1"/>
  <c r="T293" i="1"/>
  <c r="U293" i="1" s="1"/>
  <c r="T83" i="1"/>
  <c r="U83" i="1" s="1"/>
  <c r="T96" i="1"/>
  <c r="U96" i="1" s="1"/>
  <c r="T934" i="1"/>
  <c r="U934" i="1" s="1"/>
  <c r="T173" i="1"/>
  <c r="U173" i="1" s="1"/>
  <c r="T851" i="1"/>
  <c r="U851" i="1" s="1"/>
  <c r="T365" i="1"/>
  <c r="U365" i="1" s="1"/>
  <c r="T156" i="1"/>
  <c r="U156" i="1" s="1"/>
  <c r="T700" i="1"/>
  <c r="U700" i="1" s="1"/>
  <c r="T348" i="1"/>
  <c r="U348" i="1" s="1"/>
  <c r="T233" i="1"/>
  <c r="U233" i="1" s="1"/>
  <c r="T807" i="1"/>
  <c r="U807" i="1" s="1"/>
  <c r="T490" i="1"/>
  <c r="U490" i="1" s="1"/>
  <c r="T216" i="1"/>
  <c r="U216" i="1" s="1"/>
  <c r="T970" i="1"/>
  <c r="U970" i="1" s="1"/>
  <c r="T325" i="1"/>
  <c r="U325" i="1" s="1"/>
  <c r="T609" i="1"/>
  <c r="U609" i="1" s="1"/>
  <c r="T723" i="1"/>
  <c r="U723" i="1" s="1"/>
  <c r="T229" i="1"/>
  <c r="U229" i="1" s="1"/>
  <c r="T513" i="1"/>
  <c r="U513" i="1" s="1"/>
  <c r="T662" i="1"/>
  <c r="U662" i="1" s="1"/>
  <c r="T207" i="1"/>
  <c r="U207" i="1" s="1"/>
  <c r="T824" i="1"/>
  <c r="U824" i="1" s="1"/>
  <c r="T284" i="1"/>
  <c r="U284" i="1" s="1"/>
  <c r="T355" i="1"/>
  <c r="U355" i="1" s="1"/>
  <c r="T331" i="1"/>
  <c r="U331" i="1" s="1"/>
  <c r="T991" i="1"/>
  <c r="U991" i="1" s="1"/>
  <c r="T644" i="1"/>
  <c r="U644" i="1" s="1"/>
  <c r="T194" i="1"/>
  <c r="U194" i="1" s="1"/>
  <c r="T545" i="1"/>
  <c r="U545" i="1" s="1"/>
  <c r="T56" i="1"/>
  <c r="U56" i="1" s="1"/>
  <c r="T477" i="1"/>
  <c r="U477" i="1" s="1"/>
  <c r="T134" i="1"/>
  <c r="U134" i="1" s="1"/>
  <c r="T136" i="1"/>
  <c r="U136" i="1" s="1"/>
  <c r="T146" i="1"/>
  <c r="U146" i="1" s="1"/>
  <c r="T303" i="1"/>
  <c r="U303" i="1" s="1"/>
  <c r="T99" i="1"/>
  <c r="U99" i="1" s="1"/>
  <c r="T39" i="1"/>
  <c r="U39" i="1" s="1"/>
  <c r="T880" i="1"/>
  <c r="U880" i="1" s="1"/>
  <c r="T759" i="1"/>
  <c r="U759" i="1" s="1"/>
  <c r="T640" i="1"/>
  <c r="U640" i="1" s="1"/>
  <c r="T887" i="1"/>
  <c r="U887" i="1" s="1"/>
  <c r="T254" i="1"/>
  <c r="U254" i="1" s="1"/>
  <c r="T661" i="1"/>
  <c r="U661" i="1" s="1"/>
  <c r="T557" i="1"/>
  <c r="U557" i="1" s="1"/>
  <c r="T343" i="1"/>
  <c r="U343" i="1" s="1"/>
  <c r="T272" i="1"/>
  <c r="U272" i="1" s="1"/>
  <c r="T5" i="1"/>
  <c r="U5" i="1" s="1"/>
  <c r="T812" i="1"/>
  <c r="U812" i="1" s="1"/>
  <c r="T929" i="1"/>
  <c r="U929" i="1" s="1"/>
  <c r="T858" i="1"/>
  <c r="U858" i="1" s="1"/>
  <c r="T619" i="1"/>
  <c r="U619" i="1" s="1"/>
  <c r="T237" i="1"/>
  <c r="U237" i="1" s="1"/>
  <c r="T142" i="1"/>
  <c r="U142" i="1" s="1"/>
  <c r="T789" i="1"/>
  <c r="U789" i="1" s="1"/>
  <c r="T603" i="1"/>
  <c r="U603" i="1" s="1"/>
  <c r="T543" i="1"/>
  <c r="U543" i="1" s="1"/>
  <c r="T627" i="1"/>
  <c r="U627" i="1" s="1"/>
  <c r="T589" i="1"/>
  <c r="U589" i="1" s="1"/>
  <c r="T682" i="1"/>
  <c r="U682" i="1" s="1"/>
  <c r="T568" i="1"/>
  <c r="U568" i="1" s="1"/>
  <c r="T491" i="1"/>
  <c r="U491" i="1" s="1"/>
  <c r="T553" i="1"/>
  <c r="U553" i="1" s="1"/>
  <c r="T311" i="1"/>
  <c r="U311" i="1" s="1"/>
  <c r="T148" i="1"/>
  <c r="U148" i="1" s="1"/>
  <c r="T806" i="1"/>
  <c r="U806" i="1" s="1"/>
  <c r="T600" i="1"/>
  <c r="U600" i="1" s="1"/>
  <c r="T539" i="1"/>
  <c r="U539" i="1" s="1"/>
  <c r="T86" i="1"/>
  <c r="U86" i="1" s="1"/>
  <c r="T784" i="1"/>
  <c r="U784" i="1" s="1"/>
  <c r="T131" i="1"/>
  <c r="U131" i="1" s="1"/>
  <c r="T289" i="1"/>
  <c r="U289" i="1" s="1"/>
  <c r="T531" i="1"/>
  <c r="U531" i="1" s="1"/>
  <c r="T469" i="1"/>
  <c r="U469" i="1" s="1"/>
  <c r="T551" i="1"/>
  <c r="U551" i="1" s="1"/>
  <c r="T555" i="1"/>
  <c r="U555" i="1" s="1"/>
  <c r="T550" i="1"/>
  <c r="U550" i="1" s="1"/>
  <c r="T610" i="1"/>
  <c r="U610" i="1" s="1"/>
  <c r="T482" i="1"/>
  <c r="U482" i="1" s="1"/>
  <c r="T564" i="1"/>
  <c r="U564" i="1" s="1"/>
  <c r="T777" i="1"/>
  <c r="U777" i="1" s="1"/>
  <c r="T130" i="1"/>
  <c r="U130" i="1" s="1"/>
  <c r="T225" i="1"/>
  <c r="U225" i="1" s="1"/>
  <c r="T571" i="1"/>
  <c r="U571" i="1" s="1"/>
  <c r="T690" i="1"/>
  <c r="U690" i="1" s="1"/>
  <c r="T917" i="1"/>
  <c r="U917" i="1" s="1"/>
  <c r="T478" i="1"/>
  <c r="U478" i="1" s="1"/>
  <c r="T191" i="1"/>
  <c r="U191" i="1" s="1"/>
  <c r="T973" i="1"/>
  <c r="U973" i="1" s="1"/>
  <c r="T767" i="1"/>
  <c r="U767" i="1" s="1"/>
  <c r="T886" i="1"/>
  <c r="U886" i="1" s="1"/>
  <c r="T267" i="1"/>
  <c r="U267" i="1" s="1"/>
  <c r="T349" i="1"/>
  <c r="U349" i="1" s="1"/>
  <c r="T409" i="1"/>
  <c r="U409" i="1" s="1"/>
  <c r="T529" i="1"/>
  <c r="U529" i="1" s="1"/>
  <c r="T412" i="1"/>
  <c r="U412" i="1" s="1"/>
  <c r="T528" i="1"/>
  <c r="U528" i="1" s="1"/>
  <c r="T323" i="1"/>
  <c r="U323" i="1" s="1"/>
  <c r="T460" i="1"/>
  <c r="U460" i="1" s="1"/>
  <c r="T503" i="1"/>
  <c r="U503" i="1" s="1"/>
  <c r="T681" i="1"/>
  <c r="U681" i="1" s="1"/>
  <c r="T118" i="1"/>
  <c r="U118" i="1" s="1"/>
  <c r="T213" i="1"/>
  <c r="U213" i="1" s="1"/>
  <c r="T499" i="1"/>
  <c r="U499" i="1" s="1"/>
  <c r="T666" i="1"/>
  <c r="U666" i="1" s="1"/>
  <c r="T713" i="1"/>
  <c r="U713" i="1" s="1"/>
  <c r="T352" i="1"/>
  <c r="U352" i="1" s="1"/>
  <c r="T413" i="1"/>
  <c r="U413" i="1" s="1"/>
  <c r="T890" i="1"/>
  <c r="U890" i="1" s="1"/>
  <c r="T745" i="1"/>
  <c r="U745" i="1" s="1"/>
  <c r="T864" i="1"/>
  <c r="U864" i="1" s="1"/>
  <c r="T245" i="1"/>
  <c r="U245" i="1" s="1"/>
  <c r="T327" i="1"/>
  <c r="U327" i="1" s="1"/>
  <c r="T387" i="1"/>
  <c r="U387" i="1" s="1"/>
  <c r="T507" i="1"/>
  <c r="U507" i="1" s="1"/>
  <c r="T395" i="1"/>
  <c r="U395" i="1" s="1"/>
  <c r="T280" i="1"/>
  <c r="U280" i="1" s="1"/>
  <c r="T301" i="1"/>
  <c r="U301" i="1" s="1"/>
  <c r="T217" i="1"/>
  <c r="U217" i="1" s="1"/>
  <c r="T255" i="1"/>
  <c r="U255" i="1" s="1"/>
  <c r="T669" i="1"/>
  <c r="U669" i="1" s="1"/>
  <c r="T920" i="1"/>
  <c r="U920" i="1" s="1"/>
  <c r="T201" i="1"/>
  <c r="U201" i="1" s="1"/>
  <c r="T392" i="1"/>
  <c r="U392" i="1" s="1"/>
  <c r="T522" i="1"/>
  <c r="U522" i="1" s="1"/>
  <c r="T701" i="1"/>
  <c r="U701" i="1" s="1"/>
  <c r="T132" i="1"/>
  <c r="U132" i="1" s="1"/>
  <c r="T623" i="1"/>
  <c r="U623" i="1" s="1"/>
  <c r="T863" i="1"/>
  <c r="U863" i="1" s="1"/>
  <c r="T77" i="1"/>
  <c r="U77" i="1" s="1"/>
  <c r="T124" i="1"/>
  <c r="U124" i="1" s="1"/>
  <c r="T52" i="1"/>
  <c r="U52" i="1" s="1"/>
  <c r="T72" i="1"/>
  <c r="U72" i="1" s="1"/>
  <c r="T632" i="1"/>
  <c r="U632" i="1" s="1"/>
  <c r="T44" i="1"/>
  <c r="U44" i="1" s="1"/>
  <c r="T378" i="1"/>
  <c r="U378" i="1" s="1"/>
  <c r="T41" i="1"/>
  <c r="U41" i="1" s="1"/>
  <c r="T353" i="1"/>
  <c r="U353" i="1" s="1"/>
  <c r="T841" i="1"/>
  <c r="U841" i="1" s="1"/>
  <c r="T60" i="1"/>
  <c r="U60" i="1" s="1"/>
  <c r="T959" i="1"/>
  <c r="U959" i="1" s="1"/>
  <c r="T981" i="1"/>
  <c r="U981" i="1" s="1"/>
  <c r="T366" i="1"/>
  <c r="U366" i="1" s="1"/>
  <c r="T49" i="1"/>
  <c r="U49" i="1" s="1"/>
  <c r="T868" i="1"/>
  <c r="U868" i="1" s="1"/>
  <c r="T250" i="1"/>
  <c r="U250" i="1" s="1"/>
  <c r="T276" i="1"/>
  <c r="U276" i="1" s="1"/>
  <c r="T790" i="1"/>
  <c r="U790" i="1" s="1"/>
  <c r="T742" i="1"/>
  <c r="U742" i="1" s="1"/>
  <c r="T17" i="1"/>
  <c r="U17" i="1" s="1"/>
  <c r="T281" i="1"/>
  <c r="U281" i="1" s="1"/>
  <c r="T14" i="1"/>
  <c r="U14" i="1" s="1"/>
  <c r="T112" i="1"/>
  <c r="U112" i="1" s="1"/>
  <c r="T430" i="1"/>
  <c r="U430" i="1" s="1"/>
  <c r="T979" i="1"/>
  <c r="U979" i="1" s="1"/>
  <c r="T283" i="1"/>
  <c r="U283" i="1" s="1"/>
  <c r="T149" i="1"/>
  <c r="U149" i="1" s="1"/>
  <c r="T171" i="1"/>
  <c r="U171" i="1" s="1"/>
  <c r="T515" i="1"/>
  <c r="U515" i="1" s="1"/>
  <c r="T984" i="1"/>
  <c r="U984" i="1" s="1"/>
  <c r="T804" i="1"/>
  <c r="U804" i="1" s="1"/>
  <c r="T816" i="1"/>
  <c r="U816" i="1" s="1"/>
  <c r="T35" i="1"/>
  <c r="U35" i="1" s="1"/>
  <c r="T95" i="1"/>
  <c r="U95" i="1" s="1"/>
  <c r="T274" i="1"/>
  <c r="U274" i="1" s="1"/>
  <c r="T620" i="1"/>
  <c r="U620" i="1" s="1"/>
  <c r="T967" i="1"/>
  <c r="U967" i="1" s="1"/>
  <c r="T1002" i="1"/>
  <c r="U1002" i="1" s="1"/>
  <c r="T271" i="1"/>
  <c r="U271" i="1" s="1"/>
  <c r="T541" i="1"/>
  <c r="U541" i="1" s="1"/>
  <c r="T336" i="1"/>
  <c r="U336" i="1" s="1"/>
  <c r="T493" i="1"/>
  <c r="U493" i="1" s="1"/>
  <c r="T819" i="1"/>
  <c r="U819" i="1" s="1"/>
  <c r="T962" i="1"/>
  <c r="U962" i="1" s="1"/>
  <c r="T900" i="1"/>
  <c r="U900" i="1" s="1"/>
  <c r="T743" i="1"/>
  <c r="U743" i="1" s="1"/>
  <c r="T794" i="1"/>
  <c r="U794" i="1" s="1"/>
  <c r="T854" i="1"/>
  <c r="U854" i="1" s="1"/>
  <c r="T792" i="1"/>
  <c r="U792" i="1" s="1"/>
  <c r="T935" i="1"/>
  <c r="U935" i="1" s="1"/>
  <c r="T837" i="1"/>
  <c r="U837" i="1" s="1"/>
  <c r="T262" i="1"/>
  <c r="U262" i="1" s="1"/>
  <c r="T572" i="1"/>
  <c r="U572" i="1" s="1"/>
  <c r="T655" i="1"/>
  <c r="U655" i="1" s="1"/>
  <c r="T930" i="1"/>
  <c r="U930" i="1" s="1"/>
  <c r="T259" i="1"/>
  <c r="U259" i="1" s="1"/>
  <c r="T102" i="1"/>
  <c r="U102" i="1" s="1"/>
  <c r="T578" i="1"/>
  <c r="U578" i="1" s="1"/>
  <c r="T744" i="1"/>
  <c r="U744" i="1" s="1"/>
  <c r="T232" i="1"/>
  <c r="U232" i="1" s="1"/>
  <c r="T231" i="1"/>
  <c r="U231" i="1" s="1"/>
  <c r="T471" i="1"/>
  <c r="U471" i="1" s="1"/>
  <c r="T592" i="1"/>
  <c r="U592" i="1" s="1"/>
  <c r="T796" i="1"/>
  <c r="U796" i="1" s="1"/>
  <c r="T839" i="1"/>
  <c r="U839" i="1" s="1"/>
  <c r="T721" i="1"/>
  <c r="U721" i="1" s="1"/>
  <c r="T772" i="1"/>
  <c r="U772" i="1" s="1"/>
  <c r="T671" i="1"/>
  <c r="U671" i="1" s="1"/>
  <c r="T731" i="1"/>
  <c r="U731" i="1" s="1"/>
  <c r="T647" i="1"/>
  <c r="U647" i="1" s="1"/>
  <c r="T813" i="1"/>
  <c r="U813" i="1" s="1"/>
  <c r="T560" i="1"/>
  <c r="U560" i="1" s="1"/>
  <c r="T643" i="1"/>
  <c r="U643" i="1" s="1"/>
  <c r="T918" i="1"/>
  <c r="U918" i="1" s="1"/>
  <c r="T79" i="1"/>
  <c r="U79" i="1" s="1"/>
  <c r="R8" i="1"/>
  <c r="T829" i="1"/>
  <c r="U829" i="1" s="1"/>
  <c r="T556" i="1"/>
  <c r="U556" i="1" s="1"/>
  <c r="T125" i="1"/>
  <c r="U125" i="1" s="1"/>
  <c r="T110" i="1"/>
  <c r="U110" i="1" s="1"/>
  <c r="T170" i="1"/>
  <c r="U170" i="1" s="1"/>
  <c r="T411" i="1"/>
  <c r="U411" i="1" s="1"/>
  <c r="T575" i="1"/>
  <c r="U575" i="1" s="1"/>
  <c r="T779" i="1"/>
  <c r="U779" i="1" s="1"/>
  <c r="T817" i="1"/>
  <c r="U817" i="1" s="1"/>
  <c r="T699" i="1"/>
  <c r="U699" i="1" s="1"/>
  <c r="T755" i="1"/>
  <c r="U755" i="1" s="1"/>
  <c r="T649" i="1"/>
  <c r="U649" i="1" s="1"/>
  <c r="T709" i="1"/>
  <c r="U709" i="1" s="1"/>
  <c r="T625" i="1"/>
  <c r="U625" i="1" s="1"/>
  <c r="T801" i="1"/>
  <c r="U801" i="1" s="1"/>
  <c r="T178" i="1"/>
  <c r="U178" i="1" s="1"/>
  <c r="T548" i="1"/>
  <c r="U548" i="1" s="1"/>
  <c r="T631" i="1"/>
  <c r="U631" i="1" s="1"/>
  <c r="T906" i="1"/>
  <c r="U906" i="1" s="1"/>
  <c r="T67" i="1"/>
  <c r="U67" i="1" s="1"/>
  <c r="T248" i="1"/>
  <c r="U248" i="1" s="1"/>
  <c r="T654" i="1"/>
  <c r="U654" i="1" s="1"/>
  <c r="T965" i="1"/>
  <c r="U965" i="1" s="1"/>
  <c r="T580" i="1"/>
  <c r="U580" i="1" s="1"/>
  <c r="T480" i="1"/>
  <c r="U480" i="1" s="1"/>
  <c r="T803" i="1"/>
  <c r="U803" i="1" s="1"/>
  <c r="T23" i="1"/>
  <c r="U23" i="1" s="1"/>
  <c r="T388" i="1"/>
  <c r="U388" i="1" s="1"/>
  <c r="T635" i="1"/>
  <c r="U635" i="1" s="1"/>
  <c r="T878" i="1"/>
  <c r="U878" i="1" s="1"/>
  <c r="T37" i="1"/>
  <c r="U37" i="1" s="1"/>
  <c r="T185" i="1"/>
  <c r="U185" i="1" s="1"/>
  <c r="T263" i="1"/>
  <c r="U263" i="1" s="1"/>
  <c r="T588" i="1"/>
  <c r="U588" i="1" s="1"/>
  <c r="T687" i="1"/>
  <c r="U687" i="1" s="1"/>
  <c r="T830" i="1"/>
  <c r="U830" i="1" s="1"/>
  <c r="T11" i="1"/>
  <c r="U11" i="1" s="1"/>
  <c r="T501" i="1"/>
  <c r="U501" i="1" s="1"/>
  <c r="T956" i="1"/>
  <c r="U956" i="1" s="1"/>
  <c r="T369" i="1"/>
  <c r="U369" i="1" s="1"/>
  <c r="T835" i="1"/>
  <c r="U835" i="1" s="1"/>
  <c r="T236" i="1"/>
  <c r="U236" i="1" s="1"/>
  <c r="T642" i="1"/>
  <c r="U642" i="1" s="1"/>
  <c r="T953" i="1"/>
  <c r="U953" i="1" s="1"/>
  <c r="T342" i="1"/>
  <c r="U342" i="1" s="1"/>
  <c r="T968" i="1"/>
  <c r="U968" i="1" s="1"/>
  <c r="T536" i="1"/>
  <c r="U536" i="1" s="1"/>
  <c r="T859" i="1"/>
  <c r="U859" i="1" s="1"/>
  <c r="T354" i="1"/>
  <c r="U354" i="1" s="1"/>
  <c r="T766" i="1"/>
  <c r="U766" i="1" s="1"/>
  <c r="T904" i="1"/>
  <c r="U904" i="1" s="1"/>
  <c r="T397" i="1"/>
  <c r="U397" i="1" s="1"/>
  <c r="T458" i="1"/>
  <c r="U458" i="1" s="1"/>
  <c r="T193" i="1"/>
  <c r="U193" i="1" s="1"/>
  <c r="T826" i="1"/>
  <c r="U826" i="1" s="1"/>
  <c r="T359" i="1"/>
  <c r="U359" i="1" s="1"/>
  <c r="T375" i="1"/>
  <c r="U375" i="1" s="1"/>
  <c r="T781" i="1"/>
  <c r="U781" i="1" s="1"/>
  <c r="T985" i="1"/>
  <c r="U985" i="1" s="1"/>
  <c r="T371" i="1"/>
  <c r="U371" i="1" s="1"/>
  <c r="T508" i="1"/>
  <c r="U508" i="1" s="1"/>
  <c r="T856" i="1"/>
  <c r="U856" i="1" s="1"/>
  <c r="T15" i="1"/>
  <c r="U15" i="1" s="1"/>
  <c r="T168" i="1"/>
  <c r="U168" i="1" s="1"/>
  <c r="T197" i="1"/>
  <c r="U197" i="1" s="1"/>
  <c r="T566" i="1"/>
  <c r="U566" i="1" s="1"/>
  <c r="T670" i="1"/>
  <c r="U670" i="1" s="1"/>
  <c r="T808" i="1"/>
  <c r="U808" i="1" s="1"/>
  <c r="T993" i="1"/>
  <c r="U993" i="1" s="1"/>
  <c r="T489" i="1"/>
  <c r="U489" i="1" s="1"/>
  <c r="T944" i="1"/>
  <c r="U944" i="1" s="1"/>
  <c r="T249" i="1"/>
  <c r="U249" i="1" s="1"/>
  <c r="T667" i="1"/>
  <c r="U667" i="1" s="1"/>
  <c r="T224" i="1"/>
  <c r="U224" i="1" s="1"/>
  <c r="T534" i="1"/>
  <c r="U534" i="1" s="1"/>
  <c r="T941" i="1"/>
  <c r="U941" i="1" s="1"/>
  <c r="T330" i="1"/>
  <c r="U330" i="1" s="1"/>
  <c r="T677" i="1"/>
  <c r="U677" i="1" s="1"/>
  <c r="T567" i="1"/>
  <c r="U567" i="1" s="1"/>
  <c r="T688" i="1"/>
  <c r="U688" i="1" s="1"/>
  <c r="T74" i="1"/>
  <c r="U74" i="1" s="1"/>
  <c r="T195" i="1"/>
  <c r="U195" i="1" s="1"/>
  <c r="T586" i="1"/>
  <c r="U586" i="1" s="1"/>
  <c r="T825" i="1"/>
  <c r="U825" i="1" s="1"/>
  <c r="T465" i="1"/>
  <c r="U465" i="1" s="1"/>
  <c r="T932" i="1"/>
  <c r="U932" i="1" s="1"/>
  <c r="T357" i="1"/>
  <c r="U357" i="1" s="1"/>
  <c r="T847" i="1"/>
  <c r="U847" i="1" s="1"/>
  <c r="T260" i="1"/>
  <c r="U260" i="1" s="1"/>
  <c r="T678" i="1"/>
  <c r="U678" i="1" s="1"/>
  <c r="T247" i="1"/>
  <c r="U247" i="1" s="1"/>
  <c r="T569" i="1"/>
  <c r="U569" i="1" s="1"/>
  <c r="T282" i="1"/>
  <c r="U282" i="1" s="1"/>
  <c r="T210" i="1"/>
  <c r="U210" i="1" s="1"/>
  <c r="T418" i="1"/>
  <c r="U418" i="1" s="1"/>
  <c r="T106" i="1"/>
  <c r="U106" i="1" s="1"/>
  <c r="T800" i="1"/>
  <c r="U800" i="1" s="1"/>
  <c r="T429" i="1"/>
  <c r="U429" i="1" s="1"/>
  <c r="T823" i="1"/>
  <c r="U823" i="1" s="1"/>
  <c r="T487" i="1"/>
  <c r="U487" i="1" s="1"/>
  <c r="T212" i="1"/>
  <c r="U212" i="1" s="1"/>
  <c r="T846" i="1"/>
  <c r="U846" i="1" s="1"/>
  <c r="T510" i="1"/>
  <c r="U510" i="1" s="1"/>
  <c r="T139" i="1"/>
  <c r="U139" i="1" s="1"/>
  <c r="T905" i="1"/>
  <c r="U905" i="1" s="1"/>
  <c r="T533" i="1"/>
  <c r="U533" i="1" s="1"/>
  <c r="T198" i="1"/>
  <c r="U198" i="1" s="1"/>
  <c r="T683" i="1"/>
  <c r="U683" i="1" s="1"/>
  <c r="T88" i="1"/>
  <c r="U88" i="1" s="1"/>
  <c r="T147" i="1"/>
  <c r="U147" i="1" s="1"/>
  <c r="T63" i="1"/>
  <c r="U63" i="1" s="1"/>
  <c r="T888" i="1"/>
  <c r="U888" i="1" s="1"/>
  <c r="T25" i="1"/>
  <c r="U25" i="1" s="1"/>
  <c r="T518" i="1"/>
  <c r="U518" i="1" s="1"/>
  <c r="T109" i="1"/>
  <c r="U109" i="1" s="1"/>
  <c r="T598" i="1"/>
  <c r="U598" i="1" s="1"/>
  <c r="T228" i="1"/>
  <c r="U228" i="1" s="1"/>
  <c r="T719" i="1"/>
  <c r="U719" i="1" s="1"/>
  <c r="T305" i="1"/>
  <c r="U305" i="1" s="1"/>
  <c r="T757" i="1"/>
  <c r="U757" i="1" s="1"/>
  <c r="T221" i="1"/>
  <c r="U221" i="1" s="1"/>
  <c r="T795" i="1"/>
  <c r="U795" i="1" s="1"/>
  <c r="T264" i="1"/>
  <c r="U264" i="1" s="1"/>
  <c r="T494" i="1"/>
  <c r="U494" i="1" s="1"/>
  <c r="T107" i="1"/>
  <c r="U107" i="1" s="1"/>
  <c r="T506" i="1"/>
  <c r="U506" i="1" s="1"/>
  <c r="T937" i="1"/>
  <c r="U937" i="1" s="1"/>
  <c r="T401" i="1"/>
  <c r="U401" i="1" s="1"/>
  <c r="T975" i="1"/>
  <c r="U975" i="1" s="1"/>
  <c r="T444" i="1"/>
  <c r="U444" i="1" s="1"/>
  <c r="T913" i="1"/>
  <c r="U913" i="1" s="1"/>
  <c r="T481" i="1"/>
  <c r="U481" i="1" s="1"/>
  <c r="T969" i="1"/>
  <c r="U969" i="1" s="1"/>
  <c r="T657" i="1"/>
  <c r="U657" i="1" s="1"/>
  <c r="T346" i="1"/>
  <c r="U346" i="1" s="1"/>
  <c r="T94" i="1"/>
  <c r="U94" i="1" s="1"/>
  <c r="T788" i="1"/>
  <c r="U788" i="1" s="1"/>
  <c r="T417" i="1"/>
  <c r="U417" i="1" s="1"/>
  <c r="T141" i="1"/>
  <c r="U141" i="1" s="1"/>
  <c r="T811" i="1"/>
  <c r="U811" i="1" s="1"/>
  <c r="T475" i="1"/>
  <c r="U475" i="1" s="1"/>
  <c r="T104" i="1"/>
  <c r="U104" i="1" s="1"/>
  <c r="T834" i="1"/>
  <c r="U834" i="1" s="1"/>
  <c r="T498" i="1"/>
  <c r="U498" i="1" s="1"/>
  <c r="T127" i="1"/>
  <c r="U127" i="1" s="1"/>
  <c r="T857" i="1"/>
  <c r="U857" i="1" s="1"/>
  <c r="T521" i="1"/>
  <c r="U521" i="1" s="1"/>
  <c r="T186" i="1"/>
  <c r="U186" i="1" s="1"/>
  <c r="T994" i="1"/>
  <c r="U994" i="1" s="1"/>
  <c r="T288" i="1"/>
  <c r="U288" i="1" s="1"/>
  <c r="T242" i="1"/>
  <c r="U242" i="1" s="1"/>
  <c r="T446" i="1"/>
  <c r="U446" i="1" s="1"/>
  <c r="T958" i="1"/>
  <c r="U958" i="1" s="1"/>
  <c r="T891" i="1"/>
  <c r="U891" i="1" s="1"/>
  <c r="T360" i="1"/>
  <c r="U360" i="1" s="1"/>
  <c r="T957" i="1"/>
  <c r="U957" i="1" s="1"/>
  <c r="T645" i="1"/>
  <c r="U645" i="1" s="1"/>
  <c r="T82" i="1"/>
  <c r="U82" i="1" s="1"/>
  <c r="T776" i="1"/>
  <c r="U776" i="1" s="1"/>
  <c r="T405" i="1"/>
  <c r="U405" i="1" s="1"/>
  <c r="T69" i="1"/>
  <c r="U69" i="1" s="1"/>
  <c r="T799" i="1"/>
  <c r="U799" i="1" s="1"/>
  <c r="T428" i="1"/>
  <c r="U428" i="1" s="1"/>
  <c r="T92" i="1"/>
  <c r="U92" i="1" s="1"/>
  <c r="T822" i="1"/>
  <c r="U822" i="1" s="1"/>
  <c r="T486" i="1"/>
  <c r="U486" i="1" s="1"/>
  <c r="T115" i="1"/>
  <c r="U115" i="1" s="1"/>
  <c r="T785" i="1"/>
  <c r="U785" i="1" s="1"/>
  <c r="T509" i="1"/>
  <c r="U509" i="1" s="1"/>
  <c r="T138" i="1"/>
  <c r="U138" i="1" s="1"/>
  <c r="T995" i="1"/>
  <c r="U995" i="1" s="1"/>
  <c r="T435" i="1"/>
  <c r="U435" i="1" s="1"/>
  <c r="T47" i="1"/>
  <c r="U47" i="1" s="1"/>
  <c r="T927" i="1"/>
  <c r="U927" i="1" s="1"/>
  <c r="T805" i="1"/>
  <c r="U805" i="1" s="1"/>
  <c r="T496" i="1"/>
  <c r="U496" i="1" s="1"/>
  <c r="T87" i="1"/>
  <c r="U87" i="1" s="1"/>
  <c r="T576" i="1"/>
  <c r="U576" i="1" s="1"/>
  <c r="T167" i="1"/>
  <c r="U167" i="1" s="1"/>
  <c r="T658" i="1"/>
  <c r="U658" i="1" s="1"/>
  <c r="T735" i="1"/>
  <c r="U735" i="1" s="1"/>
  <c r="T160" i="1"/>
  <c r="U160" i="1" s="1"/>
  <c r="T778" i="1"/>
  <c r="U778" i="1" s="1"/>
  <c r="T472" i="1"/>
  <c r="U472" i="1" s="1"/>
  <c r="T877" i="1"/>
  <c r="U877" i="1" s="1"/>
  <c r="T915" i="1"/>
  <c r="U915" i="1" s="1"/>
  <c r="T384" i="1"/>
  <c r="U384" i="1" s="1"/>
  <c r="T422" i="1"/>
  <c r="U422" i="1" s="1"/>
  <c r="T334" i="1"/>
  <c r="U334" i="1" s="1"/>
  <c r="T912" i="1"/>
  <c r="U912" i="1" s="1"/>
  <c r="T663" i="1"/>
  <c r="U663" i="1" s="1"/>
  <c r="T208" i="1"/>
  <c r="U208" i="1" s="1"/>
  <c r="T844" i="1"/>
  <c r="U844" i="1" s="1"/>
  <c r="T71" i="1"/>
  <c r="U71" i="1" s="1"/>
  <c r="T972" i="1"/>
  <c r="U972" i="1" s="1"/>
  <c r="T479" i="1"/>
  <c r="U479" i="1" s="1"/>
  <c r="T65" i="1"/>
  <c r="U65" i="1" s="1"/>
  <c r="T554" i="1"/>
  <c r="U554" i="1" s="1"/>
  <c r="T145" i="1"/>
  <c r="U145" i="1" s="1"/>
  <c r="T636" i="1"/>
  <c r="U636" i="1" s="1"/>
  <c r="T266" i="1"/>
  <c r="U266" i="1" s="1"/>
  <c r="T718" i="1"/>
  <c r="U718" i="1" s="1"/>
  <c r="T143" i="1"/>
  <c r="U143" i="1" s="1"/>
  <c r="T612" i="1"/>
  <c r="U612" i="1" s="1"/>
  <c r="T181" i="1"/>
  <c r="U181" i="1" s="1"/>
  <c r="T456" i="1"/>
  <c r="U456" i="1" s="1"/>
  <c r="T855" i="1"/>
  <c r="U855" i="1" s="1"/>
  <c r="T424" i="1"/>
  <c r="U424" i="1" s="1"/>
  <c r="T898" i="1"/>
  <c r="U898" i="1" s="1"/>
  <c r="T362" i="1"/>
  <c r="U362" i="1" s="1"/>
  <c r="T831" i="1"/>
  <c r="U831" i="1" s="1"/>
  <c r="T400" i="1"/>
  <c r="U400" i="1" s="1"/>
  <c r="T874" i="1"/>
  <c r="U874" i="1" s="1"/>
  <c r="T338" i="1"/>
  <c r="U338" i="1" s="1"/>
  <c r="T945" i="1"/>
  <c r="U945" i="1" s="1"/>
  <c r="T633" i="1"/>
  <c r="U633" i="1" s="1"/>
  <c r="T322" i="1"/>
  <c r="U322" i="1" s="1"/>
  <c r="T992" i="1"/>
  <c r="U992" i="1" s="1"/>
  <c r="T764" i="1"/>
  <c r="U764" i="1" s="1"/>
  <c r="T393" i="1"/>
  <c r="U393" i="1" s="1"/>
  <c r="T57" i="1"/>
  <c r="U57" i="1" s="1"/>
  <c r="T787" i="1"/>
  <c r="U787" i="1" s="1"/>
  <c r="T416" i="1"/>
  <c r="U416" i="1" s="1"/>
  <c r="T80" i="1"/>
  <c r="U80" i="1" s="1"/>
  <c r="T714" i="1"/>
  <c r="U714" i="1" s="1"/>
  <c r="T474" i="1"/>
  <c r="U474" i="1" s="1"/>
  <c r="T103" i="1"/>
  <c r="U103" i="1" s="1"/>
  <c r="T773" i="1"/>
  <c r="U773" i="1" s="1"/>
  <c r="T497" i="1"/>
  <c r="U497" i="1" s="1"/>
  <c r="T126" i="1"/>
  <c r="U126" i="1" s="1"/>
  <c r="T911" i="1"/>
  <c r="U911" i="1" s="1"/>
  <c r="T419" i="1"/>
  <c r="U419" i="1" s="1"/>
  <c r="T48" i="1"/>
  <c r="U48" i="1" s="1"/>
  <c r="T532" i="1"/>
  <c r="U532" i="1" s="1"/>
  <c r="T123" i="1"/>
  <c r="U123" i="1" s="1"/>
  <c r="T614" i="1"/>
  <c r="U614" i="1" s="1"/>
  <c r="T100" i="1"/>
  <c r="U100" i="1" s="1"/>
  <c r="T652" i="1"/>
  <c r="U652" i="1" s="1"/>
  <c r="T121" i="1"/>
  <c r="U121" i="1" s="1"/>
  <c r="T590" i="1"/>
  <c r="U590" i="1" s="1"/>
  <c r="T159" i="1"/>
  <c r="U159" i="1" s="1"/>
  <c r="T434" i="1"/>
  <c r="U434" i="1" s="1"/>
  <c r="T838" i="1"/>
  <c r="U838" i="1" s="1"/>
  <c r="T302" i="1"/>
  <c r="U302" i="1" s="1"/>
  <c r="T876" i="1"/>
  <c r="U876" i="1" s="1"/>
  <c r="T340" i="1"/>
  <c r="U340" i="1" s="1"/>
  <c r="T814" i="1"/>
  <c r="U814" i="1" s="1"/>
  <c r="T383" i="1"/>
  <c r="U383" i="1" s="1"/>
  <c r="T852" i="1"/>
  <c r="U852" i="1" s="1"/>
  <c r="T316" i="1"/>
  <c r="U316" i="1" s="1"/>
  <c r="T849" i="1"/>
  <c r="U849" i="1" s="1"/>
  <c r="T621" i="1"/>
  <c r="U621" i="1" s="1"/>
  <c r="T286" i="1"/>
  <c r="U286" i="1" s="1"/>
  <c r="T980" i="1"/>
  <c r="U980" i="1" s="1"/>
  <c r="T716" i="1"/>
  <c r="U716" i="1" s="1"/>
  <c r="T381" i="1"/>
  <c r="U381" i="1" s="1"/>
  <c r="T45" i="1"/>
  <c r="U45" i="1" s="1"/>
  <c r="T679" i="1"/>
  <c r="U679" i="1" s="1"/>
  <c r="T404" i="1"/>
  <c r="U404" i="1" s="1"/>
  <c r="T68" i="1"/>
  <c r="U68" i="1" s="1"/>
  <c r="T702" i="1"/>
  <c r="U702" i="1" s="1"/>
  <c r="T427" i="1"/>
  <c r="U427" i="1" s="1"/>
  <c r="T91" i="1"/>
  <c r="U91" i="1" s="1"/>
  <c r="T761" i="1"/>
  <c r="U761" i="1" s="1"/>
  <c r="T390" i="1"/>
  <c r="U390" i="1" s="1"/>
  <c r="T114" i="1"/>
  <c r="U114" i="1" s="1"/>
  <c r="T6" i="1"/>
  <c r="U6" i="1" s="1"/>
  <c r="T150" i="1"/>
  <c r="U150" i="1" s="1"/>
  <c r="T294" i="1"/>
  <c r="U294" i="1" s="1"/>
  <c r="T438" i="1"/>
  <c r="U438" i="1" s="1"/>
  <c r="T581" i="1"/>
  <c r="U581" i="1" s="1"/>
  <c r="T725" i="1"/>
  <c r="U725" i="1" s="1"/>
  <c r="T869" i="1"/>
  <c r="U869" i="1" s="1"/>
  <c r="T7" i="1"/>
  <c r="U7" i="1" s="1"/>
  <c r="T151" i="1"/>
  <c r="U151" i="1" s="1"/>
  <c r="T295" i="1"/>
  <c r="U295" i="1" s="1"/>
  <c r="T439" i="1"/>
  <c r="U439" i="1" s="1"/>
  <c r="T582" i="1"/>
  <c r="U582" i="1" s="1"/>
  <c r="T726" i="1"/>
  <c r="U726" i="1" s="1"/>
  <c r="T870" i="1"/>
  <c r="U870" i="1" s="1"/>
  <c r="T8" i="1"/>
  <c r="U8" i="1" s="1"/>
  <c r="T152" i="1"/>
  <c r="U152" i="1" s="1"/>
  <c r="T296" i="1"/>
  <c r="U296" i="1" s="1"/>
  <c r="T440" i="1"/>
  <c r="U440" i="1" s="1"/>
  <c r="T583" i="1"/>
  <c r="U583" i="1" s="1"/>
  <c r="T727" i="1"/>
  <c r="U727" i="1" s="1"/>
  <c r="T871" i="1"/>
  <c r="U871" i="1" s="1"/>
  <c r="T9" i="1"/>
  <c r="U9" i="1" s="1"/>
  <c r="T153" i="1"/>
  <c r="U153" i="1" s="1"/>
  <c r="T297" i="1"/>
  <c r="U297" i="1" s="1"/>
  <c r="T441" i="1"/>
  <c r="U441" i="1" s="1"/>
  <c r="T584" i="1"/>
  <c r="U584" i="1" s="1"/>
  <c r="T728" i="1"/>
  <c r="U728" i="1" s="1"/>
  <c r="T872" i="1"/>
  <c r="U872" i="1" s="1"/>
  <c r="T10" i="1"/>
  <c r="U10" i="1" s="1"/>
  <c r="T154" i="1"/>
  <c r="U154" i="1" s="1"/>
  <c r="T298" i="1"/>
  <c r="U298" i="1" s="1"/>
  <c r="T442" i="1"/>
  <c r="U442" i="1" s="1"/>
  <c r="T585" i="1"/>
  <c r="U585" i="1" s="1"/>
  <c r="T729" i="1"/>
  <c r="U729" i="1" s="1"/>
  <c r="T873" i="1"/>
  <c r="U873" i="1" s="1"/>
  <c r="T28" i="1"/>
  <c r="U28" i="1" s="1"/>
  <c r="T277" i="1"/>
  <c r="U277" i="1" s="1"/>
  <c r="T520" i="1"/>
  <c r="U520" i="1" s="1"/>
  <c r="T769" i="1"/>
  <c r="U769" i="1" s="1"/>
  <c r="T12" i="1"/>
  <c r="U12" i="1" s="1"/>
  <c r="T256" i="1"/>
  <c r="U256" i="1" s="1"/>
  <c r="T504" i="1"/>
  <c r="U504" i="1" s="1"/>
  <c r="T748" i="1"/>
  <c r="U748" i="1" s="1"/>
  <c r="T997" i="1"/>
  <c r="U997" i="1" s="1"/>
  <c r="T240" i="1"/>
  <c r="U240" i="1" s="1"/>
  <c r="T483" i="1"/>
  <c r="U483" i="1" s="1"/>
  <c r="T732" i="1"/>
  <c r="U732" i="1" s="1"/>
  <c r="T976" i="1"/>
  <c r="U976" i="1" s="1"/>
  <c r="T219" i="1"/>
  <c r="U219" i="1" s="1"/>
  <c r="T467" i="1"/>
  <c r="U467" i="1" s="1"/>
  <c r="T711" i="1"/>
  <c r="U711" i="1" s="1"/>
  <c r="T960" i="1"/>
  <c r="U960" i="1" s="1"/>
  <c r="T268" i="1"/>
  <c r="U268" i="1" s="1"/>
  <c r="T516" i="1"/>
  <c r="U516" i="1" s="1"/>
  <c r="T760" i="1"/>
  <c r="U760" i="1" s="1"/>
  <c r="T203" i="1"/>
  <c r="U203" i="1" s="1"/>
  <c r="T447" i="1"/>
  <c r="U447" i="1" s="1"/>
  <c r="T695" i="1"/>
  <c r="U695" i="1" s="1"/>
  <c r="T939" i="1"/>
  <c r="U939" i="1" s="1"/>
  <c r="T182" i="1"/>
  <c r="U182" i="1" s="1"/>
  <c r="T431" i="1"/>
  <c r="U431" i="1" s="1"/>
  <c r="T674" i="1"/>
  <c r="U674" i="1" s="1"/>
  <c r="T923" i="1"/>
  <c r="U923" i="1" s="1"/>
  <c r="T183" i="1"/>
  <c r="U183" i="1" s="1"/>
  <c r="T432" i="1"/>
  <c r="U432" i="1" s="1"/>
  <c r="T675" i="1"/>
  <c r="U675" i="1" s="1"/>
  <c r="T924" i="1"/>
  <c r="U924" i="1" s="1"/>
  <c r="T184" i="1"/>
  <c r="U184" i="1" s="1"/>
  <c r="T433" i="1"/>
  <c r="U433" i="1" s="1"/>
  <c r="T676" i="1"/>
  <c r="U676" i="1" s="1"/>
  <c r="T925" i="1"/>
  <c r="U925" i="1" s="1"/>
  <c r="T192" i="1"/>
  <c r="U192" i="1" s="1"/>
  <c r="T436" i="1"/>
  <c r="U436" i="1" s="1"/>
  <c r="T684" i="1"/>
  <c r="U684" i="1" s="1"/>
  <c r="T928" i="1"/>
  <c r="U928" i="1" s="1"/>
  <c r="T926" i="1"/>
  <c r="U926" i="1" s="1"/>
  <c r="T85" i="1"/>
  <c r="U85" i="1" s="1"/>
  <c r="T987" i="1"/>
  <c r="U987" i="1" s="1"/>
  <c r="T313" i="1"/>
  <c r="U313" i="1" s="1"/>
  <c r="T951" i="1"/>
  <c r="U951" i="1" s="1"/>
  <c r="T865" i="1"/>
  <c r="U865" i="1" s="1"/>
  <c r="T768" i="1"/>
  <c r="U768" i="1" s="1"/>
  <c r="T827" i="1"/>
  <c r="U827" i="1" s="1"/>
  <c r="T291" i="1"/>
  <c r="U291" i="1" s="1"/>
  <c r="T27" i="1"/>
  <c r="U27" i="1" s="1"/>
  <c r="T64" i="1"/>
  <c r="U64" i="1" s="1"/>
  <c r="T866" i="1"/>
  <c r="U866" i="1" s="1"/>
  <c r="T910" i="1"/>
  <c r="U910" i="1" s="1"/>
  <c r="T30" i="1"/>
  <c r="U30" i="1" s="1"/>
  <c r="T318" i="1"/>
  <c r="U318" i="1" s="1"/>
  <c r="T461" i="1"/>
  <c r="U461" i="1" s="1"/>
  <c r="T605" i="1"/>
  <c r="U605" i="1" s="1"/>
  <c r="T749" i="1"/>
  <c r="U749" i="1" s="1"/>
  <c r="T893" i="1"/>
  <c r="U893" i="1" s="1"/>
  <c r="T31" i="1"/>
  <c r="U31" i="1" s="1"/>
  <c r="T175" i="1"/>
  <c r="U175" i="1" s="1"/>
  <c r="T319" i="1"/>
  <c r="U319" i="1" s="1"/>
  <c r="T462" i="1"/>
  <c r="U462" i="1" s="1"/>
  <c r="T606" i="1"/>
  <c r="U606" i="1" s="1"/>
  <c r="T750" i="1"/>
  <c r="U750" i="1" s="1"/>
  <c r="T894" i="1"/>
  <c r="U894" i="1" s="1"/>
  <c r="T32" i="1"/>
  <c r="U32" i="1" s="1"/>
  <c r="T176" i="1"/>
  <c r="U176" i="1" s="1"/>
  <c r="T463" i="1"/>
  <c r="U463" i="1" s="1"/>
  <c r="T607" i="1"/>
  <c r="U607" i="1" s="1"/>
  <c r="T751" i="1"/>
  <c r="U751" i="1" s="1"/>
  <c r="T33" i="1"/>
  <c r="U33" i="1" s="1"/>
  <c r="T177" i="1"/>
  <c r="U177" i="1" s="1"/>
  <c r="T464" i="1"/>
  <c r="U464" i="1" s="1"/>
  <c r="T752" i="1"/>
  <c r="U752" i="1" s="1"/>
  <c r="T18" i="1"/>
  <c r="U18" i="1" s="1"/>
  <c r="T162" i="1"/>
  <c r="U162" i="1" s="1"/>
  <c r="T306" i="1"/>
  <c r="U306" i="1" s="1"/>
  <c r="T450" i="1"/>
  <c r="U450" i="1" s="1"/>
  <c r="T593" i="1"/>
  <c r="U593" i="1" s="1"/>
  <c r="T737" i="1"/>
  <c r="U737" i="1" s="1"/>
  <c r="T881" i="1"/>
  <c r="U881" i="1" s="1"/>
  <c r="T19" i="1"/>
  <c r="U19" i="1" s="1"/>
  <c r="T163" i="1"/>
  <c r="U163" i="1" s="1"/>
  <c r="T307" i="1"/>
  <c r="U307" i="1" s="1"/>
  <c r="T451" i="1"/>
  <c r="U451" i="1" s="1"/>
  <c r="T594" i="1"/>
  <c r="U594" i="1" s="1"/>
  <c r="T738" i="1"/>
  <c r="U738" i="1" s="1"/>
  <c r="T882" i="1"/>
  <c r="U882" i="1" s="1"/>
  <c r="T20" i="1"/>
  <c r="U20" i="1" s="1"/>
  <c r="T164" i="1"/>
  <c r="U164" i="1" s="1"/>
  <c r="T308" i="1"/>
  <c r="U308" i="1" s="1"/>
  <c r="T452" i="1"/>
  <c r="U452" i="1" s="1"/>
  <c r="T595" i="1"/>
  <c r="U595" i="1" s="1"/>
  <c r="T739" i="1"/>
  <c r="U739" i="1" s="1"/>
  <c r="T883" i="1"/>
  <c r="U883" i="1" s="1"/>
  <c r="T21" i="1"/>
  <c r="U21" i="1" s="1"/>
  <c r="T165" i="1"/>
  <c r="U165" i="1" s="1"/>
  <c r="T309" i="1"/>
  <c r="U309" i="1" s="1"/>
  <c r="T453" i="1"/>
  <c r="U453" i="1" s="1"/>
  <c r="T596" i="1"/>
  <c r="U596" i="1" s="1"/>
  <c r="T740" i="1"/>
  <c r="U740" i="1" s="1"/>
  <c r="T884" i="1"/>
  <c r="U884" i="1" s="1"/>
  <c r="T22" i="1"/>
  <c r="U22" i="1" s="1"/>
  <c r="T166" i="1"/>
  <c r="U166" i="1" s="1"/>
  <c r="T310" i="1"/>
  <c r="U310" i="1" s="1"/>
  <c r="T454" i="1"/>
  <c r="U454" i="1" s="1"/>
  <c r="T597" i="1"/>
  <c r="U597" i="1" s="1"/>
  <c r="T741" i="1"/>
  <c r="U741" i="1" s="1"/>
  <c r="T885" i="1"/>
  <c r="U885" i="1" s="1"/>
  <c r="T50" i="1"/>
  <c r="U50" i="1" s="1"/>
  <c r="T299" i="1"/>
  <c r="U299" i="1" s="1"/>
  <c r="T542" i="1"/>
  <c r="U542" i="1" s="1"/>
  <c r="T791" i="1"/>
  <c r="U791" i="1" s="1"/>
  <c r="T29" i="1"/>
  <c r="U29" i="1" s="1"/>
  <c r="T278" i="1"/>
  <c r="U278" i="1" s="1"/>
  <c r="T526" i="1"/>
  <c r="U526" i="1" s="1"/>
  <c r="T770" i="1"/>
  <c r="U770" i="1" s="1"/>
  <c r="T13" i="1"/>
  <c r="U13" i="1" s="1"/>
  <c r="T257" i="1"/>
  <c r="U257" i="1" s="1"/>
  <c r="T505" i="1"/>
  <c r="U505" i="1" s="1"/>
  <c r="T754" i="1"/>
  <c r="U754" i="1" s="1"/>
  <c r="T998" i="1"/>
  <c r="U998" i="1" s="1"/>
  <c r="T241" i="1"/>
  <c r="U241" i="1" s="1"/>
  <c r="T484" i="1"/>
  <c r="U484" i="1" s="1"/>
  <c r="T733" i="1"/>
  <c r="U733" i="1" s="1"/>
  <c r="T982" i="1"/>
  <c r="U982" i="1" s="1"/>
  <c r="T290" i="1"/>
  <c r="U290" i="1" s="1"/>
  <c r="T538" i="1"/>
  <c r="U538" i="1" s="1"/>
  <c r="T782" i="1"/>
  <c r="U782" i="1" s="1"/>
  <c r="T220" i="1"/>
  <c r="U220" i="1" s="1"/>
  <c r="T468" i="1"/>
  <c r="U468" i="1" s="1"/>
  <c r="T712" i="1"/>
  <c r="U712" i="1" s="1"/>
  <c r="T961" i="1"/>
  <c r="U961" i="1" s="1"/>
  <c r="T204" i="1"/>
  <c r="U204" i="1" s="1"/>
  <c r="T448" i="1"/>
  <c r="U448" i="1" s="1"/>
  <c r="T696" i="1"/>
  <c r="U696" i="1" s="1"/>
  <c r="T940" i="1"/>
  <c r="U940" i="1" s="1"/>
  <c r="T205" i="1"/>
  <c r="U205" i="1" s="1"/>
  <c r="T449" i="1"/>
  <c r="U449" i="1" s="1"/>
  <c r="T697" i="1"/>
  <c r="U697" i="1" s="1"/>
  <c r="T946" i="1"/>
  <c r="U946" i="1" s="1"/>
  <c r="T206" i="1"/>
  <c r="U206" i="1" s="1"/>
  <c r="T455" i="1"/>
  <c r="U455" i="1" s="1"/>
  <c r="T698" i="1"/>
  <c r="U698" i="1" s="1"/>
  <c r="T947" i="1"/>
  <c r="U947" i="1" s="1"/>
  <c r="T209" i="1"/>
  <c r="U209" i="1" s="1"/>
  <c r="T706" i="1"/>
  <c r="U706" i="1" s="1"/>
  <c r="T950" i="1"/>
  <c r="U950" i="1" s="1"/>
  <c r="T169" i="1"/>
  <c r="U169" i="1" s="1"/>
  <c r="T315" i="1"/>
  <c r="U315" i="1" s="1"/>
  <c r="T335" i="1"/>
  <c r="U335" i="1" s="1"/>
  <c r="T948" i="1"/>
  <c r="U948" i="1" s="1"/>
  <c r="T420" i="1"/>
  <c r="U420" i="1" s="1"/>
  <c r="T174" i="1"/>
  <c r="U174" i="1" s="1"/>
  <c r="T320" i="1"/>
  <c r="U320" i="1" s="1"/>
  <c r="T895" i="1"/>
  <c r="U895" i="1" s="1"/>
  <c r="T321" i="1"/>
  <c r="U321" i="1" s="1"/>
  <c r="T608" i="1"/>
  <c r="U608" i="1" s="1"/>
  <c r="T42" i="1"/>
  <c r="U42" i="1" s="1"/>
  <c r="T222" i="1"/>
  <c r="U222" i="1" s="1"/>
  <c r="T402" i="1"/>
  <c r="U402" i="1" s="1"/>
  <c r="T617" i="1"/>
  <c r="U617" i="1" s="1"/>
  <c r="T797" i="1"/>
  <c r="U797" i="1" s="1"/>
  <c r="T977" i="1"/>
  <c r="U977" i="1" s="1"/>
  <c r="T187" i="1"/>
  <c r="U187" i="1" s="1"/>
  <c r="T367" i="1"/>
  <c r="U367" i="1" s="1"/>
  <c r="T546" i="1"/>
  <c r="U546" i="1" s="1"/>
  <c r="T762" i="1"/>
  <c r="U762" i="1" s="1"/>
  <c r="T942" i="1"/>
  <c r="U942" i="1" s="1"/>
  <c r="T116" i="1"/>
  <c r="U116" i="1" s="1"/>
  <c r="T332" i="1"/>
  <c r="U332" i="1" s="1"/>
  <c r="T511" i="1"/>
  <c r="U511" i="1" s="1"/>
  <c r="T691" i="1"/>
  <c r="U691" i="1" s="1"/>
  <c r="T907" i="1"/>
  <c r="U907" i="1" s="1"/>
  <c r="T81" i="1"/>
  <c r="U81" i="1" s="1"/>
  <c r="T261" i="1"/>
  <c r="U261" i="1" s="1"/>
  <c r="T476" i="1"/>
  <c r="U476" i="1" s="1"/>
  <c r="T656" i="1"/>
  <c r="U656" i="1" s="1"/>
  <c r="T836" i="1"/>
  <c r="U836" i="1" s="1"/>
  <c r="T4" i="1"/>
  <c r="U4" i="1" s="1"/>
  <c r="T190" i="1"/>
  <c r="U190" i="1" s="1"/>
  <c r="T358" i="1"/>
  <c r="U358" i="1" s="1"/>
  <c r="T525" i="1"/>
  <c r="U525" i="1" s="1"/>
  <c r="T693" i="1"/>
  <c r="U693" i="1" s="1"/>
  <c r="T861" i="1"/>
  <c r="U861" i="1" s="1"/>
  <c r="T89" i="1"/>
  <c r="U89" i="1" s="1"/>
  <c r="T377" i="1"/>
  <c r="U377" i="1" s="1"/>
  <c r="T664" i="1"/>
  <c r="U664" i="1" s="1"/>
  <c r="T952" i="1"/>
  <c r="U952" i="1" s="1"/>
  <c r="T239" i="1"/>
  <c r="U239" i="1" s="1"/>
  <c r="T565" i="1"/>
  <c r="U565" i="1" s="1"/>
  <c r="T853" i="1"/>
  <c r="U853" i="1" s="1"/>
  <c r="T135" i="1"/>
  <c r="U135" i="1" s="1"/>
  <c r="T423" i="1"/>
  <c r="U423" i="1" s="1"/>
  <c r="T710" i="1"/>
  <c r="U710" i="1" s="1"/>
  <c r="T36" i="1"/>
  <c r="U36" i="1" s="1"/>
  <c r="T324" i="1"/>
  <c r="U324" i="1" s="1"/>
  <c r="T611" i="1"/>
  <c r="U611" i="1" s="1"/>
  <c r="T899" i="1"/>
  <c r="U899" i="1" s="1"/>
  <c r="T251" i="1"/>
  <c r="U251" i="1" s="1"/>
  <c r="T577" i="1"/>
  <c r="U577" i="1" s="1"/>
  <c r="T59" i="1"/>
  <c r="U59" i="1" s="1"/>
  <c r="T347" i="1"/>
  <c r="U347" i="1" s="1"/>
  <c r="T634" i="1"/>
  <c r="U634" i="1" s="1"/>
  <c r="T922" i="1"/>
  <c r="U922" i="1" s="1"/>
  <c r="T243" i="1"/>
  <c r="U243" i="1" s="1"/>
  <c r="T530" i="1"/>
  <c r="U530" i="1" s="1"/>
  <c r="T818" i="1"/>
  <c r="U818" i="1" s="1"/>
  <c r="T122" i="1"/>
  <c r="U122" i="1" s="1"/>
  <c r="T410" i="1"/>
  <c r="U410" i="1" s="1"/>
  <c r="T736" i="1"/>
  <c r="U736" i="1" s="1"/>
  <c r="T40" i="1"/>
  <c r="U40" i="1" s="1"/>
  <c r="T328" i="1"/>
  <c r="U328" i="1" s="1"/>
  <c r="T615" i="1"/>
  <c r="U615" i="1" s="1"/>
  <c r="T903" i="1"/>
  <c r="U903" i="1" s="1"/>
  <c r="T253" i="1"/>
  <c r="U253" i="1" s="1"/>
  <c r="T540" i="1"/>
  <c r="U540" i="1" s="1"/>
  <c r="T828" i="1"/>
  <c r="U828" i="1" s="1"/>
  <c r="T602" i="1"/>
  <c r="U602" i="1" s="1"/>
  <c r="T971" i="1"/>
  <c r="U971" i="1" s="1"/>
  <c r="T252" i="1"/>
  <c r="U252" i="1" s="1"/>
  <c r="T376" i="1"/>
  <c r="U376" i="1" s="1"/>
  <c r="T269" i="1"/>
  <c r="U269" i="1" s="1"/>
  <c r="T398" i="1"/>
  <c r="U398" i="1" s="1"/>
  <c r="T707" i="1"/>
  <c r="U707" i="1" s="1"/>
  <c r="T457" i="1"/>
  <c r="U457" i="1" s="1"/>
  <c r="T502" i="1"/>
  <c r="U502" i="1" s="1"/>
  <c r="T519" i="1"/>
  <c r="U519" i="1" s="1"/>
  <c r="T988" i="1"/>
  <c r="U988" i="1" s="1"/>
  <c r="T66" i="1"/>
  <c r="U66" i="1" s="1"/>
  <c r="T140" i="1"/>
  <c r="U140" i="1" s="1"/>
  <c r="T931" i="1"/>
  <c r="U931" i="1" s="1"/>
  <c r="T680" i="1"/>
  <c r="U680" i="1" s="1"/>
  <c r="T214" i="1"/>
  <c r="U214" i="1" s="1"/>
  <c r="T717" i="1"/>
  <c r="U717" i="1" s="1"/>
  <c r="T133" i="1"/>
  <c r="U133" i="1" s="1"/>
  <c r="T708" i="1"/>
  <c r="U708" i="1" s="1"/>
  <c r="T317" i="1"/>
  <c r="U317" i="1" s="1"/>
  <c r="T892" i="1"/>
  <c r="U892" i="1" s="1"/>
  <c r="T466" i="1"/>
  <c r="U466" i="1" s="1"/>
  <c r="T75" i="1"/>
  <c r="U75" i="1" s="1"/>
  <c r="T650" i="1"/>
  <c r="U650" i="1" s="1"/>
  <c r="T329" i="1"/>
  <c r="U329" i="1" s="1"/>
  <c r="T98" i="1"/>
  <c r="U98" i="1" s="1"/>
  <c r="T673" i="1"/>
  <c r="U673" i="1" s="1"/>
  <c r="T287" i="1"/>
  <c r="U287" i="1" s="1"/>
  <c r="T862" i="1"/>
  <c r="U862" i="1" s="1"/>
  <c r="T492" i="1"/>
  <c r="U492" i="1" s="1"/>
  <c r="T84" i="1"/>
  <c r="U84" i="1" s="1"/>
  <c r="T659" i="1"/>
  <c r="U659" i="1" s="1"/>
  <c r="T292" i="1"/>
  <c r="U292" i="1" s="1"/>
  <c r="T843" i="1"/>
  <c r="U843" i="1" s="1"/>
  <c r="T624" i="1"/>
  <c r="U624" i="1" s="1"/>
  <c r="T646" i="1"/>
  <c r="U646" i="1" s="1"/>
  <c r="T78" i="1"/>
  <c r="U78" i="1" s="1"/>
  <c r="T473" i="1"/>
  <c r="U473" i="1" s="1"/>
  <c r="T653" i="1"/>
  <c r="U653" i="1" s="1"/>
  <c r="T833" i="1"/>
  <c r="U833" i="1" s="1"/>
  <c r="T43" i="1"/>
  <c r="U43" i="1" s="1"/>
  <c r="T223" i="1"/>
  <c r="U223" i="1" s="1"/>
  <c r="T403" i="1"/>
  <c r="U403" i="1" s="1"/>
  <c r="T618" i="1"/>
  <c r="U618" i="1" s="1"/>
  <c r="T798" i="1"/>
  <c r="U798" i="1" s="1"/>
  <c r="T188" i="1"/>
  <c r="U188" i="1" s="1"/>
  <c r="T368" i="1"/>
  <c r="U368" i="1" s="1"/>
  <c r="T763" i="1"/>
  <c r="U763" i="1" s="1"/>
  <c r="T943" i="1"/>
  <c r="U943" i="1" s="1"/>
  <c r="T333" i="1"/>
  <c r="U333" i="1" s="1"/>
  <c r="T692" i="1"/>
  <c r="U692" i="1" s="1"/>
  <c r="T226" i="1"/>
  <c r="U226" i="1" s="1"/>
  <c r="T921" i="1"/>
  <c r="U921" i="1" s="1"/>
  <c r="T730" i="1"/>
  <c r="U730" i="1" s="1"/>
  <c r="T914" i="1"/>
  <c r="U914" i="1" s="1"/>
  <c r="T97" i="1"/>
  <c r="U97" i="1" s="1"/>
  <c r="T351" i="1"/>
  <c r="U351" i="1" s="1"/>
  <c r="T408" i="1"/>
  <c r="U408" i="1" s="1"/>
  <c r="T304" i="1"/>
  <c r="U304" i="1" s="1"/>
  <c r="T227" i="1"/>
  <c r="U227" i="1" s="1"/>
  <c r="T101" i="1"/>
  <c r="U101" i="1" s="1"/>
  <c r="T26" i="1"/>
  <c r="U26" i="1" s="1"/>
  <c r="T889" i="1"/>
  <c r="U889" i="1" s="1"/>
  <c r="T622" i="1"/>
  <c r="U622" i="1" s="1"/>
  <c r="T639" i="1"/>
  <c r="U639" i="1" s="1"/>
  <c r="T230" i="1"/>
  <c r="U230" i="1" s="1"/>
  <c r="T270" i="1"/>
  <c r="U270" i="1" s="1"/>
  <c r="T485" i="1"/>
  <c r="U485" i="1" s="1"/>
  <c r="T665" i="1"/>
  <c r="U665" i="1" s="1"/>
  <c r="T845" i="1"/>
  <c r="U845" i="1" s="1"/>
  <c r="T235" i="1"/>
  <c r="U235" i="1" s="1"/>
  <c r="T415" i="1"/>
  <c r="U415" i="1" s="1"/>
  <c r="T810" i="1"/>
  <c r="U810" i="1" s="1"/>
  <c r="T200" i="1"/>
  <c r="U200" i="1" s="1"/>
  <c r="T559" i="1"/>
  <c r="U559" i="1" s="1"/>
  <c r="T955" i="1"/>
  <c r="U955" i="1" s="1"/>
  <c r="T524" i="1"/>
  <c r="U524" i="1" s="1"/>
  <c r="T908" i="1"/>
  <c r="U908" i="1" s="1"/>
  <c r="T238" i="1"/>
  <c r="U238" i="1" s="1"/>
  <c r="T765" i="1"/>
  <c r="U765" i="1" s="1"/>
  <c r="T172" i="1"/>
  <c r="U172" i="1" s="1"/>
  <c r="T747" i="1"/>
  <c r="U747" i="1" s="1"/>
  <c r="T361" i="1"/>
  <c r="U361" i="1" s="1"/>
  <c r="T936" i="1"/>
  <c r="U936" i="1" s="1"/>
  <c r="T544" i="1"/>
  <c r="U544" i="1" s="1"/>
  <c r="T119" i="1"/>
  <c r="U119" i="1" s="1"/>
  <c r="T24" i="1"/>
  <c r="U24" i="1" s="1"/>
  <c r="T660" i="1"/>
  <c r="U660" i="1" s="1"/>
  <c r="T756" i="1"/>
  <c r="U756" i="1" s="1"/>
  <c r="T613" i="1"/>
  <c r="U613" i="1" s="1"/>
  <c r="T54" i="1"/>
  <c r="U54" i="1" s="1"/>
  <c r="T234" i="1"/>
  <c r="U234" i="1" s="1"/>
  <c r="T414" i="1"/>
  <c r="U414" i="1" s="1"/>
  <c r="T629" i="1"/>
  <c r="U629" i="1" s="1"/>
  <c r="T809" i="1"/>
  <c r="U809" i="1" s="1"/>
  <c r="T989" i="1"/>
  <c r="U989" i="1" s="1"/>
  <c r="T199" i="1"/>
  <c r="U199" i="1" s="1"/>
  <c r="T379" i="1"/>
  <c r="U379" i="1" s="1"/>
  <c r="T558" i="1"/>
  <c r="U558" i="1" s="1"/>
  <c r="T774" i="1"/>
  <c r="U774" i="1" s="1"/>
  <c r="T954" i="1"/>
  <c r="U954" i="1" s="1"/>
  <c r="T128" i="1"/>
  <c r="U128" i="1" s="1"/>
  <c r="T344" i="1"/>
  <c r="U344" i="1" s="1"/>
  <c r="T523" i="1"/>
  <c r="U523" i="1" s="1"/>
  <c r="T703" i="1"/>
  <c r="U703" i="1" s="1"/>
  <c r="T919" i="1"/>
  <c r="U919" i="1" s="1"/>
  <c r="T93" i="1"/>
  <c r="U93" i="1" s="1"/>
  <c r="T273" i="1"/>
  <c r="U273" i="1" s="1"/>
  <c r="T488" i="1"/>
  <c r="U488" i="1" s="1"/>
  <c r="T668" i="1"/>
  <c r="U668" i="1" s="1"/>
  <c r="T848" i="1"/>
  <c r="U848" i="1" s="1"/>
  <c r="T34" i="1"/>
  <c r="U34" i="1" s="1"/>
  <c r="T202" i="1"/>
  <c r="U202" i="1" s="1"/>
  <c r="T370" i="1"/>
  <c r="U370" i="1" s="1"/>
  <c r="T537" i="1"/>
  <c r="U537" i="1" s="1"/>
  <c r="T705" i="1"/>
  <c r="U705" i="1" s="1"/>
  <c r="T897" i="1"/>
  <c r="U897" i="1" s="1"/>
  <c r="T111" i="1"/>
  <c r="U111" i="1" s="1"/>
  <c r="T399" i="1"/>
  <c r="U399" i="1" s="1"/>
  <c r="T686" i="1"/>
  <c r="U686" i="1" s="1"/>
  <c r="T974" i="1"/>
  <c r="U974" i="1" s="1"/>
  <c r="T300" i="1"/>
  <c r="U300" i="1" s="1"/>
  <c r="T587" i="1"/>
  <c r="U587" i="1" s="1"/>
  <c r="T875" i="1"/>
  <c r="U875" i="1" s="1"/>
  <c r="T157" i="1"/>
  <c r="U157" i="1" s="1"/>
  <c r="T445" i="1"/>
  <c r="U445" i="1" s="1"/>
  <c r="T771" i="1"/>
  <c r="U771" i="1" s="1"/>
  <c r="T53" i="1"/>
  <c r="U53" i="1" s="1"/>
  <c r="T341" i="1"/>
  <c r="U341" i="1" s="1"/>
  <c r="T628" i="1"/>
  <c r="U628" i="1" s="1"/>
  <c r="T916" i="1"/>
  <c r="U916" i="1" s="1"/>
  <c r="T312" i="1"/>
  <c r="U312" i="1" s="1"/>
  <c r="T599" i="1"/>
  <c r="U599" i="1" s="1"/>
  <c r="T76" i="1"/>
  <c r="U76" i="1" s="1"/>
  <c r="T364" i="1"/>
  <c r="U364" i="1" s="1"/>
  <c r="T651" i="1"/>
  <c r="U651" i="1" s="1"/>
  <c r="T983" i="1"/>
  <c r="U983" i="1" s="1"/>
  <c r="T265" i="1"/>
  <c r="U265" i="1" s="1"/>
  <c r="T552" i="1"/>
  <c r="U552" i="1" s="1"/>
  <c r="T840" i="1"/>
  <c r="U840" i="1" s="1"/>
  <c r="T144" i="1"/>
  <c r="U144" i="1" s="1"/>
  <c r="T470" i="1"/>
  <c r="U470" i="1" s="1"/>
  <c r="T758" i="1"/>
  <c r="U758" i="1" s="1"/>
  <c r="T62" i="1"/>
  <c r="U62" i="1" s="1"/>
  <c r="T350" i="1"/>
  <c r="U350" i="1" s="1"/>
  <c r="T637" i="1"/>
  <c r="U637" i="1" s="1"/>
  <c r="T964" i="1"/>
  <c r="U964" i="1" s="1"/>
  <c r="T275" i="1"/>
  <c r="U275" i="1" s="1"/>
  <c r="T562" i="1"/>
  <c r="U562" i="1" s="1"/>
  <c r="T850" i="1"/>
  <c r="U850" i="1" s="1"/>
  <c r="T724" i="1"/>
  <c r="U724" i="1" s="1"/>
  <c r="T437" i="1"/>
  <c r="U437" i="1" s="1"/>
  <c r="T374" i="1"/>
  <c r="U374" i="1" s="1"/>
  <c r="T396" i="1"/>
  <c r="U396" i="1" s="1"/>
  <c r="T246" i="1"/>
  <c r="U246" i="1" s="1"/>
  <c r="T426" i="1"/>
  <c r="U426" i="1" s="1"/>
  <c r="T641" i="1"/>
  <c r="U641" i="1" s="1"/>
  <c r="T821" i="1"/>
  <c r="U821" i="1" s="1"/>
  <c r="T1001" i="1"/>
  <c r="U1001" i="1" s="1"/>
  <c r="T211" i="1"/>
  <c r="U211" i="1" s="1"/>
  <c r="T391" i="1"/>
  <c r="U391" i="1" s="1"/>
  <c r="T570" i="1"/>
  <c r="U570" i="1" s="1"/>
  <c r="T786" i="1"/>
  <c r="U786" i="1" s="1"/>
  <c r="T966" i="1"/>
  <c r="U966" i="1" s="1"/>
  <c r="T356" i="1"/>
  <c r="U356" i="1" s="1"/>
  <c r="T535" i="1"/>
  <c r="U535" i="1" s="1"/>
  <c r="T715" i="1"/>
  <c r="U715" i="1" s="1"/>
  <c r="T105" i="1"/>
  <c r="U105" i="1" s="1"/>
  <c r="T285" i="1"/>
  <c r="U285" i="1" s="1"/>
  <c r="T500" i="1"/>
  <c r="U500" i="1" s="1"/>
  <c r="T860" i="1"/>
  <c r="U860" i="1" s="1"/>
  <c r="T46" i="1"/>
  <c r="U46" i="1" s="1"/>
  <c r="T382" i="1"/>
  <c r="U382" i="1" s="1"/>
  <c r="T549" i="1"/>
  <c r="U549" i="1" s="1"/>
  <c r="T909" i="1"/>
  <c r="U909" i="1" s="1"/>
  <c r="T421" i="1"/>
  <c r="U421" i="1" s="1"/>
  <c r="T996" i="1"/>
  <c r="U996" i="1" s="1"/>
  <c r="T604" i="1"/>
  <c r="U604" i="1" s="1"/>
  <c r="T179" i="1"/>
  <c r="U179" i="1" s="1"/>
  <c r="T793" i="1"/>
  <c r="U793" i="1" s="1"/>
  <c r="T363" i="1"/>
  <c r="U363" i="1" s="1"/>
  <c r="T938" i="1"/>
  <c r="U938" i="1" s="1"/>
  <c r="T616" i="1"/>
  <c r="U616" i="1" s="1"/>
  <c r="T386" i="1"/>
  <c r="U386" i="1" s="1"/>
  <c r="T1000" i="1"/>
  <c r="U1000" i="1" s="1"/>
  <c r="T574" i="1"/>
  <c r="U574" i="1" s="1"/>
  <c r="T161" i="1"/>
  <c r="U161" i="1" s="1"/>
  <c r="T780" i="1"/>
  <c r="U780" i="1" s="1"/>
  <c r="T372" i="1"/>
  <c r="U372" i="1" s="1"/>
  <c r="T986" i="1"/>
  <c r="U986" i="1" s="1"/>
  <c r="T579" i="1"/>
  <c r="U579" i="1" s="1"/>
  <c r="T867" i="1"/>
  <c r="U867" i="1" s="1"/>
  <c r="T563" i="1"/>
  <c r="U563" i="1" s="1"/>
  <c r="T495" i="1"/>
  <c r="U495" i="1" s="1"/>
  <c r="T517" i="1"/>
  <c r="U517" i="1" s="1"/>
  <c r="T108" i="1"/>
  <c r="U108" i="1" s="1"/>
  <c r="T258" i="1"/>
  <c r="U258" i="1" s="1"/>
  <c r="T978" i="1"/>
  <c r="U978" i="1" s="1"/>
  <c r="T547" i="1"/>
  <c r="U547" i="1" s="1"/>
  <c r="T117" i="1"/>
  <c r="U117" i="1" s="1"/>
  <c r="T512" i="1"/>
  <c r="U512" i="1" s="1"/>
  <c r="T896" i="1"/>
  <c r="U896" i="1" s="1"/>
  <c r="T58" i="1"/>
  <c r="U58" i="1" s="1"/>
  <c r="T394" i="1"/>
  <c r="U394" i="1" s="1"/>
  <c r="T561" i="1"/>
  <c r="U561" i="1" s="1"/>
  <c r="T753" i="1"/>
  <c r="U753" i="1" s="1"/>
  <c r="T155" i="1"/>
  <c r="U155" i="1" s="1"/>
  <c r="T443" i="1"/>
  <c r="U443" i="1" s="1"/>
  <c r="T51" i="1"/>
  <c r="U51" i="1" s="1"/>
  <c r="T339" i="1"/>
  <c r="U339" i="1" s="1"/>
  <c r="T626" i="1"/>
  <c r="U626" i="1" s="1"/>
  <c r="T196" i="1"/>
  <c r="U196" i="1" s="1"/>
  <c r="T527" i="1"/>
  <c r="U527" i="1" s="1"/>
  <c r="T815" i="1"/>
  <c r="U815" i="1" s="1"/>
  <c r="T385" i="1"/>
  <c r="U385" i="1" s="1"/>
  <c r="T672" i="1"/>
  <c r="U672" i="1" s="1"/>
  <c r="T999" i="1"/>
  <c r="U999" i="1" s="1"/>
  <c r="T638" i="1"/>
  <c r="U638" i="1" s="1"/>
  <c r="T120" i="1"/>
  <c r="U120" i="1" s="1"/>
  <c r="T734" i="1"/>
  <c r="U734" i="1" s="1"/>
  <c r="T16" i="1"/>
  <c r="U16" i="1" s="1"/>
  <c r="T591" i="1"/>
  <c r="U591" i="1" s="1"/>
  <c r="T879" i="1"/>
  <c r="U879" i="1" s="1"/>
  <c r="T514" i="1"/>
  <c r="U514" i="1" s="1"/>
  <c r="T802" i="1"/>
  <c r="U802" i="1" s="1"/>
  <c r="T389" i="1"/>
  <c r="U389" i="1" s="1"/>
  <c r="T720" i="1"/>
  <c r="U720" i="1" s="1"/>
  <c r="T314" i="1"/>
  <c r="U314" i="1" s="1"/>
  <c r="T601" i="1"/>
  <c r="U601" i="1" s="1"/>
  <c r="T783" i="1"/>
  <c r="U783" i="1" s="1"/>
  <c r="T685" i="1"/>
  <c r="U685" i="1" s="1"/>
  <c r="T746" i="1"/>
  <c r="U746" i="1" s="1"/>
  <c r="T949" i="1"/>
  <c r="U949" i="1" s="1"/>
  <c r="T90" i="1"/>
  <c r="U90" i="1" s="1"/>
  <c r="T55" i="1"/>
  <c r="U55" i="1" s="1"/>
  <c r="T630" i="1"/>
  <c r="U630" i="1" s="1"/>
  <c r="T990" i="1"/>
  <c r="U990" i="1" s="1"/>
  <c r="T380" i="1"/>
  <c r="U380" i="1" s="1"/>
  <c r="T775" i="1"/>
  <c r="U775" i="1" s="1"/>
  <c r="T129" i="1"/>
  <c r="U129" i="1" s="1"/>
  <c r="T345" i="1"/>
  <c r="U345" i="1" s="1"/>
  <c r="T704" i="1"/>
  <c r="U704" i="1" s="1"/>
  <c r="T70" i="1"/>
  <c r="U70" i="1" s="1"/>
  <c r="T406" i="1"/>
  <c r="U406" i="1" s="1"/>
  <c r="T573" i="1"/>
  <c r="U573" i="1" s="1"/>
  <c r="T933" i="1"/>
  <c r="U933" i="1" s="1"/>
  <c r="T459" i="1"/>
  <c r="U459" i="1" s="1"/>
  <c r="T73" i="1"/>
  <c r="U73" i="1" s="1"/>
  <c r="T648" i="1"/>
  <c r="U648" i="1" s="1"/>
  <c r="T218" i="1"/>
  <c r="U218" i="1" s="1"/>
  <c r="T832" i="1"/>
  <c r="U832" i="1" s="1"/>
  <c r="T407" i="1"/>
  <c r="U407" i="1" s="1"/>
  <c r="T694" i="1"/>
  <c r="U694" i="1" s="1"/>
  <c r="T373" i="1"/>
  <c r="U373" i="1" s="1"/>
  <c r="T137" i="1"/>
  <c r="U137" i="1" s="1"/>
  <c r="T425" i="1"/>
  <c r="U425" i="1" s="1"/>
  <c r="T38" i="1"/>
  <c r="U38" i="1" s="1"/>
  <c r="T326" i="1"/>
  <c r="U326" i="1" s="1"/>
  <c r="T901" i="1"/>
  <c r="U901" i="1" s="1"/>
  <c r="T244" i="1"/>
  <c r="U244" i="1" s="1"/>
  <c r="S2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71A88F-980A-4396-B7BA-3BB82C6EE33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65D5328-1DFC-4134-AD16-CFA0AE670910}" name="WorksheetConnection_Energy_consumption!$A$1:$M$1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nergy_consumptionA1M100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<sst xmlns="http://schemas.openxmlformats.org/spreadsheetml/2006/main" count="12882" uniqueCount="4821">
  <si>
    <t>Timestamp</t>
  </si>
  <si>
    <t>Temperature</t>
  </si>
  <si>
    <t>Humidity</t>
  </si>
  <si>
    <t>SquareFootage</t>
  </si>
  <si>
    <t>Occupancy</t>
  </si>
  <si>
    <t>HVACUsage</t>
  </si>
  <si>
    <t>LightingUsage</t>
  </si>
  <si>
    <t>RenewableEnergy</t>
  </si>
  <si>
    <t>DayOfWeek</t>
  </si>
  <si>
    <t>Holiday</t>
  </si>
  <si>
    <t>EnergyConsumption</t>
  </si>
  <si>
    <t>On</t>
  </si>
  <si>
    <t>Off</t>
  </si>
  <si>
    <t>Monday</t>
  </si>
  <si>
    <t>No</t>
  </si>
  <si>
    <t>Saturday</t>
  </si>
  <si>
    <t>Sunday</t>
  </si>
  <si>
    <t>Wednesday</t>
  </si>
  <si>
    <t>Friday</t>
  </si>
  <si>
    <t>Yes</t>
  </si>
  <si>
    <t>Thursday</t>
  </si>
  <si>
    <t>Tuesday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</si>
  <si>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</si>
  <si>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</si>
  <si>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</si>
  <si>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</si>
  <si>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</si>
  <si>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</si>
  <si>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</si>
  <si>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</si>
  <si>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</si>
  <si>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</si>
  <si>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</si>
  <si>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</si>
  <si>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</si>
  <si>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Energy Consumption</t>
  </si>
  <si>
    <t>Hour</t>
  </si>
  <si>
    <t>Row Labels</t>
  </si>
  <si>
    <t>Grand Total</t>
  </si>
  <si>
    <t>Average of EnergyConsumption</t>
  </si>
  <si>
    <t>Peak</t>
  </si>
  <si>
    <t>Time Period</t>
  </si>
  <si>
    <t>Off-Peak</t>
  </si>
  <si>
    <t>Day of the Week</t>
  </si>
  <si>
    <t>Day type</t>
  </si>
  <si>
    <t>Weekday</t>
  </si>
  <si>
    <t>Weekend</t>
  </si>
  <si>
    <t>Corr(Ren vs EnergyConsump)</t>
  </si>
  <si>
    <t>Corr(Temp vs EnergyConsump)</t>
  </si>
  <si>
    <t>Corr(Humidity vs EnergyConsump)</t>
  </si>
  <si>
    <t>Corr(SQF vs EnergyConsump)</t>
  </si>
  <si>
    <t>Corr(Occ vs EnergyConsump)</t>
  </si>
  <si>
    <t>Occupancy Value</t>
  </si>
  <si>
    <t>SQF Value</t>
  </si>
  <si>
    <t>Occupancy avg, max, min</t>
  </si>
  <si>
    <t>Squarefoot avg, max, min</t>
  </si>
  <si>
    <t>Medium</t>
  </si>
  <si>
    <t>High</t>
  </si>
  <si>
    <t>Low</t>
  </si>
  <si>
    <t>ENG Cons Levels</t>
  </si>
  <si>
    <t>Average EngCons</t>
  </si>
  <si>
    <t>Cons Category</t>
  </si>
  <si>
    <t>HVAC On (1/0)</t>
  </si>
  <si>
    <t>Lighting On (1/0)</t>
  </si>
  <si>
    <t>Temp Value</t>
  </si>
  <si>
    <t>Percentage</t>
  </si>
  <si>
    <t>Temperature days</t>
  </si>
  <si>
    <t>total renewable energy generation</t>
  </si>
  <si>
    <t>Total non rewable energy generation</t>
  </si>
  <si>
    <t>Category</t>
  </si>
  <si>
    <t>Value</t>
  </si>
  <si>
    <t>Average of RenewableEnergy</t>
  </si>
  <si>
    <t>Column Labels</t>
  </si>
  <si>
    <t>Temperature^2</t>
  </si>
  <si>
    <t>Temp X Energy cons</t>
  </si>
  <si>
    <t>Slope</t>
  </si>
  <si>
    <t>n</t>
  </si>
  <si>
    <t>sum of X*Y</t>
  </si>
  <si>
    <t>sum of X^2</t>
  </si>
  <si>
    <t>Sum of Y</t>
  </si>
  <si>
    <t>Sum of X</t>
  </si>
  <si>
    <t>Intercept</t>
  </si>
  <si>
    <t>Predicted Energy Consumption</t>
  </si>
  <si>
    <t>m</t>
  </si>
  <si>
    <t>Mean absolute error</t>
  </si>
  <si>
    <t>Errors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</si>
  <si>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</si>
  <si>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</si>
  <si>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</si>
  <si>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</si>
  <si>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</si>
  <si>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</si>
  <si>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</si>
  <si>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</si>
  <si>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</si>
  <si>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</si>
  <si>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</si>
  <si>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</si>
  <si>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</si>
  <si>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</si>
  <si>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</si>
  <si>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</si>
  <si>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</si>
  <si>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</si>
  <si>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</si>
  <si>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</si>
  <si>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</si>
  <si>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</si>
  <si>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</si>
  <si>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</si>
  <si>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EnergyConsumption</t>
  </si>
  <si>
    <t>Residuals</t>
  </si>
  <si>
    <t>43.43158120480281</t>
  </si>
  <si>
    <t>1565.6939992511175</t>
  </si>
  <si>
    <t>2.774698791658742</t>
  </si>
  <si>
    <t>75.36437339539214</t>
  </si>
  <si>
    <t>27.731650520792968</t>
  </si>
  <si>
    <t>54.225918580233085</t>
  </si>
  <si>
    <t>1411.064918331917</t>
  </si>
  <si>
    <t>21.831384152500608</t>
  </si>
  <si>
    <t>83.40185495035139</t>
  </si>
  <si>
    <t>28.704276857248125</t>
  </si>
  <si>
    <t>58.907657743033184</t>
  </si>
  <si>
    <t>78.27088774061066</t>
  </si>
  <si>
    <t>20.080469485298178</t>
  </si>
  <si>
    <t>1452.316318334375</t>
  </si>
  <si>
    <t>8.623446893471096</t>
  </si>
  <si>
    <t>56.51985048548002</t>
  </si>
  <si>
    <t>23.09735925505204</t>
  </si>
  <si>
    <t>51.40142134361278</t>
  </si>
  <si>
    <t>1094.1303586981196</t>
  </si>
  <si>
    <t>3.0719692157166323</t>
  </si>
  <si>
    <t>70.81173246793318</t>
  </si>
  <si>
    <t>29.576037393658908</t>
  </si>
  <si>
    <t>36.82426323380886</t>
  </si>
  <si>
    <t>1871.7091797360983</t>
  </si>
  <si>
    <t>17.62668982389795</t>
  </si>
  <si>
    <t>84.32188519433718</t>
  </si>
  <si>
    <t>25.13116712267887</t>
  </si>
  <si>
    <t>35.70962155267958</t>
  </si>
  <si>
    <t>1607.0012284749637</t>
  </si>
  <si>
    <t>24.26470232698351</t>
  </si>
  <si>
    <t>76.16579090213895</t>
  </si>
  <si>
    <t>23.182844248720986</t>
  </si>
  <si>
    <t>31.67991978011051</t>
  </si>
  <si>
    <t>1633.9553295431137</t>
  </si>
  <si>
    <t>27.517099250037322</t>
  </si>
  <si>
    <t>25.391999374256482</t>
  </si>
  <si>
    <t>46.399364049557406</t>
  </si>
  <si>
    <t>1240.309223721734</t>
  </si>
  <si>
    <t>2.3075954692088576</t>
  </si>
  <si>
    <t>78.20623587095885</t>
  </si>
  <si>
    <t>22.212549424277597</t>
  </si>
  <si>
    <t>32.41846388370173</t>
  </si>
  <si>
    <t>1705.4203356236915</t>
  </si>
  <si>
    <t>29.140070981014404</t>
  </si>
  <si>
    <t>77.99221370196022</t>
  </si>
  <si>
    <t>36.45147178564109</t>
  </si>
  <si>
    <t>1341.4671285403147</t>
  </si>
  <si>
    <t>0.3522383966403897</t>
  </si>
  <si>
    <t>82.27443448386548</t>
  </si>
  <si>
    <t>23.422546256146845</t>
  </si>
  <si>
    <t>30.527342157466457</t>
  </si>
  <si>
    <t>1604.4183548074382</t>
  </si>
  <si>
    <t>19.529548154656723</t>
  </si>
  <si>
    <t>73.27866950427382</t>
  </si>
  <si>
    <t>25.388888490671448</t>
  </si>
  <si>
    <t>47.60101803425757</t>
  </si>
  <si>
    <t>1244.6189139899486</t>
  </si>
  <si>
    <t>21.79744359722318</t>
  </si>
  <si>
    <t>84.14477565753458</t>
  </si>
  <si>
    <t>20.058737855510582</t>
  </si>
  <si>
    <t>41.861641594454376</t>
  </si>
  <si>
    <t>1806.052631578324</t>
  </si>
  <si>
    <t>6.384949152471242</t>
  </si>
  <si>
    <t>26.731524781805255</t>
  </si>
  <si>
    <t>37.29787044961106</t>
  </si>
  <si>
    <t>1419.7490137965287</t>
  </si>
  <si>
    <t>12.074223142216763</t>
  </si>
  <si>
    <t>81.18318756246354</t>
  </si>
  <si>
    <t>22.10024262178738</t>
  </si>
  <si>
    <t>56.09917871988325</t>
  </si>
  <si>
    <t>1144.8062949047298</t>
  </si>
  <si>
    <t>10.900770033732996</t>
  </si>
  <si>
    <t>29.325575928787117</t>
  </si>
  <si>
    <t>56.95417356701815</t>
  </si>
  <si>
    <t>1620.8617811356273</t>
  </si>
  <si>
    <t>15.453999472973807</t>
  </si>
  <si>
    <t>23.742447494814922</t>
  </si>
  <si>
    <t>42.24584548342733</t>
  </si>
  <si>
    <t>1413.595106864955</t>
  </si>
  <si>
    <t>3.940678287777141</t>
  </si>
  <si>
    <t>72.87244263642421</t>
  </si>
  <si>
    <t>27.524189220859462</t>
  </si>
  <si>
    <t>47.172429679424546</t>
  </si>
  <si>
    <t>1832.1997785770345</t>
  </si>
  <si>
    <t>19.688958309220318</t>
  </si>
  <si>
    <t>27.63139001845522</t>
  </si>
  <si>
    <t>36.14029374467184</t>
  </si>
  <si>
    <t>1251.553720835332</t>
  </si>
  <si>
    <t>8.848082816473534</t>
  </si>
  <si>
    <t>82.07757940317406</t>
  </si>
  <si>
    <t>59.931894786121376</t>
  </si>
  <si>
    <t>1211.2618021121182</t>
  </si>
  <si>
    <t>11.703977742489942</t>
  </si>
  <si>
    <t>21.101111782566015</t>
  </si>
  <si>
    <t>30.41800645418693</t>
  </si>
  <si>
    <t>1677.105260698892</t>
  </si>
  <si>
    <t>14.51720370832993</t>
  </si>
  <si>
    <t>59.672380432970826</t>
  </si>
  <si>
    <t>23.000919803937837</t>
  </si>
  <si>
    <t>43.63838293291814</t>
  </si>
  <si>
    <t>1228.3223766902736</t>
  </si>
  <si>
    <t>4.302844586055179</t>
  </si>
  <si>
    <t>70.23522761734993</t>
  </si>
  <si>
    <t>24.749057659504686</t>
  </si>
  <si>
    <t>57.216848654263046</t>
  </si>
  <si>
    <t>1253.708860396828</t>
  </si>
  <si>
    <t>0.6603375462558703</t>
  </si>
  <si>
    <t>78.39420777459377</t>
  </si>
  <si>
    <t>26.729367191665858</t>
  </si>
  <si>
    <t>46.19408776943607</t>
  </si>
  <si>
    <t>1533.8875228293596</t>
  </si>
  <si>
    <t>87.84164465666763</t>
  </si>
  <si>
    <t>22.575924329206178</t>
  </si>
  <si>
    <t>1040.2062146036978</t>
  </si>
  <si>
    <t>8.906945509097325</t>
  </si>
  <si>
    <t>72.92984426206768</t>
  </si>
  <si>
    <t>27.011513197244874</t>
  </si>
  <si>
    <t>52.637571884657305</t>
  </si>
  <si>
    <t>1701.2553405115032</t>
  </si>
  <si>
    <t>24.051355077458528</t>
  </si>
  <si>
    <t>86.66909405376278</t>
  </si>
  <si>
    <t>26.570000593742623</t>
  </si>
  <si>
    <t>43.330311963375614</t>
  </si>
  <si>
    <t>1126.0627981873615</t>
  </si>
  <si>
    <t>2.9434034323461225</t>
  </si>
  <si>
    <t>80.41142775984329</t>
  </si>
  <si>
    <t>21.820077577118944</t>
  </si>
  <si>
    <t>56.855188125958406</t>
  </si>
  <si>
    <t>1289.616032810379</t>
  </si>
  <si>
    <t>25.513774644213942</t>
  </si>
  <si>
    <t>64.21209800102363</t>
  </si>
  <si>
    <t>23.220629928291007</t>
  </si>
  <si>
    <t>46.073879432102466</t>
  </si>
  <si>
    <t>1649.5103531928776</t>
  </si>
  <si>
    <t>18.270528189168942</t>
  </si>
  <si>
    <t>74.16033755004982</t>
  </si>
  <si>
    <t>28.875374569208283</t>
  </si>
  <si>
    <t>31.803130453234026</t>
  </si>
  <si>
    <t>1887.2017226982111</t>
  </si>
  <si>
    <t>24.46883621156326</t>
  </si>
  <si>
    <t>81.04958057295511</t>
  </si>
  <si>
    <t>20.833491610497568</t>
  </si>
  <si>
    <t>51.147007018014364</t>
  </si>
  <si>
    <t>1096.7031280679794</t>
  </si>
  <si>
    <t>21.865100350797228</t>
  </si>
  <si>
    <t>70.30817192579988</t>
  </si>
  <si>
    <t>27.465641201404082</t>
  </si>
  <si>
    <t>1491.2879488851015</t>
  </si>
  <si>
    <t>4.6457386056945404</t>
  </si>
  <si>
    <t>82.28439185280472</t>
  </si>
  <si>
    <t>20.623500489834765</t>
  </si>
  <si>
    <t>50.14503354220139</t>
  </si>
  <si>
    <t>1036.4623172912152</t>
  </si>
  <si>
    <t>0.3722012648189066</t>
  </si>
  <si>
    <t>59.847392688307885</t>
  </si>
  <si>
    <t>27.314811265727286</t>
  </si>
  <si>
    <t>42.93605505297437</t>
  </si>
  <si>
    <t>1876.510298961869</t>
  </si>
  <si>
    <t>1.1813311411593264</t>
  </si>
  <si>
    <t>82.50403686398842</t>
  </si>
  <si>
    <t>27.42511354993544</t>
  </si>
  <si>
    <t>32.394788065588216</t>
  </si>
  <si>
    <t>1155.2301001435485</t>
  </si>
  <si>
    <t>8.166146956672918</t>
  </si>
  <si>
    <t>82.78244589126273</t>
  </si>
  <si>
    <t>24.07915813451661</t>
  </si>
  <si>
    <t>54.09504887445641</t>
  </si>
  <si>
    <t>1850.3220231803862</t>
  </si>
  <si>
    <t>21.060814255417917</t>
  </si>
  <si>
    <t>74.67411328167944</t>
  </si>
  <si>
    <t>29.913829988984812</t>
  </si>
  <si>
    <t>53.34075278909026</t>
  </si>
  <si>
    <t>1924.1861207571112</t>
  </si>
  <si>
    <t>25.84805422710293</t>
  </si>
  <si>
    <t>86.88913818269737</t>
  </si>
  <si>
    <t>24.521372987583916</t>
  </si>
  <si>
    <t>42.27647348582312</t>
  </si>
  <si>
    <t>1654.9299772328145</t>
  </si>
  <si>
    <t>1.6471723322743026</t>
  </si>
  <si>
    <t>78.54242641942929</t>
  </si>
  <si>
    <t>21.898785431279215</t>
  </si>
  <si>
    <t>48.633514626021764</t>
  </si>
  <si>
    <t>1958.9635358554863</t>
  </si>
  <si>
    <t>20.21773265658062</t>
  </si>
  <si>
    <t>77.22845715853467</t>
  </si>
  <si>
    <t>23.516264720993824</t>
  </si>
  <si>
    <t>52.37155796010059</t>
  </si>
  <si>
    <t>1517.168540999046</t>
  </si>
  <si>
    <t>8.270639173483916</t>
  </si>
  <si>
    <t>73.73515145603137</t>
  </si>
  <si>
    <t>27.148116664252598</t>
  </si>
  <si>
    <t>43.120866240444116</t>
  </si>
  <si>
    <t>1296.5818068796584</t>
  </si>
  <si>
    <t>16.99702392488144</t>
  </si>
  <si>
    <t>91.84340824868657</t>
  </si>
  <si>
    <t>23.574353632517656</t>
  </si>
  <si>
    <t>52.85166419960819</t>
  </si>
  <si>
    <t>1491.880064573067</t>
  </si>
  <si>
    <t>24.46090952239937</t>
  </si>
  <si>
    <t>73.35070513237227</t>
  </si>
  <si>
    <t>20.51618553995076</t>
  </si>
  <si>
    <t>40.918499706064985</t>
  </si>
  <si>
    <t>1114.2301237129745</t>
  </si>
  <si>
    <t>20.489097790934643</t>
  </si>
  <si>
    <t>66.20209750906106</t>
  </si>
  <si>
    <t>23.159190043519658</t>
  </si>
  <si>
    <t>33.08814922387616</t>
  </si>
  <si>
    <t>1183.4936058135675</t>
  </si>
  <si>
    <t>15.654792218150218</t>
  </si>
  <si>
    <t>77.85177634998958</t>
  </si>
  <si>
    <t>29.98804611564981</t>
  </si>
  <si>
    <t>51.19663001184678</t>
  </si>
  <si>
    <t>1516.7527033111173</t>
  </si>
  <si>
    <t>16.10496033318202</t>
  </si>
  <si>
    <t>90.98147610427823</t>
  </si>
  <si>
    <t>22.87904856617314</t>
  </si>
  <si>
    <t>30.35776228999121</t>
  </si>
  <si>
    <t>1162.6593544131147</t>
  </si>
  <si>
    <t>13.390538929932509</t>
  </si>
  <si>
    <t>81.91707933111346</t>
  </si>
  <si>
    <t>24.617958714158057</t>
  </si>
  <si>
    <t>49.041225548641044</t>
  </si>
  <si>
    <t>1666.0436474922356</t>
  </si>
  <si>
    <t>21.600154740134737</t>
  </si>
  <si>
    <t>70.22461753933254</t>
  </si>
  <si>
    <t>27.352681109839732</t>
  </si>
  <si>
    <t>36.25924919238827</t>
  </si>
  <si>
    <t>1024.9989858937445</t>
  </si>
  <si>
    <t>22.175022181923556</t>
  </si>
  <si>
    <t>88.73376918202806</t>
  </si>
  <si>
    <t>29.436789507453597</t>
  </si>
  <si>
    <t>48.848449413101044</t>
  </si>
  <si>
    <t>1234.0853680866385</t>
  </si>
  <si>
    <t>6.662874484173437</t>
  </si>
  <si>
    <t>76.55502512631448</t>
  </si>
  <si>
    <t>21.754026426655436</t>
  </si>
  <si>
    <t>1514.8270370715445</t>
  </si>
  <si>
    <t>9.846127121574138</t>
  </si>
  <si>
    <t>62.05505493579667</t>
  </si>
  <si>
    <t>22.124213759030667</t>
  </si>
  <si>
    <t>47.34391565524731</t>
  </si>
  <si>
    <t>1919.119996208746</t>
  </si>
  <si>
    <t>5.352018638001322</t>
  </si>
  <si>
    <t>62.00189386466329</t>
  </si>
  <si>
    <t>21.32477612950562</t>
  </si>
  <si>
    <t>33.61505670735282</t>
  </si>
  <si>
    <t>1857.2683694193852</t>
  </si>
  <si>
    <t>13.52386674371843</t>
  </si>
  <si>
    <t>80.45212742101157</t>
  </si>
  <si>
    <t>22.086811922474794</t>
  </si>
  <si>
    <t>43.83891693254598</t>
  </si>
  <si>
    <t>1325.6002039883774</t>
  </si>
  <si>
    <t>12.274820353976573</t>
  </si>
  <si>
    <t>64.71822006448231</t>
  </si>
  <si>
    <t>29.956879445435295</t>
  </si>
  <si>
    <t>56.78880560031188</t>
  </si>
  <si>
    <t>1864.7323664037672</t>
  </si>
  <si>
    <t>91.87196450897233</t>
  </si>
  <si>
    <t>22.466458319173128</t>
  </si>
  <si>
    <t>45.228409421067546</t>
  </si>
  <si>
    <t>1902.8038240327674</t>
  </si>
  <si>
    <t>0.5770304431135131</t>
  </si>
  <si>
    <t>69.69226303092958</t>
  </si>
  <si>
    <t>21.10053158610883</t>
  </si>
  <si>
    <t>52.70577939457823</t>
  </si>
  <si>
    <t>1896.8160791752975</t>
  </si>
  <si>
    <t>25.007682077563224</t>
  </si>
  <si>
    <t>63.85097612559908</t>
  </si>
  <si>
    <t>25.023202382650055</t>
  </si>
  <si>
    <t>43.58649903471925</t>
  </si>
  <si>
    <t>1434.5263111079676</t>
  </si>
  <si>
    <t>2.1751376627840524</t>
  </si>
  <si>
    <t>68.80528577996184</t>
  </si>
  <si>
    <t>24.56121815223363</t>
  </si>
  <si>
    <t>37.03931988895259</t>
  </si>
  <si>
    <t>1689.4554548228862</t>
  </si>
  <si>
    <t>21.331712339087563</t>
  </si>
  <si>
    <t>76.30130928798148</t>
  </si>
  <si>
    <t>27.34490228945882</t>
  </si>
  <si>
    <t>33.68329828659663</t>
  </si>
  <si>
    <t>1187.6137331373209</t>
  </si>
  <si>
    <t>17.663953484228607</t>
  </si>
  <si>
    <t>84.03868416047865</t>
  </si>
  <si>
    <t>26.209435413222995</t>
  </si>
  <si>
    <t>40.77160427979762</t>
  </si>
  <si>
    <t>1038.6767198939717</t>
  </si>
  <si>
    <t>14.779714452460693</t>
  </si>
  <si>
    <t>77.67379217139589</t>
  </si>
  <si>
    <t>26.210702266888138</t>
  </si>
  <si>
    <t>42.084182961399954</t>
  </si>
  <si>
    <t>1098.7993275437675</t>
  </si>
  <si>
    <t>1.554091825506374</t>
  </si>
  <si>
    <t>21.50172634196033</t>
  </si>
  <si>
    <t>43.35331518509382</t>
  </si>
  <si>
    <t>1546.5082455132003</t>
  </si>
  <si>
    <t>20.75590320303998</t>
  </si>
  <si>
    <t>64.04242487840129</t>
  </si>
  <si>
    <t>25.38274545985014</t>
  </si>
  <si>
    <t>51.90269994964382</t>
  </si>
  <si>
    <t>1350.7565854072911</t>
  </si>
  <si>
    <t>78.18728130362722</t>
  </si>
  <si>
    <t>21.203472435117007</t>
  </si>
  <si>
    <t>49.61036981078196</t>
  </si>
  <si>
    <t>1529.6571154960998</t>
  </si>
  <si>
    <t>17.187331454964607</t>
  </si>
  <si>
    <t>63.39384819262403</t>
  </si>
  <si>
    <t>21.530255220213963</t>
  </si>
  <si>
    <t>42.016883386284604</t>
  </si>
  <si>
    <t>1660.5352671428975</t>
  </si>
  <si>
    <t>7.675986826636647</t>
  </si>
  <si>
    <t>24.501785568140253</t>
  </si>
  <si>
    <t>48.58331043267368</t>
  </si>
  <si>
    <t>1631.6347139345492</t>
  </si>
  <si>
    <t>24.696387867372568</t>
  </si>
  <si>
    <t>60.14423797781192</t>
  </si>
  <si>
    <t>24.29072347206709</t>
  </si>
  <si>
    <t>36.98773403191924</t>
  </si>
  <si>
    <t>1847.3956285621412</t>
  </si>
  <si>
    <t>10.955154959932422</t>
  </si>
  <si>
    <t>80.19264551142784</t>
  </si>
  <si>
    <t>27.336620808382346</t>
  </si>
  <si>
    <t>50.87667729455613</t>
  </si>
  <si>
    <t>1143.1051769409855</t>
  </si>
  <si>
    <t>27.622484462627945</t>
  </si>
  <si>
    <t>86.22364506793032</t>
  </si>
  <si>
    <t>20.735715500615072</t>
  </si>
  <si>
    <t>48.506636238037885</t>
  </si>
  <si>
    <t>1836.5426514662836</t>
  </si>
  <si>
    <t>9.295439071913755</t>
  </si>
  <si>
    <t>53.26327834004948</t>
  </si>
  <si>
    <t>22.787858297629416</t>
  </si>
  <si>
    <t>1134.0026160549453</t>
  </si>
  <si>
    <t>20.362582609033957</t>
  </si>
  <si>
    <t>21.652937745810068</t>
  </si>
  <si>
    <t>56.13704538377151</t>
  </si>
  <si>
    <t>1140.6015497610567</t>
  </si>
  <si>
    <t>19.512862046045367</t>
  </si>
  <si>
    <t>66.43892064888173</t>
  </si>
  <si>
    <t>25.080881384605885</t>
  </si>
  <si>
    <t>59.67153433028882</t>
  </si>
  <si>
    <t>1897.7022242369349</t>
  </si>
  <si>
    <t>14.391799747910376</t>
  </si>
  <si>
    <t>75.91390632236421</t>
  </si>
  <si>
    <t>25.792511525815144</t>
  </si>
  <si>
    <t>33.892215875037266</t>
  </si>
  <si>
    <t>1849.8295811087282</t>
  </si>
  <si>
    <t>25.875969475523284</t>
  </si>
  <si>
    <t>26.38607928227496</t>
  </si>
  <si>
    <t>43.295777618025824</t>
  </si>
  <si>
    <t>1851.5977412346076</t>
  </si>
  <si>
    <t>17.471964829862657</t>
  </si>
  <si>
    <t>75.25176382432235</t>
  </si>
  <si>
    <t>22.140257043395216</t>
  </si>
  <si>
    <t>49.42487793686675</t>
  </si>
  <si>
    <t>1037.2068852025438</t>
  </si>
  <si>
    <t>3.329907540458863</t>
  </si>
  <si>
    <t>24.175776484229303</t>
  </si>
  <si>
    <t>41.80015037049925</t>
  </si>
  <si>
    <t>18.470624103976128</t>
  </si>
  <si>
    <t>69.36574478049252</t>
  </si>
  <si>
    <t>24.66814180599299</t>
  </si>
  <si>
    <t>43.140910417898546</t>
  </si>
  <si>
    <t>1310.8749121436545</t>
  </si>
  <si>
    <t>22.936053481520815</t>
  </si>
  <si>
    <t>78.04604233404717</t>
  </si>
  <si>
    <t>20.830692156172198</t>
  </si>
  <si>
    <t>52.19017625682678</t>
  </si>
  <si>
    <t>1772.0857079256311</t>
  </si>
  <si>
    <t>21.71119540606205</t>
  </si>
  <si>
    <t>67.48478775030759</t>
  </si>
  <si>
    <t>25.70272908051244</t>
  </si>
  <si>
    <t>53.31665481703489</t>
  </si>
  <si>
    <t>1050.3176022812484</t>
  </si>
  <si>
    <t>26.817107779448893</t>
  </si>
  <si>
    <t>78.25428789721424</t>
  </si>
  <si>
    <t>22.28517562664769</t>
  </si>
  <si>
    <t>40.65991340311216</t>
  </si>
  <si>
    <t>1688.8908261560819</t>
  </si>
  <si>
    <t>19.455960671298747</t>
  </si>
  <si>
    <t>74.84338094009375</t>
  </si>
  <si>
    <t>20.357297197814656</t>
  </si>
  <si>
    <t>52.95666984491464</t>
  </si>
  <si>
    <t>1150.2851690246343</t>
  </si>
  <si>
    <t>64.64191192860432</t>
  </si>
  <si>
    <t>29.645292782200073</t>
  </si>
  <si>
    <t>42.51360621060932</t>
  </si>
  <si>
    <t>1417.5932587170862</t>
  </si>
  <si>
    <t>7.756313432988929</t>
  </si>
  <si>
    <t>89.08843429796624</t>
  </si>
  <si>
    <t>20.746599465577813</t>
  </si>
  <si>
    <t>39.363068123724446</t>
  </si>
  <si>
    <t>1907.1675791195996</t>
  </si>
  <si>
    <t>11.895547620597807</t>
  </si>
  <si>
    <t>73.15432864841176</t>
  </si>
  <si>
    <t>27.304802408534588</t>
  </si>
  <si>
    <t>48.59586683094426</t>
  </si>
  <si>
    <t>1348.3777439210419</t>
  </si>
  <si>
    <t>2.0506823016824005</t>
  </si>
  <si>
    <t>25.026299236106215</t>
  </si>
  <si>
    <t>48.09543819655122</t>
  </si>
  <si>
    <t>1711.6093599661585</t>
  </si>
  <si>
    <t>76.72156432900981</t>
  </si>
  <si>
    <t>20.92610834786026</t>
  </si>
  <si>
    <t>46.185342836720636</t>
  </si>
  <si>
    <t>1619.5522508716913</t>
  </si>
  <si>
    <t>16.788693093004923</t>
  </si>
  <si>
    <t>65.97246106658439</t>
  </si>
  <si>
    <t>25.239493543593387</t>
  </si>
  <si>
    <t>43.07836640910352</t>
  </si>
  <si>
    <t>1601.8132146884382</t>
  </si>
  <si>
    <t>0.1949425875486288</t>
  </si>
  <si>
    <t>61.53670969150112</t>
  </si>
  <si>
    <t>24.342179614794833</t>
  </si>
  <si>
    <t>47.40595643763173</t>
  </si>
  <si>
    <t>1102.6056996132347</t>
  </si>
  <si>
    <t>1.3163304862579017</t>
  </si>
  <si>
    <t>77.38447783546265</t>
  </si>
  <si>
    <t>25.480164067044672</t>
  </si>
  <si>
    <t>55.32138505998299</t>
  </si>
  <si>
    <t>1408.2789651901426</t>
  </si>
  <si>
    <t>23.134022729385492</t>
  </si>
  <si>
    <t>76.07661992033586</t>
  </si>
  <si>
    <t>30.885380029218144</t>
  </si>
  <si>
    <t>1045.0365237762853</t>
  </si>
  <si>
    <t>27.416817350951728</t>
  </si>
  <si>
    <t>29.950503029569347</t>
  </si>
  <si>
    <t>42.42525804881877</t>
  </si>
  <si>
    <t>1679.7731716688027</t>
  </si>
  <si>
    <t>13.953181436568943</t>
  </si>
  <si>
    <t>86.28935401350225</t>
  </si>
  <si>
    <t>26.623180737805964</t>
  </si>
  <si>
    <t>37.72919218018745</t>
  </si>
  <si>
    <t>1361.2447810300714</t>
  </si>
  <si>
    <t>27.204342750455158</t>
  </si>
  <si>
    <t>83.87525695191415</t>
  </si>
  <si>
    <t>23.54130272076084</t>
  </si>
  <si>
    <t>1712.281768748431</t>
  </si>
  <si>
    <t>29.27369740216594</t>
  </si>
  <si>
    <t>83.45804939133072</t>
  </si>
  <si>
    <t>24.391570140323367</t>
  </si>
  <si>
    <t>53.03415959323223</t>
  </si>
  <si>
    <t>1982.7838546992166</t>
  </si>
  <si>
    <t>20.487670160811536</t>
  </si>
  <si>
    <t>81.99682840223484</t>
  </si>
  <si>
    <t>27.755158765326318</t>
  </si>
  <si>
    <t>39.848106673676696</t>
  </si>
  <si>
    <t>1355.3852202147957</t>
  </si>
  <si>
    <t>6.843562851288679</t>
  </si>
  <si>
    <t>86.64692164178189</t>
  </si>
  <si>
    <t>26.286906188021035</t>
  </si>
  <si>
    <t>40.706757681514716</t>
  </si>
  <si>
    <t>1384.3252560857636</t>
  </si>
  <si>
    <t>9.713536759245526</t>
  </si>
  <si>
    <t>75.98238074965289</t>
  </si>
  <si>
    <t>20.979909211456427</t>
  </si>
  <si>
    <t>58.11562860796074</t>
  </si>
  <si>
    <t>1179.4861922820678</t>
  </si>
  <si>
    <t>8.577365909079408</t>
  </si>
  <si>
    <t>70.71436235851863</t>
  </si>
  <si>
    <t>26.515860600727823</t>
  </si>
  <si>
    <t>58.65666760689435</t>
  </si>
  <si>
    <t>1389.6982242952517</t>
  </si>
  <si>
    <t>25.934400190609566</t>
  </si>
  <si>
    <t>29.686160083513528</t>
  </si>
  <si>
    <t>33.99960255410263</t>
  </si>
  <si>
    <t>1419.4620608172213</t>
  </si>
  <si>
    <t>11.944144266638828</t>
  </si>
  <si>
    <t>85.18255250346287</t>
  </si>
  <si>
    <t>22.36951967063015</t>
  </si>
  <si>
    <t>54.38705918903003</t>
  </si>
  <si>
    <t>1167.0982004816349</t>
  </si>
  <si>
    <t>25.046346709338543</t>
  </si>
  <si>
    <t>75.29040593436996</t>
  </si>
  <si>
    <t>23.927237470201163</t>
  </si>
  <si>
    <t>53.67575902279949</t>
  </si>
  <si>
    <t>1193.2010252507732</t>
  </si>
  <si>
    <t>6.517224119794784</t>
  </si>
  <si>
    <t>85.18197378804605</t>
  </si>
  <si>
    <t>20.826652146717024</t>
  </si>
  <si>
    <t>39.19961425336057</t>
  </si>
  <si>
    <t>1573.5114805655035</t>
  </si>
  <si>
    <t>27.637785035869758</t>
  </si>
  <si>
    <t>72.76703721222391</t>
  </si>
  <si>
    <t>28.23550800460484</t>
  </si>
  <si>
    <t>54.70047192364585</t>
  </si>
  <si>
    <t>1419.6413134686443</t>
  </si>
  <si>
    <t>21.388872539169117</t>
  </si>
  <si>
    <t>81.81977544986103</t>
  </si>
  <si>
    <t>22.89496303791875</t>
  </si>
  <si>
    <t>54.115116406603335</t>
  </si>
  <si>
    <t>1364.4710914438917</t>
  </si>
  <si>
    <t>10.789183244331234</t>
  </si>
  <si>
    <t>78.64588465860416</t>
  </si>
  <si>
    <t>59.411230312142436</t>
  </si>
  <si>
    <t>29.85772332971616</t>
  </si>
  <si>
    <t>66.95161483968974</t>
  </si>
  <si>
    <t>21.631350503011426</t>
  </si>
  <si>
    <t>50.47608150964855</t>
  </si>
  <si>
    <t>1888.7015821044001</t>
  </si>
  <si>
    <t>71.17906441062561</t>
  </si>
  <si>
    <t>22.77963692771154</t>
  </si>
  <si>
    <t>58.58018635300594</t>
  </si>
  <si>
    <t>1226.3187266326547</t>
  </si>
  <si>
    <t>25.21007390326529</t>
  </si>
  <si>
    <t>63.861910204942966</t>
  </si>
  <si>
    <t>20.070625228686634</t>
  </si>
  <si>
    <t>54.008592805457226</t>
  </si>
  <si>
    <t>1457.8643272330607</t>
  </si>
  <si>
    <t>4.681821390806382</t>
  </si>
  <si>
    <t>61.130942848363965</t>
  </si>
  <si>
    <t>27.487555976570334</t>
  </si>
  <si>
    <t>38.514506831605054</t>
  </si>
  <si>
    <t>1130.0378302522874</t>
  </si>
  <si>
    <t>8.811531070715622</t>
  </si>
  <si>
    <t>79.72428614261031</t>
  </si>
  <si>
    <t>28.53814894005697</t>
  </si>
  <si>
    <t>49.96585219450951</t>
  </si>
  <si>
    <t>1512.1380631149746</t>
  </si>
  <si>
    <t>9.808761453648403</t>
  </si>
  <si>
    <t>81.89398685671573</t>
  </si>
  <si>
    <t>38.18426699137763</t>
  </si>
  <si>
    <t>1293.9739795020191</t>
  </si>
  <si>
    <t>21.162985036687516</t>
  </si>
  <si>
    <t>85.36040306812063</t>
  </si>
  <si>
    <t>23.02144911808179</t>
  </si>
  <si>
    <t>47.87589415373565</t>
  </si>
  <si>
    <t>1610.793389093792</t>
  </si>
  <si>
    <t>28.05386821077091</t>
  </si>
  <si>
    <t>77.77646909816677</t>
  </si>
  <si>
    <t>24.741303614194493</t>
  </si>
  <si>
    <t>38.02144715813855</t>
  </si>
  <si>
    <t>1896.9408769455067</t>
  </si>
  <si>
    <t>23.23288102375323</t>
  </si>
  <si>
    <t>87.74800460069132</t>
  </si>
  <si>
    <t>27.403154678696605</t>
  </si>
  <si>
    <t>33.03160262596282</t>
  </si>
  <si>
    <t>1237.3459923520145</t>
  </si>
  <si>
    <t>14.199556858811025</t>
  </si>
  <si>
    <t>26.506372227822904</t>
  </si>
  <si>
    <t>56.16762904744485</t>
  </si>
  <si>
    <t>1300.4430831373002</t>
  </si>
  <si>
    <t>12.832198663444267</t>
  </si>
  <si>
    <t>69.56901196476844</t>
  </si>
  <si>
    <t>22.676177223684753</t>
  </si>
  <si>
    <t>47.26094946562805</t>
  </si>
  <si>
    <t>1038.2548224651764</t>
  </si>
  <si>
    <t>20.966303827388895</t>
  </si>
  <si>
    <t>23.89271280785603</t>
  </si>
  <si>
    <t>49.395078840518686</t>
  </si>
  <si>
    <t>1887.4370391731054</t>
  </si>
  <si>
    <t>3.0707091217565265</t>
  </si>
  <si>
    <t>75.81440197116459</t>
  </si>
  <si>
    <t>29.052408789936464</t>
  </si>
  <si>
    <t>39.08467957030161</t>
  </si>
  <si>
    <t>1221.8467155573105</t>
  </si>
  <si>
    <t>7.374000375157875</t>
  </si>
  <si>
    <t>86.53486772687651</t>
  </si>
  <si>
    <t>27.30842166642431</t>
  </si>
  <si>
    <t>58.56743563116402</t>
  </si>
  <si>
    <t>1239.6202801239695</t>
  </si>
  <si>
    <t>22.210965173901513</t>
  </si>
  <si>
    <t>81.19093782580337</t>
  </si>
  <si>
    <t>20.76246135401603</t>
  </si>
  <si>
    <t>30.50361681291639</t>
  </si>
  <si>
    <t>1736.014902844016</t>
  </si>
  <si>
    <t>8.830312238974479</t>
  </si>
  <si>
    <t>76.93645309620132</t>
  </si>
  <si>
    <t>22.06278270177169</t>
  </si>
  <si>
    <t>57.56876666379654</t>
  </si>
  <si>
    <t>1204.3719003385525</t>
  </si>
  <si>
    <t>5.364319369730417</t>
  </si>
  <si>
    <t>28.883183855816185</t>
  </si>
  <si>
    <t>39.63866758953277</t>
  </si>
  <si>
    <t>1600.051332782194</t>
  </si>
  <si>
    <t>5.8711643019080615</t>
  </si>
  <si>
    <t>24.127050949452038</t>
  </si>
  <si>
    <t>47.96403459334165</t>
  </si>
  <si>
    <t>1188.1040769652068</t>
  </si>
  <si>
    <t>27.94493487517636</t>
  </si>
  <si>
    <t>70.25774284987176</t>
  </si>
  <si>
    <t>22.045109984787782</t>
  </si>
  <si>
    <t>33.324257898503895</t>
  </si>
  <si>
    <t>1735.080411205346</t>
  </si>
  <si>
    <t>14.780811547512629</t>
  </si>
  <si>
    <t>65.98142190071894</t>
  </si>
  <si>
    <t>23.469313673719093</t>
  </si>
  <si>
    <t>1842.9698334803174</t>
  </si>
  <si>
    <t>4.066659492203416</t>
  </si>
  <si>
    <t>76.19515389291618</t>
  </si>
  <si>
    <t>24.121989217611294</t>
  </si>
  <si>
    <t>36.225319248747894</t>
  </si>
  <si>
    <t>1636.739575096052</t>
  </si>
  <si>
    <t>11.777568179354464</t>
  </si>
  <si>
    <t>72.16382017990225</t>
  </si>
  <si>
    <t>27.55284508228243</t>
  </si>
  <si>
    <t>34.53818230472783</t>
  </si>
  <si>
    <t>1073.066165861618</t>
  </si>
  <si>
    <t>17.600570713586695</t>
  </si>
  <si>
    <t>74.11809532316923</t>
  </si>
  <si>
    <t>21.33084051381747</t>
  </si>
  <si>
    <t>36.94767020118629</t>
  </si>
  <si>
    <t>1518.000607262546</t>
  </si>
  <si>
    <t>9.506523032471629</t>
  </si>
  <si>
    <t>73.92814359788368</t>
  </si>
  <si>
    <t>28.548211188166558</t>
  </si>
  <si>
    <t>34.65484006352291</t>
  </si>
  <si>
    <t>1096.8574341241738</t>
  </si>
  <si>
    <t>22.825421881860592</t>
  </si>
  <si>
    <t>80.51166202577497</t>
  </si>
  <si>
    <t>23.798081761570703</t>
  </si>
  <si>
    <t>59.35728858868117</t>
  </si>
  <si>
    <t>1138.3768161488222</t>
  </si>
  <si>
    <t>24.216529182808582</t>
  </si>
  <si>
    <t>68.56408772167514</t>
  </si>
  <si>
    <t>24.76878004008374</t>
  </si>
  <si>
    <t>46.22169249552975</t>
  </si>
  <si>
    <t>17.881958206831754</t>
  </si>
  <si>
    <t>21.301536970709083</t>
  </si>
  <si>
    <t>52.101508633912886</t>
  </si>
  <si>
    <t>1924.9997939403702</t>
  </si>
  <si>
    <t>24.40168326322818</t>
  </si>
  <si>
    <t>22.72197376460728</t>
  </si>
  <si>
    <t>35.89964365502057</t>
  </si>
  <si>
    <t>1229.5579899535537</t>
  </si>
  <si>
    <t>7.759617922072195</t>
  </si>
  <si>
    <t>57.48444204410177</t>
  </si>
  <si>
    <t>29.458379717387388</t>
  </si>
  <si>
    <t>56.40345028566804</t>
  </si>
  <si>
    <t>1724.596154301106</t>
  </si>
  <si>
    <t>1.3999899323588116</t>
  </si>
  <si>
    <t>82.59776720138095</t>
  </si>
  <si>
    <t>24.74355526681912</t>
  </si>
  <si>
    <t>43.279525236359945</t>
  </si>
  <si>
    <t>1252.710601519103</t>
  </si>
  <si>
    <t>26.163305513971967</t>
  </si>
  <si>
    <t>77.51805130415416</t>
  </si>
  <si>
    <t>21.524266173093686</t>
  </si>
  <si>
    <t>33.25524914434561</t>
  </si>
  <si>
    <t>1381.696147726456</t>
  </si>
  <si>
    <t>11.54903845770297</t>
  </si>
  <si>
    <t>71.01713960978869</t>
  </si>
  <si>
    <t>25.521470351732273</t>
  </si>
  <si>
    <t>48.27578381746096</t>
  </si>
  <si>
    <t>1300.7040976874428</t>
  </si>
  <si>
    <t>10.146022908205572</t>
  </si>
  <si>
    <t>64.69791035517181</t>
  </si>
  <si>
    <t>26.206692051991922</t>
  </si>
  <si>
    <t>46.43151994704209</t>
  </si>
  <si>
    <t>10.593930470183645</t>
  </si>
  <si>
    <t>76.30888108689255</t>
  </si>
  <si>
    <t>28.49026590088053</t>
  </si>
  <si>
    <t>44.504041189032954</t>
  </si>
  <si>
    <t>1844.7772007556214</t>
  </si>
  <si>
    <t>29.35010468425103</t>
  </si>
  <si>
    <t>24.285688244951665</t>
  </si>
  <si>
    <t>39.688554867244385</t>
  </si>
  <si>
    <t>1194.8779926397324</t>
  </si>
  <si>
    <t>23.389266677092454</t>
  </si>
  <si>
    <t>72.10407562222572</t>
  </si>
  <si>
    <t>29.580869515395115</t>
  </si>
  <si>
    <t>45.41719161087126</t>
  </si>
  <si>
    <t>28.04939870613846</t>
  </si>
  <si>
    <t>93.78946764246312</t>
  </si>
  <si>
    <t>21.956904000252557</t>
  </si>
  <si>
    <t>45.783122491339604</t>
  </si>
  <si>
    <t>1520.1424966650534</t>
  </si>
  <si>
    <t>28.462480938915768</t>
  </si>
  <si>
    <t>78.13896312348292</t>
  </si>
  <si>
    <t>25.16589293988249</t>
  </si>
  <si>
    <t>39.604127619947334</t>
  </si>
  <si>
    <t>1520.1360815048147</t>
  </si>
  <si>
    <t>2.933334153619441</t>
  </si>
  <si>
    <t>87.32448956439137</t>
  </si>
  <si>
    <t>24.01594208770407</t>
  </si>
  <si>
    <t>47.940535534982956</t>
  </si>
  <si>
    <t>1568.2833403281447</t>
  </si>
  <si>
    <t>14.99383660057842</t>
  </si>
  <si>
    <t>74.17904403679803</t>
  </si>
  <si>
    <t>22.788163745855844</t>
  </si>
  <si>
    <t>34.07807563816202</t>
  </si>
  <si>
    <t>1710.9492465466901</t>
  </si>
  <si>
    <t>17.946251136870536</t>
  </si>
  <si>
    <t>69.91514117978062</t>
  </si>
  <si>
    <t>26.040894955045736</t>
  </si>
  <si>
    <t>47.538231978862726</t>
  </si>
  <si>
    <t>1494.2672203558873</t>
  </si>
  <si>
    <t>11.35995327760961</t>
  </si>
  <si>
    <t>91.59435479545417</t>
  </si>
  <si>
    <t>20.796724169393286</t>
  </si>
  <si>
    <t>34.411356370926754</t>
  </si>
  <si>
    <t>1294.4596906357647</t>
  </si>
  <si>
    <t>26.34952407916873</t>
  </si>
  <si>
    <t>76.13895450681913</t>
  </si>
  <si>
    <t>24.951479078272804</t>
  </si>
  <si>
    <t>35.683034671331846</t>
  </si>
  <si>
    <t>1607.748928093796</t>
  </si>
  <si>
    <t>19.996572878842994</t>
  </si>
  <si>
    <t>70.97691337938971</t>
  </si>
  <si>
    <t>24.740719855085935</t>
  </si>
  <si>
    <t>46.133899775987565</t>
  </si>
  <si>
    <t>1528.481675896865</t>
  </si>
  <si>
    <t>26.28441195838419</t>
  </si>
  <si>
    <t>27.35805437126441</t>
  </si>
  <si>
    <t>36.16290662042438</t>
  </si>
  <si>
    <t>1054.1714429296296</t>
  </si>
  <si>
    <t>27.755802895835703</t>
  </si>
  <si>
    <t>77.65217034892018</t>
  </si>
  <si>
    <t>22.93456303023421</t>
  </si>
  <si>
    <t>34.016836004984576</t>
  </si>
  <si>
    <t>1081.9823539263905</t>
  </si>
  <si>
    <t>74.11609389205148</t>
  </si>
  <si>
    <t>22.170888734920588</t>
  </si>
  <si>
    <t>41.100628466080146</t>
  </si>
  <si>
    <t>1336.849287109329</t>
  </si>
  <si>
    <t>18.726304845005938</t>
  </si>
  <si>
    <t>67.63764065291417</t>
  </si>
  <si>
    <t>22.055806154418086</t>
  </si>
  <si>
    <t>47.31027361626275</t>
  </si>
  <si>
    <t>1314.0077382886307</t>
  </si>
  <si>
    <t>29.55972039273647</t>
  </si>
  <si>
    <t>72.59022722499552</t>
  </si>
  <si>
    <t>29.820503575581082</t>
  </si>
  <si>
    <t>37.03244970007737</t>
  </si>
  <si>
    <t>1657.764637267109</t>
  </si>
  <si>
    <t>28.835620555354684</t>
  </si>
  <si>
    <t>85.12072843207085</t>
  </si>
  <si>
    <t>24.52923700528654</t>
  </si>
  <si>
    <t>39.48944934390285</t>
  </si>
  <si>
    <t>1587.9297676463723</t>
  </si>
  <si>
    <t>15.923690864342898</t>
  </si>
  <si>
    <t>76.92758507734762</t>
  </si>
  <si>
    <t>29.58684969243783</t>
  </si>
  <si>
    <t>53.87531481251021</t>
  </si>
  <si>
    <t>1604.5142154813898</t>
  </si>
  <si>
    <t>25.676818071111775</t>
  </si>
  <si>
    <t>82.96293306052968</t>
  </si>
  <si>
    <t>28.961065597258337</t>
  </si>
  <si>
    <t>43.88354637574899</t>
  </si>
  <si>
    <t>1686.8397802470236</t>
  </si>
  <si>
    <t>6.322472386123138</t>
  </si>
  <si>
    <t>77.22008603312915</t>
  </si>
  <si>
    <t>24.409070367689715</t>
  </si>
  <si>
    <t>43.31585056823559</t>
  </si>
  <si>
    <t>1311.4164767091165</t>
  </si>
  <si>
    <t>20.391466373552067</t>
  </si>
  <si>
    <t>71.13106167742689</t>
  </si>
  <si>
    <t>24.09961989407236</t>
  </si>
  <si>
    <t>45.082721178896676</t>
  </si>
  <si>
    <t>1748.2362667815878</t>
  </si>
  <si>
    <t>27.23745792411095</t>
  </si>
  <si>
    <t>69.27222198435854</t>
  </si>
  <si>
    <t>26.609641720351465</t>
  </si>
  <si>
    <t>59.72756652655453</t>
  </si>
  <si>
    <t>1796.4192861405197</t>
  </si>
  <si>
    <t>13.965052720209618</t>
  </si>
  <si>
    <t>82.23684827593902</t>
  </si>
  <si>
    <t>29.33981338353756</t>
  </si>
  <si>
    <t>46.06150305882551</t>
  </si>
  <si>
    <t>1774.8943563867733</t>
  </si>
  <si>
    <t>15.410563182571796</t>
  </si>
  <si>
    <t>83.33161598574218</t>
  </si>
  <si>
    <t>28.045369751086035</t>
  </si>
  <si>
    <t>39.32440919441908</t>
  </si>
  <si>
    <t>1120.3265035392747</t>
  </si>
  <si>
    <t>21.23633845733195</t>
  </si>
  <si>
    <t>24.744753025036477</t>
  </si>
  <si>
    <t>30.167451577559692</t>
  </si>
  <si>
    <t>1866.0889864799233</t>
  </si>
  <si>
    <t>8.620037739243363</t>
  </si>
  <si>
    <t>79.80025010450828</t>
  </si>
  <si>
    <t>24.939436141326404</t>
  </si>
  <si>
    <t>40.48957381280836</t>
  </si>
  <si>
    <t>1536.626802627764</t>
  </si>
  <si>
    <t>78.73050081593509</t>
  </si>
  <si>
    <t>22.553950124150788</t>
  </si>
  <si>
    <t>41.04818250308767</t>
  </si>
  <si>
    <t>1317.1613295680822</t>
  </si>
  <si>
    <t>15.189540736366672</t>
  </si>
  <si>
    <t>85.42767734648194</t>
  </si>
  <si>
    <t>26.07494158212376</t>
  </si>
  <si>
    <t>35.517320879415294</t>
  </si>
  <si>
    <t>1531.8853160440763</t>
  </si>
  <si>
    <t>6.3192005989780125</t>
  </si>
  <si>
    <t>84.03168982758035</t>
  </si>
  <si>
    <t>20.632690730111605</t>
  </si>
  <si>
    <t>50.95243488485451</t>
  </si>
  <si>
    <t>1004.4065498330265</t>
  </si>
  <si>
    <t>26.359009590054157</t>
  </si>
  <si>
    <t>72.89058361910637</t>
  </si>
  <si>
    <t>25.71473453511247</t>
  </si>
  <si>
    <t>42.298665365352264</t>
  </si>
  <si>
    <t>1999.204208464013</t>
  </si>
  <si>
    <t>29.565863391343647</t>
  </si>
  <si>
    <t>20.91479245484502</t>
  </si>
  <si>
    <t>31.71009383031899</t>
  </si>
  <si>
    <t>1486.7808684517167</t>
  </si>
  <si>
    <t>4.306860347577192</t>
  </si>
  <si>
    <t>25.20534149358047</t>
  </si>
  <si>
    <t>48.64990087503028</t>
  </si>
  <si>
    <t>1533.2081723832957</t>
  </si>
  <si>
    <t>4.054742652650206</t>
  </si>
  <si>
    <t>63.00815765839373</t>
  </si>
  <si>
    <t>25.976524064860275</t>
  </si>
  <si>
    <t>38.48415291778864</t>
  </si>
  <si>
    <t>1595.4276931480085</t>
  </si>
  <si>
    <t>94.55062457295647</t>
  </si>
  <si>
    <t>27.72641369132929</t>
  </si>
  <si>
    <t>53.33917901612849</t>
  </si>
  <si>
    <t>1751.7226232599996</t>
  </si>
  <si>
    <t>21.647358382497895</t>
  </si>
  <si>
    <t>25.25112028155413</t>
  </si>
  <si>
    <t>33.634974769812565</t>
  </si>
  <si>
    <t>1822.8779327096152</t>
  </si>
  <si>
    <t>4.462679924559346</t>
  </si>
  <si>
    <t>84.69317340818874</t>
  </si>
  <si>
    <t>26.39275137551011</t>
  </si>
  <si>
    <t>52.946525695457396</t>
  </si>
  <si>
    <t>1387.1175740254912</t>
  </si>
  <si>
    <t>4.670368819612766</t>
  </si>
  <si>
    <t>78.58613842129708</t>
  </si>
  <si>
    <t>25.403668920903506</t>
  </si>
  <si>
    <t>38.21610476774064</t>
  </si>
  <si>
    <t>1739.9318744254724</t>
  </si>
  <si>
    <t>29.118920042199754</t>
  </si>
  <si>
    <t>75.64668454750125</t>
  </si>
  <si>
    <t>22.65582435237804</t>
  </si>
  <si>
    <t>54.16381828595459</t>
  </si>
  <si>
    <t>1086.4759569750108</t>
  </si>
  <si>
    <t>23.10978491736091</t>
  </si>
  <si>
    <t>1483.8715001969092</t>
  </si>
  <si>
    <t>28.162491048784744</t>
  </si>
  <si>
    <t>74.33393532360886</t>
  </si>
  <si>
    <t>24.43071127958496</t>
  </si>
  <si>
    <t>37.298421020130824</t>
  </si>
  <si>
    <t>1423.2985933354885</t>
  </si>
  <si>
    <t>19.145163006646165</t>
  </si>
  <si>
    <t>81.30053662729328</t>
  </si>
  <si>
    <t>23.768468456818773</t>
  </si>
  <si>
    <t>49.08568112892719</t>
  </si>
  <si>
    <t>1312.446456611222</t>
  </si>
  <si>
    <t>16.753370198956954</t>
  </si>
  <si>
    <t>78.22920748795471</t>
  </si>
  <si>
    <t>25.673183798344112</t>
  </si>
  <si>
    <t>55.437300177719266</t>
  </si>
  <si>
    <t>1353.5196976926484</t>
  </si>
  <si>
    <t>14.255247441241766</t>
  </si>
  <si>
    <t>75.41031586036098</t>
  </si>
  <si>
    <t>24.12875170299725</t>
  </si>
  <si>
    <t>56.93177700607938</t>
  </si>
  <si>
    <t>1666.7137127092624</t>
  </si>
  <si>
    <t>24.837469269745476</t>
  </si>
  <si>
    <t>71.18623045897634</t>
  </si>
  <si>
    <t>29.534019253511122</t>
  </si>
  <si>
    <t>35.29794526902682</t>
  </si>
  <si>
    <t>1949.3384776642547</t>
  </si>
  <si>
    <t>9.666940422574488</t>
  </si>
  <si>
    <t>25.96679015594368</t>
  </si>
  <si>
    <t>38.733821285228224</t>
  </si>
  <si>
    <t>1616.5585118018594</t>
  </si>
  <si>
    <t>27.38824466728665</t>
  </si>
  <si>
    <t>82.10276684430163</t>
  </si>
  <si>
    <t>24.74086027042263</t>
  </si>
  <si>
    <t>45.39176155603927</t>
  </si>
  <si>
    <t>1685.6746590412488</t>
  </si>
  <si>
    <t>16.573861066473718</t>
  </si>
  <si>
    <t>78.28652837883581</t>
  </si>
  <si>
    <t>29.954995385290914</t>
  </si>
  <si>
    <t>55.09653944204392</t>
  </si>
  <si>
    <t>1107.2029804321808</t>
  </si>
  <si>
    <t>26.99403988634975</t>
  </si>
  <si>
    <t>86.08746919457022</t>
  </si>
  <si>
    <t>22.253937767754437</t>
  </si>
  <si>
    <t>39.75479364053831</t>
  </si>
  <si>
    <t>1899.0875255305602</t>
  </si>
  <si>
    <t>26.926931292996855</t>
  </si>
  <si>
    <t>74.57680497677092</t>
  </si>
  <si>
    <t>24.543218475802412</t>
  </si>
  <si>
    <t>31.32913857960157</t>
  </si>
  <si>
    <t>1556.6591447905703</t>
  </si>
  <si>
    <t>9.653999290542263</t>
  </si>
  <si>
    <t>90.53846528743107</t>
  </si>
  <si>
    <t>24.341976608271324</t>
  </si>
  <si>
    <t>43.53846921199087</t>
  </si>
  <si>
    <t>1332.2874186119748</t>
  </si>
  <si>
    <t>24.952276053985926</t>
  </si>
  <si>
    <t>76.76832119015009</t>
  </si>
  <si>
    <t>27.605576132408025</t>
  </si>
  <si>
    <t>58.522580321681176</t>
  </si>
  <si>
    <t>1573.3240258707547</t>
  </si>
  <si>
    <t>10.052394317103076</t>
  </si>
  <si>
    <t>86.41515216046992</t>
  </si>
  <si>
    <t>25.71536181264341</t>
  </si>
  <si>
    <t>57.644341784000936</t>
  </si>
  <si>
    <t>1623.7826773041693</t>
  </si>
  <si>
    <t>26.939577391668514</t>
  </si>
  <si>
    <t>76.19438265142527</t>
  </si>
  <si>
    <t>26.88056181693612</t>
  </si>
  <si>
    <t>51.62348564090799</t>
  </si>
  <si>
    <t>1118.1674861956114</t>
  </si>
  <si>
    <t>16.40120436925499</t>
  </si>
  <si>
    <t>24.119764413264544</t>
  </si>
  <si>
    <t>1291.1083800681697</t>
  </si>
  <si>
    <t>1.8877738043762438</t>
  </si>
  <si>
    <t>71.05504380693068</t>
  </si>
  <si>
    <t>22.17423028089874</t>
  </si>
  <si>
    <t>37.664926653084585</t>
  </si>
  <si>
    <t>1566.1811448102976</t>
  </si>
  <si>
    <t>15.488634141415256</t>
  </si>
  <si>
    <t>77.39615132557863</t>
  </si>
  <si>
    <t>21.468667460901354</t>
  </si>
  <si>
    <t>34.52321016487253</t>
  </si>
  <si>
    <t>1666.9390640478302</t>
  </si>
  <si>
    <t>28.99059534152058</t>
  </si>
  <si>
    <t>70.65426607453617</t>
  </si>
  <si>
    <t>22.547048748379524</t>
  </si>
  <si>
    <t>46.118251166137114</t>
  </si>
  <si>
    <t>1722.155626137732</t>
  </si>
  <si>
    <t>17.526641790456683</t>
  </si>
  <si>
    <t>67.80754950018792</t>
  </si>
  <si>
    <t>23.95915995688079</t>
  </si>
  <si>
    <t>31.208977419142425</t>
  </si>
  <si>
    <t>1730.5310895304603</t>
  </si>
  <si>
    <t>2.142625933583735</t>
  </si>
  <si>
    <t>20.684440013800035</t>
  </si>
  <si>
    <t>38.487999343783315</t>
  </si>
  <si>
    <t>1284.5311450403722</t>
  </si>
  <si>
    <t>13.510404676859723</t>
  </si>
  <si>
    <t>59.60890188505656</t>
  </si>
  <si>
    <t>28.000336390112764</t>
  </si>
  <si>
    <t>57.80399002713988</t>
  </si>
  <si>
    <t>1291.7759539679073</t>
  </si>
  <si>
    <t>5.304088924379312</t>
  </si>
  <si>
    <t>90.01159284299351</t>
  </si>
  <si>
    <t>20.687282530801482</t>
  </si>
  <si>
    <t>34.002304053585355</t>
  </si>
  <si>
    <t>1801.9601834503444</t>
  </si>
  <si>
    <t>2.4631038271878825</t>
  </si>
  <si>
    <t>73.37704700964338</t>
  </si>
  <si>
    <t>49.62542404756125</t>
  </si>
  <si>
    <t>1426.729099685438</t>
  </si>
  <si>
    <t>6.6778006021143375</t>
  </si>
  <si>
    <t>70.97874709212677</t>
  </si>
  <si>
    <t>21.992942809454746</t>
  </si>
  <si>
    <t>46.86319508507337</t>
  </si>
  <si>
    <t>1559.1884565676196</t>
  </si>
  <si>
    <t>14.646472740867875</t>
  </si>
  <si>
    <t>22.222802352583667</t>
  </si>
  <si>
    <t>50.01013663255847</t>
  </si>
  <si>
    <t>0.6575869823376901</t>
  </si>
  <si>
    <t>67.64237008316105</t>
  </si>
  <si>
    <t>22.646559515360728</t>
  </si>
  <si>
    <t>31.241662765634143</t>
  </si>
  <si>
    <t>1365.621979533984</t>
  </si>
  <si>
    <t>22.636324752620208</t>
  </si>
  <si>
    <t>71.53539589665067</t>
  </si>
  <si>
    <t>20.14509495003621</t>
  </si>
  <si>
    <t>54.14669940289325</t>
  </si>
  <si>
    <t>1021.6042517652241</t>
  </si>
  <si>
    <t>20.02054349274434</t>
  </si>
  <si>
    <t>65.28898283111768</t>
  </si>
  <si>
    <t>23.852435159678947</t>
  </si>
  <si>
    <t>34.38852564842371</t>
  </si>
  <si>
    <t>1829.1570542530017</t>
  </si>
  <si>
    <t>1.066889835272945</t>
  </si>
  <si>
    <t>72.43112712908069</t>
  </si>
  <si>
    <t>26.82715303111651</t>
  </si>
  <si>
    <t>52.87742397945871</t>
  </si>
  <si>
    <t>1262.6298727324445</t>
  </si>
  <si>
    <t>24.092048894174027</t>
  </si>
  <si>
    <t>75.68903567876515</t>
  </si>
  <si>
    <t>20.983492832936335</t>
  </si>
  <si>
    <t>1360.452426406476</t>
  </si>
  <si>
    <t>20.944537235057737</t>
  </si>
  <si>
    <t>71.77872060518372</t>
  </si>
  <si>
    <t>26.94394100605918</t>
  </si>
  <si>
    <t>31.957600094305814</t>
  </si>
  <si>
    <t>1846.2665671519615</t>
  </si>
  <si>
    <t>80.04392593841625</t>
  </si>
  <si>
    <t>20.918701288551315</t>
  </si>
  <si>
    <t>35.61912354876615</t>
  </si>
  <si>
    <t>1541.747142132121</t>
  </si>
  <si>
    <t>1.5465923690176875</t>
  </si>
  <si>
    <t>28.798483581137877</t>
  </si>
  <si>
    <t>37.71604786793632</t>
  </si>
  <si>
    <t>1091.8352610376628</t>
  </si>
  <si>
    <t>0.2983334028802709</t>
  </si>
  <si>
    <t>86.55059850127053</t>
  </si>
  <si>
    <t>24.480359303565752</t>
  </si>
  <si>
    <t>56.392991014250036</t>
  </si>
  <si>
    <t>1184.7011070061412</t>
  </si>
  <si>
    <t>5.728590972409617</t>
  </si>
  <si>
    <t>71.93814969843436</t>
  </si>
  <si>
    <t>25.643102418817787</t>
  </si>
  <si>
    <t>51.839713900108364</t>
  </si>
  <si>
    <t>1196.7616728314845</t>
  </si>
  <si>
    <t>14.017385026321564</t>
  </si>
  <si>
    <t>87.13708266107015</t>
  </si>
  <si>
    <t>24.217179754081734</t>
  </si>
  <si>
    <t>53.537760856682624</t>
  </si>
  <si>
    <t>1319.8096525171284</t>
  </si>
  <si>
    <t>26.676689670730394</t>
  </si>
  <si>
    <t>73.58696136798733</t>
  </si>
  <si>
    <t>30.400534189937023</t>
  </si>
  <si>
    <t>1185.7144181293863</t>
  </si>
  <si>
    <t>13.43734792471181</t>
  </si>
  <si>
    <t>90.72509867918768</t>
  </si>
  <si>
    <t>23.365633197505517</t>
  </si>
  <si>
    <t>52.01581684304281</t>
  </si>
  <si>
    <t>1582.2214315214576</t>
  </si>
  <si>
    <t>18.349740426275293</t>
  </si>
  <si>
    <t>23.26041504798717</t>
  </si>
  <si>
    <t>50.94770948699049</t>
  </si>
  <si>
    <t>1326.2245678325598</t>
  </si>
  <si>
    <t>28.838756149475692</t>
  </si>
  <si>
    <t>85.68075277503624</t>
  </si>
  <si>
    <t>21.14941244491787</t>
  </si>
  <si>
    <t>51.286700376933794</t>
  </si>
  <si>
    <t>1979.9327493232413</t>
  </si>
  <si>
    <t>16.444138046110876</t>
  </si>
  <si>
    <t>69.30518444855907</t>
  </si>
  <si>
    <t>28.177566231815554</t>
  </si>
  <si>
    <t>41.06552862909508</t>
  </si>
  <si>
    <t>1406.1936180732778</t>
  </si>
  <si>
    <t>6.408111896203823</t>
  </si>
  <si>
    <t>73.99983940485824</t>
  </si>
  <si>
    <t>21.00449301006466</t>
  </si>
  <si>
    <t>32.803719694818064</t>
  </si>
  <si>
    <t>1188.5065754058612</t>
  </si>
  <si>
    <t>0.34178105460374253</t>
  </si>
  <si>
    <t>70.28576213853393</t>
  </si>
  <si>
    <t>20.957066151123062</t>
  </si>
  <si>
    <t>54.45741560735707</t>
  </si>
  <si>
    <t>1801.3606110591336</t>
  </si>
  <si>
    <t>20.881790658921297</t>
  </si>
  <si>
    <t>75.17636554806667</t>
  </si>
  <si>
    <t>26.970114943272577</t>
  </si>
  <si>
    <t>46.54399813709438</t>
  </si>
  <si>
    <t>1740.2115580379896</t>
  </si>
  <si>
    <t>2.140057381957993</t>
  </si>
  <si>
    <t>86.71559756482247</t>
  </si>
  <si>
    <t>29.38485262640809</t>
  </si>
  <si>
    <t>49.77790579108418</t>
  </si>
  <si>
    <t>1950.0403523466268</t>
  </si>
  <si>
    <t>24.159661239908704</t>
  </si>
  <si>
    <t>90.45215551215163</t>
  </si>
  <si>
    <t>20.98606705236942</t>
  </si>
  <si>
    <t>59.66964946734221</t>
  </si>
  <si>
    <t>1764.5174422999548</t>
  </si>
  <si>
    <t>8.495498820113351</t>
  </si>
  <si>
    <t>64.36966291489324</t>
  </si>
  <si>
    <t>22.93476988718991</t>
  </si>
  <si>
    <t>50.516576283321065</t>
  </si>
  <si>
    <t>1284.5983249577748</t>
  </si>
  <si>
    <t>24.08005224392808</t>
  </si>
  <si>
    <t>68.35678498918013</t>
  </si>
  <si>
    <t>21.301844403765184</t>
  </si>
  <si>
    <t>43.89441180114769</t>
  </si>
  <si>
    <t>1157.2400578055917</t>
  </si>
  <si>
    <t>21.226246236677564</t>
  </si>
  <si>
    <t>70.38082621458054</t>
  </si>
  <si>
    <t>23.976741866578706</t>
  </si>
  <si>
    <t>53.50082640678552</t>
  </si>
  <si>
    <t>1280.7234936215007</t>
  </si>
  <si>
    <t>7.347493560519338</t>
  </si>
  <si>
    <t>77.70804435496895</t>
  </si>
  <si>
    <t>25.680589088901204</t>
  </si>
  <si>
    <t>52.69300848098683</t>
  </si>
  <si>
    <t>1665.067602940079</t>
  </si>
  <si>
    <t>12.682597262372125</t>
  </si>
  <si>
    <t>68.52149457374996</t>
  </si>
  <si>
    <t>28.298294847142657</t>
  </si>
  <si>
    <t>45.34493089547412</t>
  </si>
  <si>
    <t>1908.7882636690144</t>
  </si>
  <si>
    <t>11.433880464614617</t>
  </si>
  <si>
    <t>77.87769146042558</t>
  </si>
  <si>
    <t>24.284339182945683</t>
  </si>
  <si>
    <t>50.42035656394303</t>
  </si>
  <si>
    <t>1016.5754891029421</t>
  </si>
  <si>
    <t>1.743926333427569</t>
  </si>
  <si>
    <t>77.73573441216783</t>
  </si>
  <si>
    <t>27.766342875686796</t>
  </si>
  <si>
    <t>58.50555770627237</t>
  </si>
  <si>
    <t>1341.8115846534404</t>
  </si>
  <si>
    <t>21.061106246917827</t>
  </si>
  <si>
    <t>83.24548578666972</t>
  </si>
  <si>
    <t>23.973212464134896</t>
  </si>
  <si>
    <t>46.83211679360677</t>
  </si>
  <si>
    <t>1698.0413151788803</t>
  </si>
  <si>
    <t>24.693858929887078</t>
  </si>
  <si>
    <t>39.950880814936276</t>
  </si>
  <si>
    <t>1873.0146496709685</t>
  </si>
  <si>
    <t>10.97602138289583</t>
  </si>
  <si>
    <t>76.11191730004793</t>
  </si>
  <si>
    <t>24.524151838744043</t>
  </si>
  <si>
    <t>59.47546094692544</t>
  </si>
  <si>
    <t>1601.7944277100373</t>
  </si>
  <si>
    <t>20.456238319956324</t>
  </si>
  <si>
    <t>64.04576014798012</t>
  </si>
  <si>
    <t>22.34272771689294</t>
  </si>
  <si>
    <t>35.84058972075334</t>
  </si>
  <si>
    <t>1317.5415391844942</t>
  </si>
  <si>
    <t>29.36612555299477</t>
  </si>
  <si>
    <t>77.01609483925165</t>
  </si>
  <si>
    <t>23.18850676880722</t>
  </si>
  <si>
    <t>1880.0331106789029</t>
  </si>
  <si>
    <t>78.73329793345887</t>
  </si>
  <si>
    <t>29.720490669609397</t>
  </si>
  <si>
    <t>32.423675734433985</t>
  </si>
  <si>
    <t>1836.4250579001405</t>
  </si>
  <si>
    <t>5.494192274123105</t>
  </si>
  <si>
    <t>87.44225579139471</t>
  </si>
  <si>
    <t>20.865100550535338</t>
  </si>
  <si>
    <t>52.239353934393556</t>
  </si>
  <si>
    <t>1765.921208488337</t>
  </si>
  <si>
    <t>72.43118969395067</t>
  </si>
  <si>
    <t>26.320865441272908</t>
  </si>
  <si>
    <t>30.717544520178016</t>
  </si>
  <si>
    <t>1288.2591827715416</t>
  </si>
  <si>
    <t>7.871969156288228</t>
  </si>
  <si>
    <t>21.42544509540756</t>
  </si>
  <si>
    <t>51.567124359911716</t>
  </si>
  <si>
    <t>1693.3549077795708</t>
  </si>
  <si>
    <t>14.943250211404969</t>
  </si>
  <si>
    <t>67.80696760106643</t>
  </si>
  <si>
    <t>25.10085138929034</t>
  </si>
  <si>
    <t>36.13765007459537</t>
  </si>
  <si>
    <t>1816.9609583847514</t>
  </si>
  <si>
    <t>15.272195456978736</t>
  </si>
  <si>
    <t>74.66520658582795</t>
  </si>
  <si>
    <t>21.926454263540705</t>
  </si>
  <si>
    <t>44.60597383641913</t>
  </si>
  <si>
    <t>1135.0541649419079</t>
  </si>
  <si>
    <t>4.858260889383498</t>
  </si>
  <si>
    <t>77.02412225998496</t>
  </si>
  <si>
    <t>20.251569643455724</t>
  </si>
  <si>
    <t>54.34084196164112</t>
  </si>
  <si>
    <t>1474.9972444248765</t>
  </si>
  <si>
    <t>9.870605600330952</t>
  </si>
  <si>
    <t>57.90048341076686</t>
  </si>
  <si>
    <t>25.12261404419632</t>
  </si>
  <si>
    <t>31.323215755101597</t>
  </si>
  <si>
    <t>1101.8625409853607</t>
  </si>
  <si>
    <t>14.987521324538863</t>
  </si>
  <si>
    <t>73.95195603161895</t>
  </si>
  <si>
    <t>24.444099741792108</t>
  </si>
  <si>
    <t>44.292289055041905</t>
  </si>
  <si>
    <t>1706.9110683725335</t>
  </si>
  <si>
    <t>77.15892668556708</t>
  </si>
  <si>
    <t>26.718121775724832</t>
  </si>
  <si>
    <t>48.10132014519204</t>
  </si>
  <si>
    <t>1115.9258770327267</t>
  </si>
  <si>
    <t>25.137302733236634</t>
  </si>
  <si>
    <t>93.00944697108928</t>
  </si>
  <si>
    <t>22.465362703154238</t>
  </si>
  <si>
    <t>43.03348623944858</t>
  </si>
  <si>
    <t>1514.3084227814595</t>
  </si>
  <si>
    <t>16.659415475802955</t>
  </si>
  <si>
    <t>80.36211598533166</t>
  </si>
  <si>
    <t>29.659884078808975</t>
  </si>
  <si>
    <t>34.04228576725174</t>
  </si>
  <si>
    <t>1568.1926339771755</t>
  </si>
  <si>
    <t>92.52121146546571</t>
  </si>
  <si>
    <t>24.293021662036573</t>
  </si>
  <si>
    <t>32.05925208438267</t>
  </si>
  <si>
    <t>1953.9582653810317</t>
  </si>
  <si>
    <t>0.26887563531155956</t>
  </si>
  <si>
    <t>72.66316703041736</t>
  </si>
  <si>
    <t>26.527038227583592</t>
  </si>
  <si>
    <t>45.75926968525437</t>
  </si>
  <si>
    <t>1208.2781179448011</t>
  </si>
  <si>
    <t>12.062213437439993</t>
  </si>
  <si>
    <t>78.20231068064139</t>
  </si>
  <si>
    <t>26.904066498378786</t>
  </si>
  <si>
    <t>30.249199892580148</t>
  </si>
  <si>
    <t>1062.2124100945002</t>
  </si>
  <si>
    <t>9.694658634187906</t>
  </si>
  <si>
    <t>90.49170426163877</t>
  </si>
  <si>
    <t>29.490471834601994</t>
  </si>
  <si>
    <t>34.62720152445394</t>
  </si>
  <si>
    <t>1232.0894046031372</t>
  </si>
  <si>
    <t>4.543835829906197</t>
  </si>
  <si>
    <t>76.68183997746894</t>
  </si>
  <si>
    <t>26.703875046532723</t>
  </si>
  <si>
    <t>38.37927804200449</t>
  </si>
  <si>
    <t>1422.8399067703267</t>
  </si>
  <si>
    <t>27.41540256954928</t>
  </si>
  <si>
    <t>81.51851629194611</t>
  </si>
  <si>
    <t>21.829342107877448</t>
  </si>
  <si>
    <t>42.41534004825917</t>
  </si>
  <si>
    <t>1874.4127648209997</t>
  </si>
  <si>
    <t>20.158499323831904</t>
  </si>
  <si>
    <t>67.31542829520717</t>
  </si>
  <si>
    <t>26.502391544119632</t>
  </si>
  <si>
    <t>53.382128980023964</t>
  </si>
  <si>
    <t>1079.8116460659808</t>
  </si>
  <si>
    <t>1.6107981610375521</t>
  </si>
  <si>
    <t>28.12697349748423</t>
  </si>
  <si>
    <t>46.254173931169674</t>
  </si>
  <si>
    <t>1351.9103661587762</t>
  </si>
  <si>
    <t>9.621473405022783</t>
  </si>
  <si>
    <t>86.44733860392547</t>
  </si>
  <si>
    <t>28.40625304472844</t>
  </si>
  <si>
    <t>50.725261835161135</t>
  </si>
  <si>
    <t>1439.8695677746261</t>
  </si>
  <si>
    <t>3.9557944067016884</t>
  </si>
  <si>
    <t>24.64643325300053</t>
  </si>
  <si>
    <t>51.58216767060254</t>
  </si>
  <si>
    <t>1491.1003755402407</t>
  </si>
  <si>
    <t>4.891749959899164</t>
  </si>
  <si>
    <t>79.48953462894329</t>
  </si>
  <si>
    <t>56.49109548662618</t>
  </si>
  <si>
    <t>1765.4303015054015</t>
  </si>
  <si>
    <t>71.90487922337948</t>
  </si>
  <si>
    <t>29.211094917959663</t>
  </si>
  <si>
    <t>36.39495470853778</t>
  </si>
  <si>
    <t>1977.218510388948</t>
  </si>
  <si>
    <t>15.397317181268303</t>
  </si>
  <si>
    <t>77.41385903979514</t>
  </si>
  <si>
    <t>48.104406870840776</t>
  </si>
  <si>
    <t>1513.0721280168027</t>
  </si>
  <si>
    <t>23.679664769541585</t>
  </si>
  <si>
    <t>68.46853359640598</t>
  </si>
  <si>
    <t>24.603616046900527</t>
  </si>
  <si>
    <t>47.17522363749963</t>
  </si>
  <si>
    <t>1280.2391590246698</t>
  </si>
  <si>
    <t>72.99317043236167</t>
  </si>
  <si>
    <t>29.591930852745843</t>
  </si>
  <si>
    <t>57.25634010944211</t>
  </si>
  <si>
    <t>1042.072049391753</t>
  </si>
  <si>
    <t>14.328040460972243</t>
  </si>
  <si>
    <t>83.22600601472266</t>
  </si>
  <si>
    <t>29.876548794672736</t>
  </si>
  <si>
    <t>1181.7465160527408</t>
  </si>
  <si>
    <t>13.21165082502026</t>
  </si>
  <si>
    <t>80.43141463610559</t>
  </si>
  <si>
    <t>29.446483884084817</t>
  </si>
  <si>
    <t>45.99409146652663</t>
  </si>
  <si>
    <t>1702.1567646103554</t>
  </si>
  <si>
    <t>6.392152775981195</t>
  </si>
  <si>
    <t>81.66465477661896</t>
  </si>
  <si>
    <t>29.599437093757146</t>
  </si>
  <si>
    <t>50.618749308176156</t>
  </si>
  <si>
    <t>1006.2253670153717</t>
  </si>
  <si>
    <t>0.8899838886035216</t>
  </si>
  <si>
    <t>91.90838131284832</t>
  </si>
  <si>
    <t>22.55482900038605</t>
  </si>
  <si>
    <t>47.79164857096558</t>
  </si>
  <si>
    <t>1130.0024035495549</t>
  </si>
  <si>
    <t>2.1819075456304224</t>
  </si>
  <si>
    <t>65.67603413159378</t>
  </si>
  <si>
    <t>26.148008677161222</t>
  </si>
  <si>
    <t>30.738404139032863</t>
  </si>
  <si>
    <t>1468.417536241663</t>
  </si>
  <si>
    <t>23.691307943920094</t>
  </si>
  <si>
    <t>76.23584839186987</t>
  </si>
  <si>
    <t>24.929424795657468</t>
  </si>
  <si>
    <t>36.426237838660164</t>
  </si>
  <si>
    <t>1341.9076445289347</t>
  </si>
  <si>
    <t>11.487227064990044</t>
  </si>
  <si>
    <t>24.797543324434216</t>
  </si>
  <si>
    <t>44.307457248485505</t>
  </si>
  <si>
    <t>1887.0946363099501</t>
  </si>
  <si>
    <t>6.746035149309819</t>
  </si>
  <si>
    <t>83.75995734706586</t>
  </si>
  <si>
    <t>23.349864394754334</t>
  </si>
  <si>
    <t>33.098463609546144</t>
  </si>
  <si>
    <t>1721.5212775764726</t>
  </si>
  <si>
    <t>5.524544063485781</t>
  </si>
  <si>
    <t>24.600721682231296</t>
  </si>
  <si>
    <t>1854.877725297601</t>
  </si>
  <si>
    <t>16.99570717177904</t>
  </si>
  <si>
    <t>73.62997122390698</t>
  </si>
  <si>
    <t>25.006287023064054</t>
  </si>
  <si>
    <t>38.08050133248584</t>
  </si>
  <si>
    <t>1766.627015968677</t>
  </si>
  <si>
    <t>17.590872438887153</t>
  </si>
  <si>
    <t>86.84928585114606</t>
  </si>
  <si>
    <t>20.703181335499153</t>
  </si>
  <si>
    <t>41.90536534949858</t>
  </si>
  <si>
    <t>1494.202547841193</t>
  </si>
  <si>
    <t>27.689632129191825</t>
  </si>
  <si>
    <t>66.84867535430931</t>
  </si>
  <si>
    <t>23.474394293232304</t>
  </si>
  <si>
    <t>1602.6431876040556</t>
  </si>
  <si>
    <t>13.960286532169702</t>
  </si>
  <si>
    <t>73.05780673555262</t>
  </si>
  <si>
    <t>22.85977794951259</t>
  </si>
  <si>
    <t>1508.016302344838</t>
  </si>
  <si>
    <t>7.000285570271645</t>
  </si>
  <si>
    <t>23.67904809163135</t>
  </si>
  <si>
    <t>34.90069735554752</t>
  </si>
  <si>
    <t>1148.5566040017493</t>
  </si>
  <si>
    <t>20.450404726752794</t>
  </si>
  <si>
    <t>79.93849946694492</t>
  </si>
  <si>
    <t>28.318388761251196</t>
  </si>
  <si>
    <t>40.43914066705551</t>
  </si>
  <si>
    <t>1171.7321248857854</t>
  </si>
  <si>
    <t>25.900730335369502</t>
  </si>
  <si>
    <t>78.63688457616405</t>
  </si>
  <si>
    <t>25.30446488587485</t>
  </si>
  <si>
    <t>48.439511857835356</t>
  </si>
  <si>
    <t>1886.218328445591</t>
  </si>
  <si>
    <t>5.689415414180454</t>
  </si>
  <si>
    <t>65.44542801992745</t>
  </si>
  <si>
    <t>22.092089696606205</t>
  </si>
  <si>
    <t>50.56506500756257</t>
  </si>
  <si>
    <t>1946.4815327790252</t>
  </si>
  <si>
    <t>20.756314399031403</t>
  </si>
  <si>
    <t>74.71188395531024</t>
  </si>
  <si>
    <t>22.74014526638077</t>
  </si>
  <si>
    <t>45.29156764529621</t>
  </si>
  <si>
    <t>1278.9060878201642</t>
  </si>
  <si>
    <t>28.701184192216456</t>
  </si>
  <si>
    <t>71.56881316922764</t>
  </si>
  <si>
    <t>29.248672781725872</t>
  </si>
  <si>
    <t>1025.0398672448712</t>
  </si>
  <si>
    <t>91.49098229262059</t>
  </si>
  <si>
    <t>21.43070683050125</t>
  </si>
  <si>
    <t>47.486882868339165</t>
  </si>
  <si>
    <t>1481.1482871367919</t>
  </si>
  <si>
    <t>19.351659623893525</t>
  </si>
  <si>
    <t>66.97225233849409</t>
  </si>
  <si>
    <t>23.77869184160053</t>
  </si>
  <si>
    <t>52.77726685814801</t>
  </si>
  <si>
    <t>1867.1676640569187</t>
  </si>
  <si>
    <t>6.5508390965453644</t>
  </si>
  <si>
    <t>75.67917130358867</t>
  </si>
  <si>
    <t>24.73198341016048</t>
  </si>
  <si>
    <t>36.34139879582994</t>
  </si>
  <si>
    <t>1669.0673140921017</t>
  </si>
  <si>
    <t>2.7416093387136375</t>
  </si>
  <si>
    <t>66.82945799702419</t>
  </si>
  <si>
    <t>25.597789190873172</t>
  </si>
  <si>
    <t>36.56132746258961</t>
  </si>
  <si>
    <t>1473.0986869096605</t>
  </si>
  <si>
    <t>7.205338690152643</t>
  </si>
  <si>
    <t>29.743729598527914</t>
  </si>
  <si>
    <t>34.16691651096019</t>
  </si>
  <si>
    <t>1249.7939869635893</t>
  </si>
  <si>
    <t>7.7452697648872215</t>
  </si>
  <si>
    <t>83.34114367658678</t>
  </si>
  <si>
    <t>24.223266328419538</t>
  </si>
  <si>
    <t>49.208161707899436</t>
  </si>
  <si>
    <t>1228.2969234585253</t>
  </si>
  <si>
    <t>0.2514752011620025</t>
  </si>
  <si>
    <t>66.15000122161268</t>
  </si>
  <si>
    <t>23.32462540281946</t>
  </si>
  <si>
    <t>1241.3833610729462</t>
  </si>
  <si>
    <t>17.02774375554678</t>
  </si>
  <si>
    <t>66.17761964929294</t>
  </si>
  <si>
    <t>28.303891886436553</t>
  </si>
  <si>
    <t>46.03217441036166</t>
  </si>
  <si>
    <t>1085.150030095343</t>
  </si>
  <si>
    <t>15.784205729515287</t>
  </si>
  <si>
    <t>94.17851811048914</t>
  </si>
  <si>
    <t>29.625555535081773</t>
  </si>
  <si>
    <t>39.95413532566071</t>
  </si>
  <si>
    <t>1498.3211139128782</t>
  </si>
  <si>
    <t>9.111346399611028</t>
  </si>
  <si>
    <t>89.63251802091851</t>
  </si>
  <si>
    <t>20.612570944884446</t>
  </si>
  <si>
    <t>49.69353548623387</t>
  </si>
  <si>
    <t>1991.557953540236</t>
  </si>
  <si>
    <t>22.236551219035047</t>
  </si>
  <si>
    <t>71.85136903241968</t>
  </si>
  <si>
    <t>54.17914066196567</t>
  </si>
  <si>
    <t>1182.7094599349698</t>
  </si>
  <si>
    <t>13.395787732756645</t>
  </si>
  <si>
    <t>85.92555320264866</t>
  </si>
  <si>
    <t>27.326781917303677</t>
  </si>
  <si>
    <t>51.07481120810857</t>
  </si>
  <si>
    <t>0.7025888437679417</t>
  </si>
  <si>
    <t>72.64321480838069</t>
  </si>
  <si>
    <t>21.841436693394616</t>
  </si>
  <si>
    <t>57.52847927303965</t>
  </si>
  <si>
    <t>1214.5755495658568</t>
  </si>
  <si>
    <t>71.36935558590424</t>
  </si>
  <si>
    <t>21.11869314588258</t>
  </si>
  <si>
    <t>47.80595112279089</t>
  </si>
  <si>
    <t>1883.4150244462337</t>
  </si>
  <si>
    <t>0.055763112218016886</t>
  </si>
  <si>
    <t>56.15820640429485</t>
  </si>
  <si>
    <t>20.751795991734028</t>
  </si>
  <si>
    <t>44.10279929107424</t>
  </si>
  <si>
    <t>1960.7019967770811</t>
  </si>
  <si>
    <t>22.33604308552978</t>
  </si>
  <si>
    <t>64.15908028277804</t>
  </si>
  <si>
    <t>26.16994929838213</t>
  </si>
  <si>
    <t>47.692815182198316</t>
  </si>
  <si>
    <t>1153.6696694658447</t>
  </si>
  <si>
    <t>2.9114908667427617</t>
  </si>
  <si>
    <t>78.55300132169354</t>
  </si>
  <si>
    <t>23.17225963253787</t>
  </si>
  <si>
    <t>49.577710809498384</t>
  </si>
  <si>
    <t>1723.565007725351</t>
  </si>
  <si>
    <t>26.687586462554993</t>
  </si>
  <si>
    <t>83.95704997280212</t>
  </si>
  <si>
    <t>25.272816356960266</t>
  </si>
  <si>
    <t>1047.0336934606087</t>
  </si>
  <si>
    <t>6.139847720390744</t>
  </si>
  <si>
    <t>71.79237551051598</t>
  </si>
  <si>
    <t>21.800785772571857</t>
  </si>
  <si>
    <t>49.950244747208615</t>
  </si>
  <si>
    <t>1700.670825645329</t>
  </si>
  <si>
    <t>6.812825820132936</t>
  </si>
  <si>
    <t>75.05653078298293</t>
  </si>
  <si>
    <t>56.543906950370996</t>
  </si>
  <si>
    <t>1196.241143765197</t>
  </si>
  <si>
    <t>2.5054404978352887</t>
  </si>
  <si>
    <t>80.48703556235982</t>
  </si>
  <si>
    <t>25.74488749603658</t>
  </si>
  <si>
    <t>58.604663687903454</t>
  </si>
  <si>
    <t>1125.725340595198</t>
  </si>
  <si>
    <t>18.971906543766092</t>
  </si>
  <si>
    <t>85.70653026443098</t>
  </si>
  <si>
    <t>28.37152111176624</t>
  </si>
  <si>
    <t>58.461654608969226</t>
  </si>
  <si>
    <t>1614.1875823894188</t>
  </si>
  <si>
    <t>19.90845075017041</t>
  </si>
  <si>
    <t>84.58609727444954</t>
  </si>
  <si>
    <t>23.336911733784298</t>
  </si>
  <si>
    <t>46.07180199561191</t>
  </si>
  <si>
    <t>1444.1292177596965</t>
  </si>
  <si>
    <t>8.829936835497605</t>
  </si>
  <si>
    <t>71.58907832757887</t>
  </si>
  <si>
    <t>29.07327456026971</t>
  </si>
  <si>
    <t>55.48688644483778</t>
  </si>
  <si>
    <t>1914.4521285855365</t>
  </si>
  <si>
    <t>79.76637419566994</t>
  </si>
  <si>
    <t>24.49606284096336</t>
  </si>
  <si>
    <t>59.55584185557464</t>
  </si>
  <si>
    <t>1783.052711929045</t>
  </si>
  <si>
    <t>22.66624404831122</t>
  </si>
  <si>
    <t>68.19559790535749</t>
  </si>
  <si>
    <t>24.005801562854373</t>
  </si>
  <si>
    <t>49.42088782306777</t>
  </si>
  <si>
    <t>1711.853653504002</t>
  </si>
  <si>
    <t>24.386163896806153</t>
  </si>
  <si>
    <t>66.00177993173611</t>
  </si>
  <si>
    <t>27.922213491090368</t>
  </si>
  <si>
    <t>44.01894862520544</t>
  </si>
  <si>
    <t>1858.6649439089795</t>
  </si>
  <si>
    <t>11.724683978729242</t>
  </si>
  <si>
    <t>24.04782382798048</t>
  </si>
  <si>
    <t>54.58723427149225</t>
  </si>
  <si>
    <t>1758.4183587263205</t>
  </si>
  <si>
    <t>14.16224654209328</t>
  </si>
  <si>
    <t>38.597513879133174</t>
  </si>
  <si>
    <t>1729.4509901033314</t>
  </si>
  <si>
    <t>6.658910551043328</t>
  </si>
  <si>
    <t>96.24479646780536</t>
  </si>
  <si>
    <t>24.100296887276173</t>
  </si>
  <si>
    <t>40.03157327285523</t>
  </si>
  <si>
    <t>1892.4238531930664</t>
  </si>
  <si>
    <t>21.794893964459988</t>
  </si>
  <si>
    <t>73.10864189200338</t>
  </si>
  <si>
    <t>20.96062912916994</t>
  </si>
  <si>
    <t>50.87546353263134</t>
  </si>
  <si>
    <t>1380.0443536329788</t>
  </si>
  <si>
    <t>26.668404936346384</t>
  </si>
  <si>
    <t>69.61597783748148</t>
  </si>
  <si>
    <t>24.82875708726147</t>
  </si>
  <si>
    <t>55.59731295483195</t>
  </si>
  <si>
    <t>1057.9928560047108</t>
  </si>
  <si>
    <t>26.099707011958852</t>
  </si>
  <si>
    <t>85.17992011721516</t>
  </si>
  <si>
    <t>27.70701191450814</t>
  </si>
  <si>
    <t>30.197259813469582</t>
  </si>
  <si>
    <t>1856.8759492709137</t>
  </si>
  <si>
    <t>25.990387362582364</t>
  </si>
  <si>
    <t>84.49219676792431</t>
  </si>
  <si>
    <t>21.436573616730698</t>
  </si>
  <si>
    <t>35.16035086728409</t>
  </si>
  <si>
    <t>1545.7860300853968</t>
  </si>
  <si>
    <t>3.345312384513851</t>
  </si>
  <si>
    <t>70.53600589636218</t>
  </si>
  <si>
    <t>21.869406922127286</t>
  </si>
  <si>
    <t>34.39734416530846</t>
  </si>
  <si>
    <t>1189.8486544303823</t>
  </si>
  <si>
    <t>21.28429735819013</t>
  </si>
  <si>
    <t>60.49180013829193</t>
  </si>
  <si>
    <t>26.89542244973883</t>
  </si>
  <si>
    <t>33.03578216521613</t>
  </si>
  <si>
    <t>1757.0838611695563</t>
  </si>
  <si>
    <t>22.39940595914656</t>
  </si>
  <si>
    <t>82.16772173437849</t>
  </si>
  <si>
    <t>29.841403664499886</t>
  </si>
  <si>
    <t>31.514424169382135</t>
  </si>
  <si>
    <t>1549.1527897096857</t>
  </si>
  <si>
    <t>3.058343591462042</t>
  </si>
  <si>
    <t>81.91204080431203</t>
  </si>
  <si>
    <t>21.62325003803798</t>
  </si>
  <si>
    <t>57.409256270075105</t>
  </si>
  <si>
    <t>1090.6316146789638</t>
  </si>
  <si>
    <t>10.885012143530561</t>
  </si>
  <si>
    <t>70.01666703086599</t>
  </si>
  <si>
    <t>29.97116493486008</t>
  </si>
  <si>
    <t>30.521684158544392</t>
  </si>
  <si>
    <t>1868.887373060341</t>
  </si>
  <si>
    <t>24.148118145969494</t>
  </si>
  <si>
    <t>94.07625484931792</t>
  </si>
  <si>
    <t>24.475683087833907</t>
  </si>
  <si>
    <t>55.10140768788186</t>
  </si>
  <si>
    <t>1121.2944759132572</t>
  </si>
  <si>
    <t>26.923871368929618</t>
  </si>
  <si>
    <t>27.746699927274634</t>
  </si>
  <si>
    <t>39.67821112809722</t>
  </si>
  <si>
    <t>1390.0327945161723</t>
  </si>
  <si>
    <t>89.50707092353817</t>
  </si>
  <si>
    <t>26.47898939541043</t>
  </si>
  <si>
    <t>53.26256144039128</t>
  </si>
  <si>
    <t>1491.7439494526384</t>
  </si>
  <si>
    <t>29.39875843725651</t>
  </si>
  <si>
    <t>81.44492043977603</t>
  </si>
  <si>
    <t>29.661390791489666</t>
  </si>
  <si>
    <t>30.625188424257473</t>
  </si>
  <si>
    <t>1073.071787839585</t>
  </si>
  <si>
    <t>17.328601566894132</t>
  </si>
  <si>
    <t>82.02665399387878</t>
  </si>
  <si>
    <t>28.495385710926836</t>
  </si>
  <si>
    <t>49.57003640067545</t>
  </si>
  <si>
    <t>1217.1051616117093</t>
  </si>
  <si>
    <t>26.799849689981553</t>
  </si>
  <si>
    <t>86.58971960151044</t>
  </si>
  <si>
    <t>23.67663813481401</t>
  </si>
  <si>
    <t>38.60024470020032</t>
  </si>
  <si>
    <t>1911.6396765899112</t>
  </si>
  <si>
    <t>14.118308369759774</t>
  </si>
  <si>
    <t>73.31338432781097</t>
  </si>
  <si>
    <t>22.976247258235674</t>
  </si>
  <si>
    <t>49.555487130201506</t>
  </si>
  <si>
    <t>1015.9412332761528</t>
  </si>
  <si>
    <t>11.264707560596792</t>
  </si>
  <si>
    <t>63.94519034195512</t>
  </si>
  <si>
    <t>25.556092091425032</t>
  </si>
  <si>
    <t>53.10644793952598</t>
  </si>
  <si>
    <t>1109.2237952100259</t>
  </si>
  <si>
    <t>71.68215977091921</t>
  </si>
  <si>
    <t>24.355672644232918</t>
  </si>
  <si>
    <t>50.65458482172584</t>
  </si>
  <si>
    <t>10.243937779988402</t>
  </si>
  <si>
    <t>80.88488370658571</t>
  </si>
  <si>
    <t>22.49358411822166</t>
  </si>
  <si>
    <t>30.691271803169013</t>
  </si>
  <si>
    <t>1754.0104502782801</t>
  </si>
  <si>
    <t>26.903881995062157</t>
  </si>
  <si>
    <t>69.36518466401643</t>
  </si>
  <si>
    <t>25.028103588292623</t>
  </si>
  <si>
    <t>54.247296602487154</t>
  </si>
  <si>
    <t>1504.3926724162768</t>
  </si>
  <si>
    <t>19.219041494384154</t>
  </si>
  <si>
    <t>77.11135724587183</t>
  </si>
  <si>
    <t>24.754216120263745</t>
  </si>
  <si>
    <t>54.100809058750386</t>
  </si>
  <si>
    <t>1314.1090098758605</t>
  </si>
  <si>
    <t>1.212165647749407</t>
  </si>
  <si>
    <t>66.83338950834204</t>
  </si>
  <si>
    <t>26.660121373762802</t>
  </si>
  <si>
    <t>41.64496549572985</t>
  </si>
  <si>
    <t>1185.8941762127454</t>
  </si>
  <si>
    <t>8.453895465650689</t>
  </si>
  <si>
    <t>86.27594100947952</t>
  </si>
  <si>
    <t>29.940554446469335</t>
  </si>
  <si>
    <t>51.64890691720559</t>
  </si>
  <si>
    <t>1581.5139318893669</t>
  </si>
  <si>
    <t>10.143450151770471</t>
  </si>
  <si>
    <t>93.67536718801192</t>
  </si>
  <si>
    <t>25.292793135640693</t>
  </si>
  <si>
    <t>56.57839324772719</t>
  </si>
  <si>
    <t>1863.0379803732483</t>
  </si>
  <si>
    <t>9.645916200010936</t>
  </si>
  <si>
    <t>78.51637753836398</t>
  </si>
  <si>
    <t>29.835752668542682</t>
  </si>
  <si>
    <t>34.78760835547857</t>
  </si>
  <si>
    <t>1792.500538107311</t>
  </si>
  <si>
    <t>14.453882313271194</t>
  </si>
  <si>
    <t>92.94947424303056</t>
  </si>
  <si>
    <t>28.323080559092237</t>
  </si>
  <si>
    <t>40.20273701393839</t>
  </si>
  <si>
    <t>1857.794298328476</t>
  </si>
  <si>
    <t>27.629569058622387</t>
  </si>
  <si>
    <t>81.03512874471366</t>
  </si>
  <si>
    <t>23.530543021975223</t>
  </si>
  <si>
    <t>45.031084113017016</t>
  </si>
  <si>
    <t>1126.4994089110364</t>
  </si>
  <si>
    <t>28.954380715345145</t>
  </si>
  <si>
    <t>82.69984871990366</t>
  </si>
  <si>
    <t>25.485925419891544</t>
  </si>
  <si>
    <t>48.30514745987267</t>
  </si>
  <si>
    <t>1091.2899080742282</t>
  </si>
  <si>
    <t>12.940199034978752</t>
  </si>
  <si>
    <t>72.51616454377282</t>
  </si>
  <si>
    <t>29.103356619413912</t>
  </si>
  <si>
    <t>32.396450934122335</t>
  </si>
  <si>
    <t>1049.1554928604687</t>
  </si>
  <si>
    <t>89.10422123551844</t>
  </si>
  <si>
    <t>23.60485466648944</t>
  </si>
  <si>
    <t>59.20251242749962</t>
  </si>
  <si>
    <t>1345.8804292199113</t>
  </si>
  <si>
    <t>17.479406445243104</t>
  </si>
  <si>
    <t>75.10348087974481</t>
  </si>
  <si>
    <t>22.20113546893045</t>
  </si>
  <si>
    <t>58.287339260553495</t>
  </si>
  <si>
    <t>1388.7505608944539</t>
  </si>
  <si>
    <t>13.466856250277743</t>
  </si>
  <si>
    <t>29.647247508826254</t>
  </si>
  <si>
    <t>56.630482788647456</t>
  </si>
  <si>
    <t>1930.909344365422</t>
  </si>
  <si>
    <t>3.772035157205731</t>
  </si>
  <si>
    <t>87.24482058496623</t>
  </si>
  <si>
    <t>22.539922369298097</t>
  </si>
  <si>
    <t>1600.2225069450028</t>
  </si>
  <si>
    <t>19.305479196836465</t>
  </si>
  <si>
    <t>71.39509194269883</t>
  </si>
  <si>
    <t>29.156441420797947</t>
  </si>
  <si>
    <t>35.71379302365204</t>
  </si>
  <si>
    <t>1080.1157932814153</t>
  </si>
  <si>
    <t>21.90718983027739</t>
  </si>
  <si>
    <t>86.43309225941918</t>
  </si>
  <si>
    <t>20.792397525942913</t>
  </si>
  <si>
    <t>41.96566757604189</t>
  </si>
  <si>
    <t>1241.691331397061</t>
  </si>
  <si>
    <t>21.47222101066622</t>
  </si>
  <si>
    <t>21.76621987431695</t>
  </si>
  <si>
    <t>43.39761996195179</t>
  </si>
  <si>
    <t>1872.3085933006496</t>
  </si>
  <si>
    <t>29.063760714653423</t>
  </si>
  <si>
    <t>77.32618941148577</t>
  </si>
  <si>
    <t>27.41869692624722</t>
  </si>
  <si>
    <t>50.70620208107334</t>
  </si>
  <si>
    <t>1215.5839177658047</t>
  </si>
  <si>
    <t>2.414500700882293</t>
  </si>
  <si>
    <t>87.63455303671404</t>
  </si>
  <si>
    <t>29.598786880062498</t>
  </si>
  <si>
    <t>32.499683593213675</t>
  </si>
  <si>
    <t>1688.787751827305</t>
  </si>
  <si>
    <t>11.414886618525449</t>
  </si>
  <si>
    <t>22.883364314842687</t>
  </si>
  <si>
    <t>57.85274831412688</t>
  </si>
  <si>
    <t>1828.996905788887</t>
  </si>
  <si>
    <t>5.829146694745235</t>
  </si>
  <si>
    <t>73.25681014128338</t>
  </si>
  <si>
    <t>24.123862235785758</t>
  </si>
  <si>
    <t>1370.8351556699013</t>
  </si>
  <si>
    <t>9.351029967116189</t>
  </si>
  <si>
    <t>86.13804177699438</t>
  </si>
  <si>
    <t>24.920361208915196</t>
  </si>
  <si>
    <t>59.293091970085136</t>
  </si>
  <si>
    <t>1250.8850297838906</t>
  </si>
  <si>
    <t>11.105180907483383</t>
  </si>
  <si>
    <t>73.30170849678505</t>
  </si>
  <si>
    <t>24.867072170252865</t>
  </si>
  <si>
    <t>56.90693871629079</t>
  </si>
  <si>
    <t>1872.040324005975</t>
  </si>
  <si>
    <t>27.155507411921086</t>
  </si>
  <si>
    <t>77.75822606497373</t>
  </si>
  <si>
    <t>26.41607206424367</t>
  </si>
  <si>
    <t>58.010149677257104</t>
  </si>
  <si>
    <t>1060.654758639418</t>
  </si>
  <si>
    <t>0.4503293352489157</t>
  </si>
  <si>
    <t>29.934091916313786</t>
  </si>
  <si>
    <t>51.02698500411167</t>
  </si>
  <si>
    <t>1008.2809939019575</t>
  </si>
  <si>
    <t>12.041117021785311</t>
  </si>
  <si>
    <t>81.71962012715123</t>
  </si>
  <si>
    <t>26.641326048873257</t>
  </si>
  <si>
    <t>55.26262006468035</t>
  </si>
  <si>
    <t>1004.8054404676875</t>
  </si>
  <si>
    <t>15.106150698037643</t>
  </si>
  <si>
    <t>83.18770623779959</t>
  </si>
  <si>
    <t>29.531472293221334</t>
  </si>
  <si>
    <t>47.136635516653925</t>
  </si>
  <si>
    <t>1740.7259870719154</t>
  </si>
  <si>
    <t>25.730082954167365</t>
  </si>
  <si>
    <t>74.50066582241101</t>
  </si>
  <si>
    <t>25.64960484800747</t>
  </si>
  <si>
    <t>37.51772636876434</t>
  </si>
  <si>
    <t>1972.8741405318415</t>
  </si>
  <si>
    <t>21.769579215094684</t>
  </si>
  <si>
    <t>85.30242790679038</t>
  </si>
  <si>
    <t>1060.1018098967174</t>
  </si>
  <si>
    <t>16.68383143497668</t>
  </si>
  <si>
    <t>25.015098891974645</t>
  </si>
  <si>
    <t>39.80485801639829</t>
  </si>
  <si>
    <t>1151.8399204655066</t>
  </si>
  <si>
    <t>18.05688062421043</t>
  </si>
  <si>
    <t>78.27308086222502</t>
  </si>
  <si>
    <t>27.08520039788453</t>
  </si>
  <si>
    <t>55.76623296778325</t>
  </si>
  <si>
    <t>1633.9588263014853</t>
  </si>
  <si>
    <t>5.863375030654935</t>
  </si>
  <si>
    <t>83.73032136926082</t>
  </si>
  <si>
    <t>25.46302668912395</t>
  </si>
  <si>
    <t>43.33426882627777</t>
  </si>
  <si>
    <t>1061.8133298960252</t>
  </si>
  <si>
    <t>6.616040041469074</t>
  </si>
  <si>
    <t>91.26509966618862</t>
  </si>
  <si>
    <t>24.932757632110256</t>
  </si>
  <si>
    <t>37.65871505229623</t>
  </si>
  <si>
    <t>1143.834081236962</t>
  </si>
  <si>
    <t>6.538046915494116</t>
  </si>
  <si>
    <t>84.27007059707874</t>
  </si>
  <si>
    <t>20.729852221340714</t>
  </si>
  <si>
    <t>51.52162743593951</t>
  </si>
  <si>
    <t>1630.3169932267913</t>
  </si>
  <si>
    <t>27.399327982323342</t>
  </si>
  <si>
    <t>72.99259684812475</t>
  </si>
  <si>
    <t>26.59486599781533</t>
  </si>
  <si>
    <t>43.34592017772265</t>
  </si>
  <si>
    <t>1337.231850134397</t>
  </si>
  <si>
    <t>24.854366733932206</t>
  </si>
  <si>
    <t>82.85963588574896</t>
  </si>
  <si>
    <t>23.945620577333514</t>
  </si>
  <si>
    <t>34.18784623384707</t>
  </si>
  <si>
    <t>1449.9306860386941</t>
  </si>
  <si>
    <t>26.59390736020392</t>
  </si>
  <si>
    <t>27.43320713790137</t>
  </si>
  <si>
    <t>52.27813671052308</t>
  </si>
  <si>
    <t>1753.844901360529</t>
  </si>
  <si>
    <t>94.62023821457578</t>
  </si>
  <si>
    <t>29.454844931271385</t>
  </si>
  <si>
    <t>39.18904980594537</t>
  </si>
  <si>
    <t>1279.299706810736</t>
  </si>
  <si>
    <t>21.63752985672532</t>
  </si>
  <si>
    <t>89.00357444759614</t>
  </si>
  <si>
    <t>26.625763455465023</t>
  </si>
  <si>
    <t>55.98718707374055</t>
  </si>
  <si>
    <t>1057.9870384690478</t>
  </si>
  <si>
    <t>19.49500804937485</t>
  </si>
  <si>
    <t>68.83167001425691</t>
  </si>
  <si>
    <t>24.20913823846028</t>
  </si>
  <si>
    <t>55.10484935868635</t>
  </si>
  <si>
    <t>1310.2166279124344</t>
  </si>
  <si>
    <t>15.717498873544177</t>
  </si>
  <si>
    <t>84.01097145424957</t>
  </si>
  <si>
    <t>27.246529070906323</t>
  </si>
  <si>
    <t>36.55317638023738</t>
  </si>
  <si>
    <t>5.686641212561088</t>
  </si>
  <si>
    <t>22.875581199714567</t>
  </si>
  <si>
    <t>53.10523438034692</t>
  </si>
  <si>
    <t>1032.432519113733</t>
  </si>
  <si>
    <t>21.07938414081246</t>
  </si>
  <si>
    <t>26.490491708295153</t>
  </si>
  <si>
    <t>59.587972789586246</t>
  </si>
  <si>
    <t>1439.4568467117188</t>
  </si>
  <si>
    <t>20.626817366816496</t>
  </si>
  <si>
    <t>29.847835861620222</t>
  </si>
  <si>
    <t>57.01353258961778</t>
  </si>
  <si>
    <t>1250.502412039237</t>
  </si>
  <si>
    <t>20.195806808130854</t>
  </si>
  <si>
    <t>89.16170791211029</t>
  </si>
  <si>
    <t>25.750670316104028</t>
  </si>
  <si>
    <t>45.984940582988884</t>
  </si>
  <si>
    <t>1911.4358314538904</t>
  </si>
  <si>
    <t>7.607161856892564</t>
  </si>
  <si>
    <t>80.90873748636218</t>
  </si>
  <si>
    <t>26.211521241726768</t>
  </si>
  <si>
    <t>56.22313075855469</t>
  </si>
  <si>
    <t>1145.2385860770094</t>
  </si>
  <si>
    <t>3.207135840754015</t>
  </si>
  <si>
    <t>69.84644934130478</t>
  </si>
  <si>
    <t>25.271974275287725</t>
  </si>
  <si>
    <t>37.92865642036728</t>
  </si>
  <si>
    <t>1888.949795115892</t>
  </si>
  <si>
    <t>23.708442372263686</t>
  </si>
  <si>
    <t>93.61749392822173</t>
  </si>
  <si>
    <t>24.68514769489026</t>
  </si>
  <si>
    <t>59.812353285643546</t>
  </si>
  <si>
    <t>1899.374039693182</t>
  </si>
  <si>
    <t>19.010074225237844</t>
  </si>
  <si>
    <t>71.72043318222806</t>
  </si>
  <si>
    <t>29.989584102205143</t>
  </si>
  <si>
    <t>48.61326427899521</t>
  </si>
  <si>
    <t>1933.022911782375</t>
  </si>
  <si>
    <t>14.99413604981944</t>
  </si>
  <si>
    <t>78.84560725498649</t>
  </si>
  <si>
    <t>21.762517070510704</t>
  </si>
  <si>
    <t>46.152613038274914</t>
  </si>
  <si>
    <t>1353.9164908148055</t>
  </si>
  <si>
    <t>10.675249438033065</t>
  </si>
  <si>
    <t>73.12301845544222</t>
  </si>
  <si>
    <t>21.301340593724515</t>
  </si>
  <si>
    <t>55.445362986873604</t>
  </si>
  <si>
    <t>1697.483282587737</t>
  </si>
  <si>
    <t>26.892402971700516</t>
  </si>
  <si>
    <t>63.87007076935118</t>
  </si>
  <si>
    <t>27.12107588004428</t>
  </si>
  <si>
    <t>48.23358400905633</t>
  </si>
  <si>
    <t>1396.999365067413</t>
  </si>
  <si>
    <t>21.964968118161288</t>
  </si>
  <si>
    <t>79.85590094565664</t>
  </si>
  <si>
    <t>28.779058737906716</t>
  </si>
  <si>
    <t>46.13660980635835</t>
  </si>
  <si>
    <t>1531.354851435157</t>
  </si>
  <si>
    <t>1.9565137333588511</t>
  </si>
  <si>
    <t>87.41590659136119</t>
  </si>
  <si>
    <t>24.346551085684084</t>
  </si>
  <si>
    <t>33.72474822634778</t>
  </si>
  <si>
    <t>1184.3206353547969</t>
  </si>
  <si>
    <t>12.175546457869883</t>
  </si>
  <si>
    <t>78.57276368394248</t>
  </si>
  <si>
    <t>28.04969082646553</t>
  </si>
  <si>
    <t>52.792683730712014</t>
  </si>
  <si>
    <t>1415.155001179277</t>
  </si>
  <si>
    <t>28.150951412943147</t>
  </si>
  <si>
    <t>91.41236536705473</t>
  </si>
  <si>
    <t>27.226570854641658</t>
  </si>
  <si>
    <t>52.912813213324455</t>
  </si>
  <si>
    <t>1899.0758644576242</t>
  </si>
  <si>
    <t>15.507894308470245</t>
  </si>
  <si>
    <t>81.73188628959403</t>
  </si>
  <si>
    <t>27.875945657487797</t>
  </si>
  <si>
    <t>41.81840052395065</t>
  </si>
  <si>
    <t>1796.8071571471378</t>
  </si>
  <si>
    <t>8.364369433841473</t>
  </si>
  <si>
    <t>79.16418646600803</t>
  </si>
  <si>
    <t>28.978869613857775</t>
  </si>
  <si>
    <t>51.24236023166594</t>
  </si>
  <si>
    <t>1089.512707222751</t>
  </si>
  <si>
    <t>2.929443963598372</t>
  </si>
  <si>
    <t>86.15217410784291</t>
  </si>
  <si>
    <t>27.066683112008594</t>
  </si>
  <si>
    <t>56.01806487414403</t>
  </si>
  <si>
    <t>1745.3950275942038</t>
  </si>
  <si>
    <t>14.83752518836001</t>
  </si>
  <si>
    <t>81.36888676528652</t>
  </si>
  <si>
    <t>24.413828893933996</t>
  </si>
  <si>
    <t>1142.3236469325589</t>
  </si>
  <si>
    <t>9.115813380848213</t>
  </si>
  <si>
    <t>71.93956193748485</t>
  </si>
  <si>
    <t>29.764203044712158</t>
  </si>
  <si>
    <t>40.901013453169035</t>
  </si>
  <si>
    <t>1463.830142637306</t>
  </si>
  <si>
    <t>99.20111959032309</t>
  </si>
  <si>
    <t>22.11281095529103</t>
  </si>
  <si>
    <t>52.752344569314765</t>
  </si>
  <si>
    <t>1603.331728444837</t>
  </si>
  <si>
    <t>8.886757104233098</t>
  </si>
  <si>
    <t>63.12270832376059</t>
  </si>
  <si>
    <t>24.940660004479184</t>
  </si>
  <si>
    <t>1121.270733831375</t>
  </si>
  <si>
    <t>16.14057289249767</t>
  </si>
  <si>
    <t>81.98142865281332</t>
  </si>
  <si>
    <t>24.577256096906105</t>
  </si>
  <si>
    <t>33.41446259716387</t>
  </si>
  <si>
    <t>1922.0986385666745</t>
  </si>
  <si>
    <t>12.054475448104215</t>
  </si>
  <si>
    <t>80.25248579416566</t>
  </si>
  <si>
    <t>44.908557855473724</t>
  </si>
  <si>
    <t>1562.6039328584338</t>
  </si>
  <si>
    <t>24.053234152101073</t>
  </si>
  <si>
    <t>71.29929557890472</t>
  </si>
  <si>
    <t>29.884393483016282</t>
  </si>
  <si>
    <t>40.98758783309867</t>
  </si>
  <si>
    <t>1329.9788443468512</t>
  </si>
  <si>
    <t>24.55518798621919</t>
  </si>
  <si>
    <t>88.01461174915498</t>
  </si>
  <si>
    <t>20.64424767076612</t>
  </si>
  <si>
    <t>54.847199943597204</t>
  </si>
  <si>
    <t>1798.355879296016</t>
  </si>
  <si>
    <t>5.769555506788077</t>
  </si>
  <si>
    <t>66.26932558409561</t>
  </si>
  <si>
    <t>28.113887281813575</t>
  </si>
  <si>
    <t>36.61340148791852</t>
  </si>
  <si>
    <t>1409.0517201384646</t>
  </si>
  <si>
    <t>16.788850988395858</t>
  </si>
  <si>
    <t>35.99403489558383</t>
  </si>
  <si>
    <t>1766.3201904293587</t>
  </si>
  <si>
    <t>8.176593434955882</t>
  </si>
  <si>
    <t>87.04307524865446</t>
  </si>
  <si>
    <t>21.088594927897752</t>
  </si>
  <si>
    <t>41.24566051545756</t>
  </si>
  <si>
    <t>1861.4750865389126</t>
  </si>
  <si>
    <t>1.734681288890938</t>
  </si>
  <si>
    <t>77.37513106047973</t>
  </si>
  <si>
    <t>23.776360320205395</t>
  </si>
  <si>
    <t>40.34706645405912</t>
  </si>
  <si>
    <t>1157.145018151006</t>
  </si>
  <si>
    <t>22.022290946634413</t>
  </si>
  <si>
    <t>65.98179416664804</t>
  </si>
  <si>
    <t>22.234645566475628</t>
  </si>
  <si>
    <t>1855.5026675111033</t>
  </si>
  <si>
    <t>25.98746490153155</t>
  </si>
  <si>
    <t>60.541459621843586</t>
  </si>
  <si>
    <t>29.082098865698732</t>
  </si>
  <si>
    <t>40.039608632023146</t>
  </si>
  <si>
    <t>1774.5115668553315</t>
  </si>
  <si>
    <t>19.173012188819346</t>
  </si>
  <si>
    <t>92.04714123962164</t>
  </si>
  <si>
    <t>26.593402449177162</t>
  </si>
  <si>
    <t>52.41616512587549</t>
  </si>
  <si>
    <t>1210.743887940734</t>
  </si>
  <si>
    <t>20.440697589911338</t>
  </si>
  <si>
    <t>85.23654873673894</t>
  </si>
  <si>
    <t>22.162619666534543</t>
  </si>
  <si>
    <t>34.69720843713981</t>
  </si>
  <si>
    <t>1104.3294468848321</t>
  </si>
  <si>
    <t>20.539659958454827</t>
  </si>
  <si>
    <t>64.86892378660065</t>
  </si>
  <si>
    <t>24.600268640489116</t>
  </si>
  <si>
    <t>58.781976150151436</t>
  </si>
  <si>
    <t>1103.331647162755</t>
  </si>
  <si>
    <t>12.41549515206669</t>
  </si>
  <si>
    <t>65.37884108866804</t>
  </si>
  <si>
    <t>28.87070395110097</t>
  </si>
  <si>
    <t>31.767717680740038</t>
  </si>
  <si>
    <t>1915.3648704911607</t>
  </si>
  <si>
    <t>8.410630941815237</t>
  </si>
  <si>
    <t>88.69140252262352</t>
  </si>
  <si>
    <t>29.963232904230267</t>
  </si>
  <si>
    <t>52.72792152460442</t>
  </si>
  <si>
    <t>1419.5041176597545</t>
  </si>
  <si>
    <t>20.743113531782853</t>
  </si>
  <si>
    <t>86.91937064261256</t>
  </si>
  <si>
    <t>23.751219493408858</t>
  </si>
  <si>
    <t>49.327186445670236</t>
  </si>
  <si>
    <t>1603.5759297573627</t>
  </si>
  <si>
    <t>0.12041874784941897</t>
  </si>
  <si>
    <t>83.90650416809571</t>
  </si>
  <si>
    <t>24.791798073571506</t>
  </si>
  <si>
    <t>30.570375318606917</t>
  </si>
  <si>
    <t>1499.924579453643</t>
  </si>
  <si>
    <t>3.4970163324854555</t>
  </si>
  <si>
    <t>74.11456005939908</t>
  </si>
  <si>
    <t>22.296356705864575</t>
  </si>
  <si>
    <t>40.901361687051825</t>
  </si>
  <si>
    <t>1568.7501083931695</t>
  </si>
  <si>
    <t>21.578185695633813</t>
  </si>
  <si>
    <t>83.89109970828049</t>
  </si>
  <si>
    <t>21.968177597761766</t>
  </si>
  <si>
    <t>50.378930021339286</t>
  </si>
  <si>
    <t>1709.3905444640718</t>
  </si>
  <si>
    <t>2.938315981249715</t>
  </si>
  <si>
    <t>71.04837024273033</t>
  </si>
  <si>
    <t>25.040550991673094</t>
  </si>
  <si>
    <t>44.50249175788367</t>
  </si>
  <si>
    <t>1493.8249195911833</t>
  </si>
  <si>
    <t>22.54505033633447</t>
  </si>
  <si>
    <t>81.67675119829586</t>
  </si>
  <si>
    <t>24.79052751579664</t>
  </si>
  <si>
    <t>52.75583247356465</t>
  </si>
  <si>
    <t>1514.5333627945024</t>
  </si>
  <si>
    <t>17.730160497067992</t>
  </si>
  <si>
    <t>85.43330464899245</t>
  </si>
  <si>
    <t>29.759457574755857</t>
  </si>
  <si>
    <t>59.41249913937952</t>
  </si>
  <si>
    <t>1979.749395852546</t>
  </si>
  <si>
    <t>10.608493203120645</t>
  </si>
  <si>
    <t>71.31149601141918</t>
  </si>
  <si>
    <t>20.572217098747668</t>
  </si>
  <si>
    <t>43.97216215324313</t>
  </si>
  <si>
    <t>1828.6860364040413</t>
  </si>
  <si>
    <t>71.59494171654234</t>
  </si>
  <si>
    <t>21.491110561304424</t>
  </si>
  <si>
    <t>39.488812216596784</t>
  </si>
  <si>
    <t>1312.015354421691</t>
  </si>
  <si>
    <t>18.422067594203074</t>
  </si>
  <si>
    <t>66.63194054734754</t>
  </si>
  <si>
    <t>22.810125413881728</t>
  </si>
  <si>
    <t>34.475901727672024</t>
  </si>
  <si>
    <t>1833.3682411661823</t>
  </si>
  <si>
    <t>0.2012928602677977</t>
  </si>
  <si>
    <t>78.85915530885171</t>
  </si>
  <si>
    <t>28.080265460825636</t>
  </si>
  <si>
    <t>48.26695805067757</t>
  </si>
  <si>
    <t>1394.596753319072</t>
  </si>
  <si>
    <t>5.182709251580172</t>
  </si>
  <si>
    <t>82.06410931182897</t>
  </si>
  <si>
    <t>28.15378415557783</t>
  </si>
  <si>
    <t>47.01248625543983</t>
  </si>
  <si>
    <t>1938.017891148901</t>
  </si>
  <si>
    <t>1.470031091268924</t>
  </si>
  <si>
    <t>73.07513597606074</t>
  </si>
  <si>
    <t>20.095544725988955</t>
  </si>
  <si>
    <t>52.06206831690015</t>
  </si>
  <si>
    <t>1659.906260243137</t>
  </si>
  <si>
    <t>29.044392024066763</t>
  </si>
  <si>
    <t>79.16619554654747</t>
  </si>
  <si>
    <t>23.891457520352766</t>
  </si>
  <si>
    <t>40.83516650897284</t>
  </si>
  <si>
    <t>1446.904014175665</t>
  </si>
  <si>
    <t>5.827030822836161</t>
  </si>
  <si>
    <t>72.79751943176964</t>
  </si>
  <si>
    <t>20.138530462730756</t>
  </si>
  <si>
    <t>39.655526378523994</t>
  </si>
  <si>
    <t>1838.9723265085295</t>
  </si>
  <si>
    <t>14.259082804840416</t>
  </si>
  <si>
    <t>66.47763445626643</t>
  </si>
  <si>
    <t>20.179111779636223</t>
  </si>
  <si>
    <t>55.52842843307443</t>
  </si>
  <si>
    <t>1859.3921330518328</t>
  </si>
  <si>
    <t>26.383462265326738</t>
  </si>
  <si>
    <t>72.80385072265209</t>
  </si>
  <si>
    <t>28.07737837340109</t>
  </si>
  <si>
    <t>59.937571183545074</t>
  </si>
  <si>
    <t>1462.9856749718806</t>
  </si>
  <si>
    <t>17.560564472949697</t>
  </si>
  <si>
    <t>76.06738490848045</t>
  </si>
  <si>
    <t>22.750874235927775</t>
  </si>
  <si>
    <t>50.50700614958035</t>
  </si>
  <si>
    <t>1698.6343647631584</t>
  </si>
  <si>
    <t>19.710776968799163</t>
  </si>
  <si>
    <t>67.98375026133883</t>
  </si>
  <si>
    <t>27.123791012042265</t>
  </si>
  <si>
    <t>57.19010322051959</t>
  </si>
  <si>
    <t>1992.6197087601254</t>
  </si>
  <si>
    <t>8.454139099224427</t>
  </si>
  <si>
    <t>81.38657107491966</t>
  </si>
  <si>
    <t>27.28332920491556</t>
  </si>
  <si>
    <t>33.86674061369556</t>
  </si>
  <si>
    <t>1221.2270923756796</t>
  </si>
  <si>
    <t>0.6496502690263839</t>
  </si>
  <si>
    <t>83.25094380654245</t>
  </si>
  <si>
    <t>25.014993307259616</t>
  </si>
  <si>
    <t>57.38120407289534</t>
  </si>
  <si>
    <t>1427.662529539753</t>
  </si>
  <si>
    <t>67.17457319395716</t>
  </si>
  <si>
    <t>21.466143655009272</t>
  </si>
  <si>
    <t>43.33701786313303</t>
  </si>
  <si>
    <t>1629.2869753530042</t>
  </si>
  <si>
    <t>3.405497136800504</t>
  </si>
  <si>
    <t>67.26120660342814</t>
  </si>
  <si>
    <t>24.413259476377114</t>
  </si>
  <si>
    <t>51.69606743472684</t>
  </si>
  <si>
    <t>1781.9840715868645</t>
  </si>
  <si>
    <t>10.424257793227293</t>
  </si>
  <si>
    <t>80.34560178833401</t>
  </si>
  <si>
    <t>26.634832086508275</t>
  </si>
  <si>
    <t>59.35682410874189</t>
  </si>
  <si>
    <t>9.951708145447087</t>
  </si>
  <si>
    <t>77.04056884934522</t>
  </si>
  <si>
    <t>27.529605083656385</t>
  </si>
  <si>
    <t>59.79625782139683</t>
  </si>
  <si>
    <t>1624.0143073879453</t>
  </si>
  <si>
    <t>27.23630976866811</t>
  </si>
  <si>
    <t>95.40295968910219</t>
  </si>
  <si>
    <t>20.42362322191651</t>
  </si>
  <si>
    <t>46.83908812406921</t>
  </si>
  <si>
    <t>1696.3951835511825</t>
  </si>
  <si>
    <t>28.962509029488526</t>
  </si>
  <si>
    <t>67.29060455788681</t>
  </si>
  <si>
    <t>29.19613110738682</t>
  </si>
  <si>
    <t>41.38775947429426</t>
  </si>
  <si>
    <t>1010.2717091991293</t>
  </si>
  <si>
    <t>11.899717731813297</t>
  </si>
  <si>
    <t>86.07540331472565</t>
  </si>
  <si>
    <t>29.132278473010224</t>
  </si>
  <si>
    <t>50.810241941962104</t>
  </si>
  <si>
    <t>1693.7589512808463</t>
  </si>
  <si>
    <t>11.834461825064789</t>
  </si>
  <si>
    <t>21.11310768302797</t>
  </si>
  <si>
    <t>58.70466868743349</t>
  </si>
  <si>
    <t>1226.6708122120035</t>
  </si>
  <si>
    <t>8.584429357474217</t>
  </si>
  <si>
    <t>66.91801210715869</t>
  </si>
  <si>
    <t>24.966378373156626</t>
  </si>
  <si>
    <t>53.28907382113385</t>
  </si>
  <si>
    <t>1007.7091089431091</t>
  </si>
  <si>
    <t>9.343775959346921</t>
  </si>
  <si>
    <t>67.80192844905321</t>
  </si>
  <si>
    <t>22.763581036685263</t>
  </si>
  <si>
    <t>57.977217689306116</t>
  </si>
  <si>
    <t>1185.3908267668967</t>
  </si>
  <si>
    <t>7.432685585561432</t>
  </si>
  <si>
    <t>72.79116253829804</t>
  </si>
  <si>
    <t>24.65059222522192</t>
  </si>
  <si>
    <t>54.45885404545826</t>
  </si>
  <si>
    <t>1703.8443100476263</t>
  </si>
  <si>
    <t>15.966677470444177</t>
  </si>
  <si>
    <t>73.71892622999403</t>
  </si>
  <si>
    <t>22.409574710479287</t>
  </si>
  <si>
    <t>38.40546242411151</t>
  </si>
  <si>
    <t>1474.6458420330468</t>
  </si>
  <si>
    <t>18.311245952118355</t>
  </si>
  <si>
    <t>73.95422052947721</t>
  </si>
  <si>
    <t>27.41253712412604</t>
  </si>
  <si>
    <t>44.609208592818476</t>
  </si>
  <si>
    <t>1490.1453193710336</t>
  </si>
  <si>
    <t>5.442467943096904</t>
  </si>
  <si>
    <t>79.62397199797275</t>
  </si>
  <si>
    <t>28.033311269371296</t>
  </si>
  <si>
    <t>1594.4234097990452</t>
  </si>
  <si>
    <t>29.800950329484163</t>
  </si>
  <si>
    <t>88.68436418642132</t>
  </si>
  <si>
    <t>23.508825825876073</t>
  </si>
  <si>
    <t>33.047467611643754</t>
  </si>
  <si>
    <t>1886.0887956467052</t>
  </si>
  <si>
    <t>14.299373703489671</t>
  </si>
  <si>
    <t>81.29991310728172</t>
  </si>
  <si>
    <t>23.145295623453844</t>
  </si>
  <si>
    <t>47.356941068072146</t>
  </si>
  <si>
    <t>1452.7264027226481</t>
  </si>
  <si>
    <t>29.381936075669433</t>
  </si>
  <si>
    <t>70.67916601591584</t>
  </si>
  <si>
    <t>22.430862898122427</t>
  </si>
  <si>
    <t>54.413487936302715</t>
  </si>
  <si>
    <t>1504.0298871143814</t>
  </si>
  <si>
    <t>24.67478243043528</t>
  </si>
  <si>
    <t>65.17124623925778</t>
  </si>
  <si>
    <t>20.58377649556324</t>
  </si>
  <si>
    <t>51.74602878902359</t>
  </si>
  <si>
    <t>1297.6386924929793</t>
  </si>
  <si>
    <t>63.86954231299019</t>
  </si>
  <si>
    <t>25.671657767932604</t>
  </si>
  <si>
    <t>59.96908490414602</t>
  </si>
  <si>
    <t>1898.1754808993956</t>
  </si>
  <si>
    <t>27.635776126023394</t>
  </si>
  <si>
    <t>76.93700355293326</t>
  </si>
  <si>
    <t>27.887454181933727</t>
  </si>
  <si>
    <t>38.85588181573885</t>
  </si>
  <si>
    <t>1881.7402531544512</t>
  </si>
  <si>
    <t>13.751586174594784</t>
  </si>
  <si>
    <t>77.43531155028174</t>
  </si>
  <si>
    <t>22.612632063543114</t>
  </si>
  <si>
    <t>50.44744232895708</t>
  </si>
  <si>
    <t>1366.2069473305537</t>
  </si>
  <si>
    <t>19.589102315436733</t>
  </si>
  <si>
    <t>77.03777489000016</t>
  </si>
  <si>
    <t>20.128737577453293</t>
  </si>
  <si>
    <t>57.84404960296307</t>
  </si>
  <si>
    <t>1318.1843880881502</t>
  </si>
  <si>
    <t>11.97647666462878</t>
  </si>
  <si>
    <t>25.480452458916943</t>
  </si>
  <si>
    <t>58.39451437723123</t>
  </si>
  <si>
    <t>1098.4957876521805</t>
  </si>
  <si>
    <t>23.08751424350701</t>
  </si>
  <si>
    <t>20.220086774789458</t>
  </si>
  <si>
    <t>44.55551097221861</t>
  </si>
  <si>
    <t>1586.2845222313179</t>
  </si>
  <si>
    <t>8.202103135717019</t>
  </si>
  <si>
    <t>61.89641476528576</t>
  </si>
  <si>
    <t>23.796757757044343</t>
  </si>
  <si>
    <t>31.885487581000984</t>
  </si>
  <si>
    <t>1751.0716085662878</t>
  </si>
  <si>
    <t>28.31338441394594</t>
  </si>
  <si>
    <t>94.62784881900978</t>
  </si>
  <si>
    <t>53.40318871289165</t>
  </si>
  <si>
    <t>1221.6186303175466</t>
  </si>
  <si>
    <t>3.6489776097014226</t>
  </si>
  <si>
    <t>77.22028479810245</t>
  </si>
  <si>
    <t>25.38331635956952</t>
  </si>
  <si>
    <t>54.197723552995896</t>
  </si>
  <si>
    <t>1994.8532337170177</t>
  </si>
  <si>
    <t>17.175717983827866</t>
  </si>
  <si>
    <t>22.514234925379412</t>
  </si>
  <si>
    <t>50.69597172997662</t>
  </si>
  <si>
    <t>1916.2943137907896</t>
  </si>
  <si>
    <t>13.50053423515493</t>
  </si>
  <si>
    <t>73.59698894167262</t>
  </si>
  <si>
    <t>26.535222128965103</t>
  </si>
  <si>
    <t>55.303835449618575</t>
  </si>
  <si>
    <t>1648.500812815325</t>
  </si>
  <si>
    <t>11.16635452144608</t>
  </si>
  <si>
    <t>77.94474788452226</t>
  </si>
  <si>
    <t>21.844770768163816</t>
  </si>
  <si>
    <t>41.69973153729126</t>
  </si>
  <si>
    <t>1485.2104865274991</t>
  </si>
  <si>
    <t>6.622047897210475</t>
  </si>
  <si>
    <t>69.71608824565111</t>
  </si>
  <si>
    <t>25.815971147012952</t>
  </si>
  <si>
    <t>30.340829665475766</t>
  </si>
  <si>
    <t>1040.028114889546</t>
  </si>
  <si>
    <t>28.989124918614564</t>
  </si>
  <si>
    <t>92.01258748997904</t>
  </si>
  <si>
    <t>29.191259427700007</t>
  </si>
  <si>
    <t>55.32728849118323</t>
  </si>
  <si>
    <t>1398.6956870566562</t>
  </si>
  <si>
    <t>26.775668872383882</t>
  </si>
  <si>
    <t>83.41231082362565</t>
  </si>
  <si>
    <t>22.862277371468473</t>
  </si>
  <si>
    <t>1907.7603077447377</t>
  </si>
  <si>
    <t>8.730163808841722</t>
  </si>
  <si>
    <t>82.21564364553204</t>
  </si>
  <si>
    <t>22.09146786634546</t>
  </si>
  <si>
    <t>38.18216646209996</t>
  </si>
  <si>
    <t>1995.022125751578</t>
  </si>
  <si>
    <t>25.721186180405653</t>
  </si>
  <si>
    <t>78.21117089032514</t>
  </si>
  <si>
    <t>25.204869731530643</t>
  </si>
  <si>
    <t>49.45994887554877</t>
  </si>
  <si>
    <t>1241.4137405080576</t>
  </si>
  <si>
    <t>15.978054590290924</t>
  </si>
  <si>
    <t>20.888861757974738</t>
  </si>
  <si>
    <t>1507.616993283496</t>
  </si>
  <si>
    <t>19.26064237343479</t>
  </si>
  <si>
    <t>70.75779856628381</t>
  </si>
  <si>
    <t>25.50427211558224</t>
  </si>
  <si>
    <t>35.883918597959166</t>
  </si>
  <si>
    <t>1124.7089745260366</t>
  </si>
  <si>
    <t>1.9744907909344156</t>
  </si>
  <si>
    <t>84.90688052458705</t>
  </si>
  <si>
    <t>28.580806825931646</t>
  </si>
  <si>
    <t>33.993811846531656</t>
  </si>
  <si>
    <t>1000.5126606747407</t>
  </si>
  <si>
    <t>8.950458671088057</t>
  </si>
  <si>
    <t>83.57237385867964</t>
  </si>
  <si>
    <t>25.35449118222295</t>
  </si>
  <si>
    <t>32.51025352905606</t>
  </si>
  <si>
    <t>1675.2911010664516</t>
  </si>
  <si>
    <t>70.11778994803151</t>
  </si>
  <si>
    <t>26.916619743576486</t>
  </si>
  <si>
    <t>58.22492691133184</t>
  </si>
  <si>
    <t>1710.7150436173274</t>
  </si>
  <si>
    <t>3.7024685002738247</t>
  </si>
  <si>
    <t>81.28468117700135</t>
  </si>
  <si>
    <t>22.631193499696465</t>
  </si>
  <si>
    <t>42.59497913784263</t>
  </si>
  <si>
    <t>1360.0199270401927</t>
  </si>
  <si>
    <t>29.393431072356737</t>
  </si>
  <si>
    <t>71.89785867504911</t>
  </si>
  <si>
    <t>24.077228049710666</t>
  </si>
  <si>
    <t>41.70972107742479</t>
  </si>
  <si>
    <t>1014.006524507023</t>
  </si>
  <si>
    <t>23.124849860389006</t>
  </si>
  <si>
    <t>78.21271299674177</t>
  </si>
  <si>
    <t>23.06624697347745</t>
  </si>
  <si>
    <t>47.45438787152142</t>
  </si>
  <si>
    <t>1103.7505725209483</t>
  </si>
  <si>
    <t>14.902751022831552</t>
  </si>
  <si>
    <t>67.07114719268937</t>
  </si>
  <si>
    <t>23.773581854522597</t>
  </si>
  <si>
    <t>32.34948184718398</t>
  </si>
  <si>
    <t>1628.923441792846</t>
  </si>
  <si>
    <t>8.094987416276002</t>
  </si>
  <si>
    <t>79.52856103834532</t>
  </si>
  <si>
    <t>29.165312147879533</t>
  </si>
  <si>
    <t>43.19246451741391</t>
  </si>
  <si>
    <t>1862.3431226463244</t>
  </si>
  <si>
    <t>11.495838507334952</t>
  </si>
  <si>
    <t>83.78413525306924</t>
  </si>
  <si>
    <t>28.85697933071757</t>
  </si>
  <si>
    <t>43.217114578895476</t>
  </si>
  <si>
    <t>1270.2058353424252</t>
  </si>
  <si>
    <t>22.09853487034788</t>
  </si>
  <si>
    <t>81.52320357960576</t>
  </si>
  <si>
    <t>23.355251042380456</t>
  </si>
  <si>
    <t>34.594199279588594</t>
  </si>
  <si>
    <t>1693.3374322192112</t>
  </si>
  <si>
    <t>25.087500119586085</t>
  </si>
  <si>
    <t>66.46316709527558</t>
  </si>
  <si>
    <t>29.476509553670304</t>
  </si>
  <si>
    <t>59.13668674604738</t>
  </si>
  <si>
    <t>1347.9548470290288</t>
  </si>
  <si>
    <t>10.709557251694315</t>
  </si>
  <si>
    <t>81.99562721027641</t>
  </si>
  <si>
    <t>25.646704219384358</t>
  </si>
  <si>
    <t>1462.7077298576767</t>
  </si>
  <si>
    <t>10.581504354503119</t>
  </si>
  <si>
    <t>70.23880499853406</t>
  </si>
  <si>
    <t>26.785853629042716</t>
  </si>
  <si>
    <t>43.35657188414709</t>
  </si>
  <si>
    <t>1342.9586094476686</t>
  </si>
  <si>
    <t>19.332825467381078</t>
  </si>
  <si>
    <t>77.77802650109714</t>
  </si>
  <si>
    <t>22.241050225881995</t>
  </si>
  <si>
    <t>46.78361991089879</t>
  </si>
  <si>
    <t>1554.4354666776753</t>
  </si>
  <si>
    <t>25.89266426039248</t>
  </si>
  <si>
    <t>77.80850874093727</t>
  </si>
  <si>
    <t>27.258290801594605</t>
  </si>
  <si>
    <t>31.274588784714666</t>
  </si>
  <si>
    <t>1396.9485047991752</t>
  </si>
  <si>
    <t>23.38635921097044</t>
  </si>
  <si>
    <t>85.28188329910856</t>
  </si>
  <si>
    <t>27.573100719202777</t>
  </si>
  <si>
    <t>53.88959533937432</t>
  </si>
  <si>
    <t>1113.794778699982</t>
  </si>
  <si>
    <t>81.99774141424908</t>
  </si>
  <si>
    <t>21.70943010969608</t>
  </si>
  <si>
    <t>50.935994068037196</t>
  </si>
  <si>
    <t>1606.2067129262512</t>
  </si>
  <si>
    <t>25.260850166131036</t>
  </si>
  <si>
    <t>69.42614283102364</t>
  </si>
  <si>
    <t>20.819595055173682</t>
  </si>
  <si>
    <t>34.908239673505214</t>
  </si>
  <si>
    <t>1717.0324142051093</t>
  </si>
  <si>
    <t>1.4267160488786268</t>
  </si>
  <si>
    <t>57.96891358645942</t>
  </si>
  <si>
    <t>32.887018565932706</t>
  </si>
  <si>
    <t>1399.4593784724293</t>
  </si>
  <si>
    <t>12.254877475183333</t>
  </si>
  <si>
    <t>70.76654655668561</t>
  </si>
  <si>
    <t>26.760740451849696</t>
  </si>
  <si>
    <t>56.62790545566494</t>
  </si>
  <si>
    <t>1934.205054938674</t>
  </si>
  <si>
    <t>17.907657635424158</t>
  </si>
  <si>
    <t>20.714708071095526</t>
  </si>
  <si>
    <t>43.19619848601898</t>
  </si>
  <si>
    <t>1952.454394398429</t>
  </si>
  <si>
    <t>10.225230157449785</t>
  </si>
  <si>
    <t>74.60538130681516</t>
  </si>
  <si>
    <t>29.828850779482828</t>
  </si>
  <si>
    <t>30.69157951882111</t>
  </si>
  <si>
    <t>1882.757271034553</t>
  </si>
  <si>
    <t>19.20943878655409</t>
  </si>
  <si>
    <t>20.35401325859717</t>
  </si>
  <si>
    <t>41.20446872883632</t>
  </si>
  <si>
    <t>1964.8814633585446</t>
  </si>
  <si>
    <t>10.805103411060115</t>
  </si>
  <si>
    <t>69.31099720502277</t>
  </si>
  <si>
    <t>29.25483349840779</t>
  </si>
  <si>
    <t>41.23644931583929</t>
  </si>
  <si>
    <t>1603.6132386863942</t>
  </si>
  <si>
    <t>3.4269900053558433</t>
  </si>
  <si>
    <t>88.32121632344422</t>
  </si>
  <si>
    <t>20.50449561006691</t>
  </si>
  <si>
    <t>31.59744177887421</t>
  </si>
  <si>
    <t>1066.921262282943</t>
  </si>
  <si>
    <t>23.430142995746348</t>
  </si>
  <si>
    <t>70.72099946849724</t>
  </si>
  <si>
    <t>27.065958067914956</t>
  </si>
  <si>
    <t>35.08513081013682</t>
  </si>
  <si>
    <t>1855.556819047234</t>
  </si>
  <si>
    <t>13.097063773770275</t>
  </si>
  <si>
    <t>75.04311860015694</t>
  </si>
  <si>
    <t>28.70614546897817</t>
  </si>
  <si>
    <t>59.50292368784949</t>
  </si>
  <si>
    <t>1491.6401565478159</t>
  </si>
  <si>
    <t>25.083597382646033</t>
  </si>
  <si>
    <t>85.45715502934821</t>
  </si>
  <si>
    <t>21.93223455443626</t>
  </si>
  <si>
    <t>32.23320837546249</t>
  </si>
  <si>
    <t>1680.8204329727369</t>
  </si>
  <si>
    <t>10.38060077779389</t>
  </si>
  <si>
    <t>69.00907714924305</t>
  </si>
  <si>
    <t>21.301694072066052</t>
  </si>
  <si>
    <t>45.61614859710462</t>
  </si>
  <si>
    <t>1290.2869576192677</t>
  </si>
  <si>
    <t>4.419866703697401</t>
  </si>
  <si>
    <t>63.58213875013972</t>
  </si>
  <si>
    <t>25.65729225549182</t>
  </si>
  <si>
    <t>32.02457715023402</t>
  </si>
  <si>
    <t>1102.3453433743102</t>
  </si>
  <si>
    <t>4.807573224374457</t>
  </si>
  <si>
    <t>78.28346941614889</t>
  </si>
  <si>
    <t>29.426907069579357</t>
  </si>
  <si>
    <t>34.293823997345115</t>
  </si>
  <si>
    <t>1848.4964618072474</t>
  </si>
  <si>
    <t>11.442380690057323</t>
  </si>
  <si>
    <t>21.20819601401006</t>
  </si>
  <si>
    <t>35.82143843953874</t>
  </si>
  <si>
    <t>1524.5441623420181</t>
  </si>
  <si>
    <t>16.382529818296316</t>
  </si>
  <si>
    <t>74.99537375055203</t>
  </si>
  <si>
    <t>28.986915893152464</t>
  </si>
  <si>
    <t>56.14187116155581</t>
  </si>
  <si>
    <t>1929.1575287185533</t>
  </si>
  <si>
    <t>24.961586915849477</t>
  </si>
  <si>
    <t>87.42146757160002</t>
  </si>
  <si>
    <t>23.70867172047463</t>
  </si>
  <si>
    <t>46.335393641723996</t>
  </si>
  <si>
    <t>1861.606294278689</t>
  </si>
  <si>
    <t>26.652575143374353</t>
  </si>
  <si>
    <t>75.57152420533848</t>
  </si>
  <si>
    <t>22.77245267568266</t>
  </si>
  <si>
    <t>56.61673657644512</t>
  </si>
  <si>
    <t>1465.6281280736237</t>
  </si>
  <si>
    <t>22.599544718803877</t>
  </si>
  <si>
    <t>70.46552358032476</t>
  </si>
  <si>
    <t>27.319954531398615</t>
  </si>
  <si>
    <t>48.88795918684507</t>
  </si>
  <si>
    <t>1709.0519420326236</t>
  </si>
  <si>
    <t>11.603709200955084</t>
  </si>
  <si>
    <t>75.27844823561392</t>
  </si>
  <si>
    <t>25.897736047670982</t>
  </si>
  <si>
    <t>36.01358111373318</t>
  </si>
  <si>
    <t>1122.639704977301</t>
  </si>
  <si>
    <t>29.607825243965596</t>
  </si>
  <si>
    <t>22.852928133523854</t>
  </si>
  <si>
    <t>55.47826146381301</t>
  </si>
  <si>
    <t>1709.6520699709004</t>
  </si>
  <si>
    <t>6.3163378510793935</t>
  </si>
  <si>
    <t>78.62040300283796</t>
  </si>
  <si>
    <t>27.909831281101503</t>
  </si>
  <si>
    <t>36.871317157799034</t>
  </si>
  <si>
    <t>1263.0445996568965</t>
  </si>
  <si>
    <t>23.410277358260622</t>
  </si>
  <si>
    <t>97.77348781754034</t>
  </si>
  <si>
    <t>25.98901531268556</t>
  </si>
  <si>
    <t>33.472908923681906</t>
  </si>
  <si>
    <t>1303.0094985812095</t>
  </si>
  <si>
    <t>12.920971189894615</t>
  </si>
  <si>
    <t>79.54992427809216</t>
  </si>
  <si>
    <t>24.532159747754687</t>
  </si>
  <si>
    <t>50.02625154019218</t>
  </si>
  <si>
    <t>1913.0648702007488</t>
  </si>
  <si>
    <t>14.108624487870557</t>
  </si>
  <si>
    <t>21.738925381579367</t>
  </si>
  <si>
    <t>50.942228422988975</t>
  </si>
  <si>
    <t>1546.3106097718878</t>
  </si>
  <si>
    <t>27.597734843017996</t>
  </si>
  <si>
    <t>69.58620609341473</t>
  </si>
  <si>
    <t>28.367308264563675</t>
  </si>
  <si>
    <t>34.452751690847194</t>
  </si>
  <si>
    <t>1003.9415131965022</t>
  </si>
  <si>
    <t>26.560086756540432</t>
  </si>
  <si>
    <t>29.374034698130117</t>
  </si>
  <si>
    <t>41.539183882278195</t>
  </si>
  <si>
    <t>1931.659917027486</t>
  </si>
  <si>
    <t>10.505579050846787</t>
  </si>
  <si>
    <t>83.34177681903425</t>
  </si>
  <si>
    <t>26.394122756670967</t>
  </si>
  <si>
    <t>46.33224108580151</t>
  </si>
  <si>
    <t>1551.590740866935</t>
  </si>
  <si>
    <t>6.622421888242088</t>
  </si>
  <si>
    <t>77.12419833394712</t>
  </si>
  <si>
    <t>29.459240107502218</t>
  </si>
  <si>
    <t>1584.0089403024983</t>
  </si>
  <si>
    <t>81.39080270633778</t>
  </si>
  <si>
    <t>22.77897688001199</t>
  </si>
  <si>
    <t>58.86949404713852</t>
  </si>
  <si>
    <t>1639.4894272318304</t>
  </si>
  <si>
    <t>24.872288471567522</t>
  </si>
  <si>
    <t>80.91405726325533</t>
  </si>
  <si>
    <t>24.165454779487348</t>
  </si>
  <si>
    <t>42.699140050299164</t>
  </si>
  <si>
    <t>1256.691201874152</t>
  </si>
  <si>
    <t>7.088012583173339</t>
  </si>
  <si>
    <t>81.62875782723093</t>
  </si>
  <si>
    <t>27.45636499635991</t>
  </si>
  <si>
    <t>35.459691991467174</t>
  </si>
  <si>
    <t>1085.0217023667071</t>
  </si>
  <si>
    <t>22.10297392993066</t>
  </si>
  <si>
    <t>84.06315253230775</t>
  </si>
  <si>
    <t>28.226550979307493</t>
  </si>
  <si>
    <t>55.03165227554037</t>
  </si>
  <si>
    <t>1186.6959240052472</t>
  </si>
  <si>
    <t>20.927286718491803</t>
  </si>
  <si>
    <t>77.26334147173574</t>
  </si>
  <si>
    <t>21.691465598867328</t>
  </si>
  <si>
    <t>31.970197307110155</t>
  </si>
  <si>
    <t>1616.6195814420876</t>
  </si>
  <si>
    <t>11.198719907182836</t>
  </si>
  <si>
    <t>20.61166963059805</t>
  </si>
  <si>
    <t>47.64144714058589</t>
  </si>
  <si>
    <t>1949.292151416605</t>
  </si>
  <si>
    <t>4.928456790546671</t>
  </si>
  <si>
    <t>67.22824139994246</t>
  </si>
  <si>
    <t>27.323585669054314</t>
  </si>
  <si>
    <t>1036.3701486542734</t>
  </si>
  <si>
    <t>2.0293803883315698</t>
  </si>
  <si>
    <t>85.58282095046387</t>
  </si>
  <si>
    <t>21.008113410555087</t>
  </si>
  <si>
    <t>50.35050539830922</t>
  </si>
  <si>
    <t>1362.5829644359694</t>
  </si>
  <si>
    <t>4.140942680955196</t>
  </si>
  <si>
    <t>67.84233024062135</t>
  </si>
  <si>
    <t>26.13529093559066</t>
  </si>
  <si>
    <t>48.49872944154677</t>
  </si>
  <si>
    <t>1303.715986305891</t>
  </si>
  <si>
    <t>5.667656190713628</t>
  </si>
  <si>
    <t>86.92061127676786</t>
  </si>
  <si>
    <t>20.417626957791494</t>
  </si>
  <si>
    <t>48.92376371513983</t>
  </si>
  <si>
    <t>1066.2763523398298</t>
  </si>
  <si>
    <t>17.36163730201266</t>
  </si>
  <si>
    <t>63.978617564810655</t>
  </si>
  <si>
    <t>25.555883682478612</t>
  </si>
  <si>
    <t>30.918221333700124</t>
  </si>
  <si>
    <t>1624.0871555656931</t>
  </si>
  <si>
    <t>2.898355218936386</t>
  </si>
  <si>
    <t>69.70390192254267</t>
  </si>
  <si>
    <t>23.900946973404714</t>
  </si>
  <si>
    <t>56.63156074826591</t>
  </si>
  <si>
    <t>1105.1100739743417</t>
  </si>
  <si>
    <t>13.607248863936416</t>
  </si>
  <si>
    <t>77.93189649527889</t>
  </si>
  <si>
    <t>27.457017733548696</t>
  </si>
  <si>
    <t>54.87052902825373</t>
  </si>
  <si>
    <t>1739.7818163708139</t>
  </si>
  <si>
    <t>24.884317755250745</t>
  </si>
  <si>
    <t>79.51141827944035</t>
  </si>
  <si>
    <t>28.985184717421003</t>
  </si>
  <si>
    <t>35.10925352178468</t>
  </si>
  <si>
    <t>1706.9192054135538</t>
  </si>
  <si>
    <t>7.483883177647764</t>
  </si>
  <si>
    <t>83.98375304279631</t>
  </si>
  <si>
    <t>24.978118920363077</t>
  </si>
  <si>
    <t>44.413693036429954</t>
  </si>
  <si>
    <t>1149.4989109502226</t>
  </si>
  <si>
    <t>19.69517848482156</t>
  </si>
  <si>
    <t>76.87445075421458</t>
  </si>
  <si>
    <t>26.82515934926824</t>
  </si>
  <si>
    <t>42.241919406774336</t>
  </si>
  <si>
    <t>1882.687155607664</t>
  </si>
  <si>
    <t>22.322860682511724</t>
  </si>
  <si>
    <t>84.75911327289828</t>
  </si>
  <si>
    <t>49.06206116666796</t>
  </si>
  <si>
    <t>1573.0941604262343</t>
  </si>
  <si>
    <t>4.227641939132645</t>
  </si>
  <si>
    <t>64.29007163380574</t>
  </si>
  <si>
    <t>22.671160480897267</t>
  </si>
  <si>
    <t>56.81287521045395</t>
  </si>
  <si>
    <t>1710.2788432186203</t>
  </si>
  <si>
    <t>13.997236022910343</t>
  </si>
  <si>
    <t>70.31639320798583</t>
  </si>
  <si>
    <t>22.231706348691738</t>
  </si>
  <si>
    <t>37.79484735821522</t>
  </si>
  <si>
    <t>1981.6800071976988</t>
  </si>
  <si>
    <t>25.485874733828865</t>
  </si>
  <si>
    <t>77.43243518171313</t>
  </si>
  <si>
    <t>29.007901085433716</t>
  </si>
  <si>
    <t>48.09887547107086</t>
  </si>
  <si>
    <t>1702.6894656472455</t>
  </si>
  <si>
    <t>20.527330265576424</t>
  </si>
  <si>
    <t>70.54726071124931</t>
  </si>
  <si>
    <t>20.24928813453841</t>
  </si>
  <si>
    <t>45.18328077750617</t>
  </si>
  <si>
    <t>1711.5723625146377</t>
  </si>
  <si>
    <t>27.24070767037596</t>
  </si>
  <si>
    <t>62.90256674535729</t>
  </si>
  <si>
    <t>22.34551324058049</t>
  </si>
  <si>
    <t>1169.2609232434372</t>
  </si>
  <si>
    <t>5.558667317875735</t>
  </si>
  <si>
    <t>70.17027035788999</t>
  </si>
  <si>
    <t>22.039777213432824</t>
  </si>
  <si>
    <t>33.46086520261341</t>
  </si>
  <si>
    <t>1991.1316627324818</t>
  </si>
  <si>
    <t>4.570970147555676</t>
  </si>
  <si>
    <t>64.79217173104597</t>
  </si>
  <si>
    <t>29.627620142731296</t>
  </si>
  <si>
    <t>36.325258111849344</t>
  </si>
  <si>
    <t>1690.3909483172151</t>
  </si>
  <si>
    <t>12.44511087536426</t>
  </si>
  <si>
    <t>75.91140009003787</t>
  </si>
  <si>
    <t>27.771709923600643</t>
  </si>
  <si>
    <t>46.425826539211435</t>
  </si>
  <si>
    <t>1110.9481126397814</t>
  </si>
  <si>
    <t>10.265727895349762</t>
  </si>
  <si>
    <t>82.73357614484655</t>
  </si>
  <si>
    <t>23.993171742885703</t>
  </si>
  <si>
    <t>43.65664413127898</t>
  </si>
  <si>
    <t>1330.6715682339523</t>
  </si>
  <si>
    <t>27.65706984978419</t>
  </si>
  <si>
    <t>77.76876946613743</t>
  </si>
  <si>
    <t>24.91675160397488</t>
  </si>
  <si>
    <t>57.30940689508409</t>
  </si>
  <si>
    <t>1827.1702492842928</t>
  </si>
  <si>
    <t>11.403862952811226</t>
  </si>
  <si>
    <t>20.076316338811633</t>
  </si>
  <si>
    <t>32.706041294983045</t>
  </si>
  <si>
    <t>26.468857622248375</t>
  </si>
  <si>
    <t>62.81838028250851</t>
  </si>
  <si>
    <t>25.73555306278289</t>
  </si>
  <si>
    <t>40.63080080736638</t>
  </si>
  <si>
    <t>1022.7184644643678</t>
  </si>
  <si>
    <t>1.905254131815688</t>
  </si>
  <si>
    <t>75.72856416541613</t>
  </si>
  <si>
    <t>22.555876655765694</t>
  </si>
  <si>
    <t>57.61749615099862</t>
  </si>
  <si>
    <t>1199.4356512518123</t>
  </si>
  <si>
    <t>26.314354186696555</t>
  </si>
  <si>
    <t>23.19063907630765</t>
  </si>
  <si>
    <t>59.021795151355114</t>
  </si>
  <si>
    <t>1868.221293134754</t>
  </si>
  <si>
    <t>8.784361315657742</t>
  </si>
  <si>
    <t>76.19931216944339</t>
  </si>
  <si>
    <t>20.562095905476866</t>
  </si>
  <si>
    <t>52.348130633712735</t>
  </si>
  <si>
    <t>1982.0003047457399</t>
  </si>
  <si>
    <t>29.457067904920887</t>
  </si>
  <si>
    <t>68.33142349404177</t>
  </si>
  <si>
    <t>23.333556405681914</t>
  </si>
  <si>
    <t>49.39029642067406</t>
  </si>
  <si>
    <t>1490.274452070545</t>
  </si>
  <si>
    <t>23.607260937062257</t>
  </si>
  <si>
    <t>78.51244626151973</t>
  </si>
  <si>
    <t>25.524973348056818</t>
  </si>
  <si>
    <t>37.24876761507294</t>
  </si>
  <si>
    <t>1087.803992387174</t>
  </si>
  <si>
    <t>8.686977363773945</t>
  </si>
  <si>
    <t>79.21063420495611</t>
  </si>
  <si>
    <t>26.060152126362695</t>
  </si>
  <si>
    <t>40.42323481316286</t>
  </si>
  <si>
    <t>1318.3887730555107</t>
  </si>
  <si>
    <t>27.50286124738464</t>
  </si>
  <si>
    <t>83.16661078240935</t>
  </si>
  <si>
    <t>20.478201440082344</t>
  </si>
  <si>
    <t>45.566569780549464</t>
  </si>
  <si>
    <t>1545.8407225394853</t>
  </si>
  <si>
    <t>11.024054967331022</t>
  </si>
  <si>
    <t>68.44765376611637</t>
  </si>
  <si>
    <t>24.419248252866403</t>
  </si>
  <si>
    <t>33.13297868410212</t>
  </si>
  <si>
    <t>1324.0818235151141</t>
  </si>
  <si>
    <t>11.945494305854412</t>
  </si>
  <si>
    <t>76.37434527048943</t>
  </si>
  <si>
    <t>22.346768775282424</t>
  </si>
  <si>
    <t>43.93800227790181</t>
  </si>
  <si>
    <t>1950.8817054842834</t>
  </si>
  <si>
    <t>14.728614611783144</t>
  </si>
  <si>
    <t>74.83286862689855</t>
  </si>
  <si>
    <t>25.325159742225043</t>
  </si>
  <si>
    <t>44.76713008033674</t>
  </si>
  <si>
    <t>1083.1065797222855</t>
  </si>
  <si>
    <t>6.777270582584625</t>
  </si>
  <si>
    <t>85.39366027138668</t>
  </si>
  <si>
    <t>29.618747294587564</t>
  </si>
  <si>
    <t>43.25552363055651</t>
  </si>
  <si>
    <t>1236.9237380711902</t>
  </si>
  <si>
    <t>6.4785364686856175</t>
  </si>
  <si>
    <t>22.992130529119418</t>
  </si>
  <si>
    <t>44.17085050498562</t>
  </si>
  <si>
    <t>1726.351073431968</t>
  </si>
  <si>
    <t>29.680455338309244</t>
  </si>
  <si>
    <t>71.94351918783443</t>
  </si>
  <si>
    <t>25.91264758904968</t>
  </si>
  <si>
    <t>57.48034314475227</t>
  </si>
  <si>
    <t>1004.4546952832286</t>
  </si>
  <si>
    <t>18.328019135624412</t>
  </si>
  <si>
    <t>66.26580446654819</t>
  </si>
  <si>
    <t>22.14574819875171</t>
  </si>
  <si>
    <t>52.819025387718185</t>
  </si>
  <si>
    <t>1832.676208336783</t>
  </si>
  <si>
    <t>4.259275040113218</t>
  </si>
  <si>
    <t>74.84384965506081</t>
  </si>
  <si>
    <t>24.618448355987493</t>
  </si>
  <si>
    <t>42.82754359530375</t>
  </si>
  <si>
    <t>1074.650350845818</t>
  </si>
  <si>
    <t>12.74446138961281</t>
  </si>
  <si>
    <t>82.97112009264806</t>
  </si>
  <si>
    <t>23.526241515482536</t>
  </si>
  <si>
    <t>1139.8048091007458</t>
  </si>
  <si>
    <t>7.639175534541364</t>
  </si>
  <si>
    <t>24.316138069193517</t>
  </si>
  <si>
    <t>47.10086831333035</t>
  </si>
  <si>
    <t>1895.410129718397</t>
  </si>
  <si>
    <t>15.265638523300424</t>
  </si>
  <si>
    <t>21.32277027840638</t>
  </si>
  <si>
    <t>42.498451801716186</t>
  </si>
  <si>
    <t>1901.629420494441</t>
  </si>
  <si>
    <t>0.11406713472756791</t>
  </si>
  <si>
    <t>58.09700995500931</t>
  </si>
  <si>
    <t>20.637409430045448</t>
  </si>
  <si>
    <t>31.229421835420254</t>
  </si>
  <si>
    <t>1013.748554523694</t>
  </si>
  <si>
    <t>12.881859637821284</t>
  </si>
  <si>
    <t>57.28563889293863</t>
  </si>
  <si>
    <t>26.603751997681293</t>
  </si>
  <si>
    <t>33.57893594036764</t>
  </si>
  <si>
    <t>1868.4034637163336</t>
  </si>
  <si>
    <t>0.3916827636662912</t>
  </si>
  <si>
    <t>88.21238718682275</t>
  </si>
  <si>
    <t>24.08231099148212</t>
  </si>
  <si>
    <t>1122.1853122157768</t>
  </si>
  <si>
    <t>24.083909989234428</t>
  </si>
  <si>
    <t>69.10618926694599</t>
  </si>
  <si>
    <t>29.17552051908634</t>
  </si>
  <si>
    <t>47.29986556707248</t>
  </si>
  <si>
    <t>1861.2309454808085</t>
  </si>
  <si>
    <t>16.563927714493097</t>
  </si>
  <si>
    <t>80.22231202363872</t>
  </si>
  <si>
    <t>25.411293675089652</t>
  </si>
  <si>
    <t>37.160717625142205</t>
  </si>
  <si>
    <t>1888.5054968539644</t>
  </si>
  <si>
    <t>19.275052140847137</t>
  </si>
  <si>
    <t>77.91203359869158</t>
  </si>
  <si>
    <t>28.788470094804097</t>
  </si>
  <si>
    <t>54.58053156803933</t>
  </si>
  <si>
    <t>1838.1501437300249</t>
  </si>
  <si>
    <t>18.996150465318618</t>
  </si>
  <si>
    <t>29.98666302319409</t>
  </si>
  <si>
    <t>56.73242455334538</t>
  </si>
  <si>
    <t>1868.6314208631666</t>
  </si>
  <si>
    <t>13.205017813256575</t>
  </si>
  <si>
    <t>89.10913858582384</t>
  </si>
  <si>
    <t>22.994690388903106</t>
  </si>
  <si>
    <t>41.89126959739028</t>
  </si>
  <si>
    <t>1767.1412784460063</t>
  </si>
  <si>
    <t>16.616608125909263</t>
  </si>
  <si>
    <t>72.97899309283271</t>
  </si>
  <si>
    <t>25.87413406442268</t>
  </si>
  <si>
    <t>57.997373716117494</t>
  </si>
  <si>
    <t>1463.6691276697966</t>
  </si>
  <si>
    <t>74.44558893131881</t>
  </si>
  <si>
    <t>25.823889448751533</t>
  </si>
  <si>
    <t>1672.2585603454854</t>
  </si>
  <si>
    <t>26.718654287205457</t>
  </si>
  <si>
    <t>75.46514844676668</t>
  </si>
  <si>
    <t>24.11929022638841</t>
  </si>
  <si>
    <t>48.55222452401847</t>
  </si>
  <si>
    <t>1666.8776360985362</t>
  </si>
  <si>
    <t>11.136795150970796</t>
  </si>
  <si>
    <t>82.22345612034907</t>
  </si>
  <si>
    <t>25.026543725776705</t>
  </si>
  <si>
    <t>34.21780314951155</t>
  </si>
  <si>
    <t>1421.9714508311395</t>
  </si>
  <si>
    <t>5.159657928714258</t>
  </si>
  <si>
    <t>77.53640850335813</t>
  </si>
  <si>
    <t>23.722752704652102</t>
  </si>
  <si>
    <t>49.10609794679674</t>
  </si>
  <si>
    <t>1785.8436587150009</t>
  </si>
  <si>
    <t>76.66682705524279</t>
  </si>
  <si>
    <t>1657.0048292945312</t>
  </si>
  <si>
    <t>13.158711326297015</t>
  </si>
  <si>
    <t>63.29028849358993</t>
  </si>
  <si>
    <t>29.895994546347303</t>
  </si>
  <si>
    <t>39.336988978077684</t>
  </si>
  <si>
    <t>1708.9568652297933</t>
  </si>
  <si>
    <t>29.96532733777335</t>
  </si>
  <si>
    <t>76.08034762829266</t>
  </si>
  <si>
    <t>26.143975464627758</t>
  </si>
  <si>
    <t>30.223142141623196</t>
  </si>
  <si>
    <t>1099.8613406477427</t>
  </si>
  <si>
    <t>9.787738309049985</t>
  </si>
  <si>
    <t>83.50109663171298</t>
  </si>
  <si>
    <t>23.918155720609352</t>
  </si>
  <si>
    <t>36.105329471560076</t>
  </si>
  <si>
    <t>1724.907510968152</t>
  </si>
  <si>
    <t>23.249552404774324</t>
  </si>
  <si>
    <t>79.40597494954525</t>
  </si>
  <si>
    <t>23.038633470465896</t>
  </si>
  <si>
    <t>34.69764767704511</t>
  </si>
  <si>
    <t>1305.2667765246792</t>
  </si>
  <si>
    <t>17.364193162083325</t>
  </si>
  <si>
    <t>71.40115269753504</t>
  </si>
  <si>
    <t>22.940665376197966</t>
  </si>
  <si>
    <t>49.68406055341268</t>
  </si>
  <si>
    <t>1444.8862756962283</t>
  </si>
  <si>
    <t>5.955810311815407</t>
  </si>
  <si>
    <t>67.62811061570734</t>
  </si>
  <si>
    <t>27.519676934331397</t>
  </si>
  <si>
    <t>59.033721056991986</t>
  </si>
  <si>
    <t>1458.9246504794812</t>
  </si>
  <si>
    <t>25.258086898022782</t>
  </si>
  <si>
    <t>81.04818095914119</t>
  </si>
  <si>
    <t>20.26763985609399</t>
  </si>
  <si>
    <t>58.92163799081712</t>
  </si>
  <si>
    <t>1086.861527575797</t>
  </si>
  <si>
    <t>17.838245284760543</t>
  </si>
  <si>
    <t>71.22118707426318</t>
  </si>
  <si>
    <t>20.08366729386336</t>
  </si>
  <si>
    <t>50.79167003595968</t>
  </si>
  <si>
    <t>1903.8535359194352</t>
  </si>
  <si>
    <t>4.551915796296412</t>
  </si>
  <si>
    <t>61.69541944263317</t>
  </si>
  <si>
    <t>28.320133507361206</t>
  </si>
  <si>
    <t>39.45050029864356</t>
  </si>
  <si>
    <t>1453.3475716295661</t>
  </si>
  <si>
    <t>1.4788441358412707</t>
  </si>
  <si>
    <t>75.26679366638521</t>
  </si>
  <si>
    <t>24.221436416973024</t>
  </si>
  <si>
    <t>50.19481564043676</t>
  </si>
  <si>
    <t>1028.011827966298</t>
  </si>
  <si>
    <t>29.096290022330287</t>
  </si>
  <si>
    <t>83.44635557416105</t>
  </si>
  <si>
    <t>23.55119385077773</t>
  </si>
  <si>
    <t>46.79777670742985</t>
  </si>
  <si>
    <t>1730.0930290829883</t>
  </si>
  <si>
    <t>4.720739157086874</t>
  </si>
  <si>
    <t>73.70147658568817</t>
  </si>
  <si>
    <t>23.377386902716616</t>
  </si>
  <si>
    <t>1295.650969660052</t>
  </si>
  <si>
    <t>21.963152055946704</t>
  </si>
  <si>
    <t>77.62714607009033</t>
  </si>
  <si>
    <t>21.853116247072123</t>
  </si>
  <si>
    <t>49.34474874929815</t>
  </si>
  <si>
    <t>1263.8927900668484</t>
  </si>
  <si>
    <t>26.80894867217135</t>
  </si>
  <si>
    <t>77.45296107402339</t>
  </si>
  <si>
    <t>25.048041213841287</t>
  </si>
  <si>
    <t>59.04409493310286</t>
  </si>
  <si>
    <t>1095.5688735302724</t>
  </si>
  <si>
    <t>26.00523732490802</t>
  </si>
  <si>
    <t>80.98899707324453</t>
  </si>
  <si>
    <t>29.45655852786567</t>
  </si>
  <si>
    <t>38.95180520653288</t>
  </si>
  <si>
    <t>1145.1481893586256</t>
  </si>
  <si>
    <t>14.521079239675041</t>
  </si>
  <si>
    <t>87.70922567050178</t>
  </si>
  <si>
    <t>25.29515875070915</t>
  </si>
  <si>
    <t>44.99331971326822</t>
  </si>
  <si>
    <t>1733.4801540112107</t>
  </si>
  <si>
    <t>13.809475758795394</t>
  </si>
  <si>
    <t>83.50179530846134</t>
  </si>
  <si>
    <t>22.025443468577887</t>
  </si>
  <si>
    <t>51.37666889643097</t>
  </si>
  <si>
    <t>1240.7475565019818</t>
  </si>
  <si>
    <t>11.254121690530871</t>
  </si>
  <si>
    <t>60.39699944712779</t>
  </si>
  <si>
    <t>28.362273912031824</t>
  </si>
  <si>
    <t>42.92740080421014</t>
  </si>
  <si>
    <t>1504.0624295742311</t>
  </si>
  <si>
    <t>8.580510778764065</t>
  </si>
  <si>
    <t>89.06661082391325</t>
  </si>
  <si>
    <t>26.241719675893428</t>
  </si>
  <si>
    <t>1194.277633943597</t>
  </si>
  <si>
    <t>15.498834693001688</t>
  </si>
  <si>
    <t>84.99430221637239</t>
  </si>
  <si>
    <t>20.824744470711344</t>
  </si>
  <si>
    <t>49.27676587732855</t>
  </si>
  <si>
    <t>1623.9873673577154</t>
  </si>
  <si>
    <t>16.46334574868266</t>
  </si>
  <si>
    <t>79.55022187464053</t>
  </si>
  <si>
    <t>27.221156837606717</t>
  </si>
  <si>
    <t>47.93821553745259</t>
  </si>
  <si>
    <t>1056.6581369530395</t>
  </si>
  <si>
    <t>24.15197618300661</t>
  </si>
  <si>
    <t>76.85500688033403</t>
  </si>
  <si>
    <t>20.587370855087975</t>
  </si>
  <si>
    <t>31.690187947650376</t>
  </si>
  <si>
    <t>1537.5546362743803</t>
  </si>
  <si>
    <t>72.36662633566371</t>
  </si>
  <si>
    <t>24.02871733451554</t>
  </si>
  <si>
    <t>47.82407464465471</t>
  </si>
  <si>
    <t>1300.1839493424684</t>
  </si>
  <si>
    <t>6.672894462313924</t>
  </si>
  <si>
    <t>79.43030091050638</t>
  </si>
  <si>
    <t>25.812903434433274</t>
  </si>
  <si>
    <t>30.03266548050545</t>
  </si>
  <si>
    <t>1835.3481353975162</t>
  </si>
  <si>
    <t>0.9295105268845416</t>
  </si>
  <si>
    <t>22.94153218026616</t>
  </si>
  <si>
    <t>30.13570643188339</t>
  </si>
  <si>
    <t>1677.1609796935572</t>
  </si>
  <si>
    <t>13.018729859359185</t>
  </si>
  <si>
    <t>72.59865350688159</t>
  </si>
  <si>
    <t>27.76510015265695</t>
  </si>
  <si>
    <t>45.79717917132508</t>
  </si>
  <si>
    <t>1615.6358905756006</t>
  </si>
  <si>
    <t>9.928099155269411</t>
  </si>
  <si>
    <t>77.66773981239143</t>
  </si>
  <si>
    <t>20.26519121041291</t>
  </si>
  <si>
    <t>56.56906088918335</t>
  </si>
  <si>
    <t>1889.1150809126198</t>
  </si>
  <si>
    <t>15.641383088395353</t>
  </si>
  <si>
    <t>56.03816283332214</t>
  </si>
  <si>
    <t>21.43513354468482</t>
  </si>
  <si>
    <t>41.047327633689484</t>
  </si>
  <si>
    <t>1545.9102775578117</t>
  </si>
  <si>
    <t>13.256345090896627</t>
  </si>
  <si>
    <t>73.15360829787224</t>
  </si>
  <si>
    <t>24.101967995806724</t>
  </si>
  <si>
    <t>48.45331094302217</t>
  </si>
  <si>
    <t>1968.0387169273513</t>
  </si>
  <si>
    <t>8.520215595631326</t>
  </si>
  <si>
    <t>75.69639299898678</t>
  </si>
  <si>
    <t>29.229526088323098</t>
  </si>
  <si>
    <t>41.086103380495324</t>
  </si>
  <si>
    <t>1025.7705959837635</t>
  </si>
  <si>
    <t>15.858287227254989</t>
  </si>
  <si>
    <t>21.777337034070612</t>
  </si>
  <si>
    <t>54.102774941464304</t>
  </si>
  <si>
    <t>1022.281147275575</t>
  </si>
  <si>
    <t>7.6903595765741155</t>
  </si>
  <si>
    <t>64.05448532882963</t>
  </si>
  <si>
    <t>21.42294504660759</t>
  </si>
  <si>
    <t>36.69059473071246</t>
  </si>
  <si>
    <t>1525.6152138190907</t>
  </si>
  <si>
    <t>12.26652044741056</t>
  </si>
  <si>
    <t>62.863458827698935</t>
  </si>
  <si>
    <t>21.77191051677253</t>
  </si>
  <si>
    <t>47.219181805125615</t>
  </si>
  <si>
    <t>1176.2101901859382</t>
  </si>
  <si>
    <t>7.601319095449056</t>
  </si>
  <si>
    <t>69.78902812684966</t>
  </si>
  <si>
    <t>29.313089533798724</t>
  </si>
  <si>
    <t>38.917009982555996</t>
  </si>
  <si>
    <t>1899.808086359512</t>
  </si>
  <si>
    <t>16.30743886902785</t>
  </si>
  <si>
    <t>85.05730518930991</t>
  </si>
  <si>
    <t>26.312113992801667</t>
  </si>
  <si>
    <t>51.408710899824115</t>
  </si>
  <si>
    <t>1220.5471326051625</t>
  </si>
  <si>
    <t>5.986875091349147</t>
  </si>
  <si>
    <t>83.88917674427188</t>
  </si>
  <si>
    <t>28.056808069836137</t>
  </si>
  <si>
    <t>52.253624756618734</t>
  </si>
  <si>
    <t>1460.1807609653201</t>
  </si>
  <si>
    <t>15.015815218539595</t>
  </si>
  <si>
    <t>79.80724747202207</t>
  </si>
  <si>
    <t>23.28766174514709</t>
  </si>
  <si>
    <t>47.40206509740008</t>
  </si>
  <si>
    <t>1586.373926537733</t>
  </si>
  <si>
    <t>0.48153345166049855</t>
  </si>
  <si>
    <t>62.74215841892026</t>
  </si>
  <si>
    <t>26.51619922943248</t>
  </si>
  <si>
    <t>45.79171927425199</t>
  </si>
  <si>
    <t>1551.5955996305945</t>
  </si>
  <si>
    <t>26.887024169154962</t>
  </si>
  <si>
    <t>81.94478362883896</t>
  </si>
  <si>
    <t>29.53130442455096</t>
  </si>
  <si>
    <t>35.77293911419584</t>
  </si>
  <si>
    <t>1779.4685814399024</t>
  </si>
  <si>
    <t>21.40460420694382</t>
  </si>
  <si>
    <t>86.11226292148204</t>
  </si>
  <si>
    <t>28.076279103504135</t>
  </si>
  <si>
    <t>45.80842442360094</t>
  </si>
  <si>
    <t>1378.7039412320985</t>
  </si>
  <si>
    <t>19.710748867697806</t>
  </si>
  <si>
    <t>76.39956057610658</t>
  </si>
  <si>
    <t>22.072062903892558</t>
  </si>
  <si>
    <t>34.716298228402714</t>
  </si>
  <si>
    <t>1421.5076717624913</t>
  </si>
  <si>
    <t>21.23618829608327</t>
  </si>
  <si>
    <t>74.36226287849098</t>
  </si>
  <si>
    <t>22.70100220129873</t>
  </si>
  <si>
    <t>52.321474486016086</t>
  </si>
  <si>
    <t>1816.3236260804783</t>
  </si>
  <si>
    <t>27.302573371628796</t>
  </si>
  <si>
    <t>28.49552925073698</t>
  </si>
  <si>
    <t>48.86648943819718</t>
  </si>
  <si>
    <t>1065.8884453083072</t>
  </si>
  <si>
    <t>0.2908508018042333</t>
  </si>
  <si>
    <t>75.96073209963497</t>
  </si>
  <si>
    <t>23.224515711712222</t>
  </si>
  <si>
    <t>52.98828573310738</t>
  </si>
  <si>
    <t>1370.4492563930437</t>
  </si>
  <si>
    <t>3.3908771895145016</t>
  </si>
  <si>
    <t>74.44139857203474</t>
  </si>
  <si>
    <t>23.101868752981872</t>
  </si>
  <si>
    <t>34.10068379116635</t>
  </si>
  <si>
    <t>1769.0891962419578</t>
  </si>
  <si>
    <t>24.724334385493627</t>
  </si>
  <si>
    <t>62.112135804864955</t>
  </si>
  <si>
    <t>28.211898887349143</t>
  </si>
  <si>
    <t>50.84425120156391</t>
  </si>
  <si>
    <t>1359.1804888452793</t>
  </si>
  <si>
    <t>1.3819426593562545</t>
  </si>
  <si>
    <t>92.77187827251257</t>
  </si>
  <si>
    <t>24.607834348807906</t>
  </si>
  <si>
    <t>32.12362493865886</t>
  </si>
  <si>
    <t>1935.593888607557</t>
  </si>
  <si>
    <t>26.161344000280614</t>
  </si>
  <si>
    <t>80.91361624369979</t>
  </si>
  <si>
    <t>53.55827499816873</t>
  </si>
  <si>
    <t>1685.5999473008828</t>
  </si>
  <si>
    <t>15.33712164664955</t>
  </si>
  <si>
    <t>67.39138576705781</t>
  </si>
  <si>
    <t>23.66961567910736</t>
  </si>
  <si>
    <t>56.529050152480735</t>
  </si>
  <si>
    <t>1818.6934746895922</t>
  </si>
  <si>
    <t>23.67497711523426</t>
  </si>
  <si>
    <t>75.60212741214488</t>
  </si>
  <si>
    <t>22.828181449323893</t>
  </si>
  <si>
    <t>47.90785510318572</t>
  </si>
  <si>
    <t>1665.085179709987</t>
  </si>
  <si>
    <t>29.09988231086618</t>
  </si>
  <si>
    <t>76.45718676536139</t>
  </si>
  <si>
    <t>28.596086542078478</t>
  </si>
  <si>
    <t>47.40582475559329</t>
  </si>
  <si>
    <t>1948.432110328306</t>
  </si>
  <si>
    <t>4.804036092763429</t>
  </si>
  <si>
    <t>81.26777861557825</t>
  </si>
  <si>
    <t>27.929216556120583</t>
  </si>
  <si>
    <t>36.93753668910779</t>
  </si>
  <si>
    <t>1372.9346071815594</t>
  </si>
  <si>
    <t>25.00533483167402</t>
  </si>
  <si>
    <t>91.14991229515994</t>
  </si>
  <si>
    <t>24.27189629512494</t>
  </si>
  <si>
    <t>35.32220515688982</t>
  </si>
  <si>
    <t>1006.2276704100132</t>
  </si>
  <si>
    <t>8.742295823636374</t>
  </si>
  <si>
    <t>79.69723688154224</t>
  </si>
  <si>
    <t>26.275698371215125</t>
  </si>
  <si>
    <t>30.535389868038024</t>
  </si>
  <si>
    <t>1152.175048516009</t>
  </si>
  <si>
    <t>12.98449000792227</t>
  </si>
  <si>
    <t>73.88836804426923</t>
  </si>
  <si>
    <t>24.336223818027577</t>
  </si>
  <si>
    <t>41.24731776348571</t>
  </si>
  <si>
    <t>1826.2686914716076</t>
  </si>
  <si>
    <t>0.2177830019482252</t>
  </si>
  <si>
    <t>74.97644951312583</t>
  </si>
  <si>
    <t>24.469723503963845</t>
  </si>
  <si>
    <t>49.28924731371001</t>
  </si>
  <si>
    <t>1956.4534969668684</t>
  </si>
  <si>
    <t>18.281553786168597</t>
  </si>
  <si>
    <t>80.94999011077955</t>
  </si>
  <si>
    <t>23.707597426615944</t>
  </si>
  <si>
    <t>30.01597450346074</t>
  </si>
  <si>
    <t>1569.6341366575257</t>
  </si>
  <si>
    <t>23.116764563420535</t>
  </si>
  <si>
    <t>63.92393849450811</t>
  </si>
  <si>
    <t>26.208167154272225</t>
  </si>
  <si>
    <t>38.810026658460984</t>
  </si>
  <si>
    <t>1717.3928510996252</t>
  </si>
  <si>
    <t>3.3144786934225623</t>
  </si>
  <si>
    <t>80.79109195683546</t>
  </si>
  <si>
    <t>56.64689276218478</t>
  </si>
  <si>
    <t>1521.8221189064639</t>
  </si>
  <si>
    <t>17.138832434629734</t>
  </si>
  <si>
    <t>79.07794498876416</t>
  </si>
  <si>
    <t>20.250695738580482</t>
  </si>
  <si>
    <t>43.91625232507904</t>
  </si>
  <si>
    <t>14.238071087378444</t>
  </si>
  <si>
    <t>74.11810022464476</t>
  </si>
  <si>
    <t>28.34864105878755</t>
  </si>
  <si>
    <t>35.04883730393866</t>
  </si>
  <si>
    <t>1597.0845810401881</t>
  </si>
  <si>
    <t>3.1377072412134446</t>
  </si>
  <si>
    <t>24.928249309683594</t>
  </si>
  <si>
    <t>31.61775716052685</t>
  </si>
  <si>
    <t>1203.2590153885794</t>
  </si>
  <si>
    <t>78.67500496466604</t>
  </si>
  <si>
    <t>25.97635702196669</t>
  </si>
  <si>
    <t>52.773956117420695</t>
  </si>
  <si>
    <t>1664.667882432078</t>
  </si>
  <si>
    <t>6.933419679115938</t>
  </si>
  <si>
    <t>80.82165747071468</t>
  </si>
  <si>
    <t>21.782147655314308</t>
  </si>
  <si>
    <t>58.58237015724076</t>
  </si>
  <si>
    <t>1815.3309565166865</t>
  </si>
  <si>
    <t>3.5228078570988353</t>
  </si>
  <si>
    <t>67.27265525670609</t>
  </si>
  <si>
    <t>26.42216017505282</t>
  </si>
  <si>
    <t>36.695388862839515</t>
  </si>
  <si>
    <t>1940.011297139884</t>
  </si>
  <si>
    <t>19.451103999658145</t>
  </si>
  <si>
    <t>66.87386981538799</t>
  </si>
  <si>
    <t>22.590737356806944</t>
  </si>
  <si>
    <t>54.804951803719845</t>
  </si>
  <si>
    <t>1368.3134359589376</t>
  </si>
  <si>
    <t>19.709819753616706</t>
  </si>
  <si>
    <t>75.02685535915874</t>
  </si>
  <si>
    <t>20.39815823528528</t>
  </si>
  <si>
    <t>30.153231229241626</t>
  </si>
  <si>
    <t>1388.2913263837759</t>
  </si>
  <si>
    <t>12.127172923764338</t>
  </si>
  <si>
    <t>76.22825756240682</t>
  </si>
  <si>
    <t>20.06749864620427</t>
  </si>
  <si>
    <t>30.35182674586485</t>
  </si>
  <si>
    <t>1298.0477983885003</t>
  </si>
  <si>
    <t>68.44825119479881</t>
  </si>
  <si>
    <t>24.139397577911257</t>
  </si>
  <si>
    <t>57.57155113666142</t>
  </si>
  <si>
    <t>1386.3766205731122</t>
  </si>
  <si>
    <t>6.016476686249737</t>
  </si>
  <si>
    <t>68.74994600668715</t>
  </si>
  <si>
    <t>23.120543462271705</t>
  </si>
  <si>
    <t>50.627431038605486</t>
  </si>
  <si>
    <t>1312.2320862974673</t>
  </si>
  <si>
    <t>16.029710422499008</t>
  </si>
  <si>
    <t>76.43135425284179</t>
  </si>
  <si>
    <t>22.205693452283384</t>
  </si>
  <si>
    <t>46.233114529248425</t>
  </si>
  <si>
    <t>1145.1384139838528</t>
  </si>
  <si>
    <t>3.2006624832298813</t>
  </si>
  <si>
    <t>80.01859200003511</t>
  </si>
  <si>
    <t>29.477070231850288</t>
  </si>
  <si>
    <t>59.39622953892751</t>
  </si>
  <si>
    <t>1107.7718613926152</t>
  </si>
  <si>
    <t>27.546823744102714</t>
  </si>
  <si>
    <t>77.32851080574274</t>
  </si>
  <si>
    <t>22.940281100035275</t>
  </si>
  <si>
    <t>48.55911455754428</t>
  </si>
  <si>
    <t>1688.1551783791558</t>
  </si>
  <si>
    <t>0.49891328990765205</t>
  </si>
  <si>
    <t>73.08128158834285</t>
  </si>
  <si>
    <t>21.416930979984983</t>
  </si>
  <si>
    <t>1303.0123039687828</t>
  </si>
  <si>
    <t>14.55090436012689</t>
  </si>
  <si>
    <t>76.49106519530412</t>
  </si>
  <si>
    <t>27.49746827670203</t>
  </si>
  <si>
    <t>31.28281847871399</t>
  </si>
  <si>
    <t>1147.7974477991443</t>
  </si>
  <si>
    <t>1.1436816289725527</t>
  </si>
  <si>
    <t>79.28141564158575</t>
  </si>
  <si>
    <t>27.149860987206765</t>
  </si>
  <si>
    <t>45.033106530714214</t>
  </si>
  <si>
    <t>1235.9332415710448</t>
  </si>
  <si>
    <t>24.073909099767434</t>
  </si>
  <si>
    <t>73.47964081168632</t>
  </si>
  <si>
    <t>26.74814311381064</t>
  </si>
  <si>
    <t>31.90025415059748</t>
  </si>
  <si>
    <t>1562.8903729776987</t>
  </si>
  <si>
    <t>11.306450924035405</t>
  </si>
  <si>
    <t>66.33714108671694</t>
  </si>
  <si>
    <t>26.71214455777249</t>
  </si>
  <si>
    <t>40.086379712086135</t>
  </si>
  <si>
    <t>1934.2553864757908</t>
  </si>
  <si>
    <t>14.188077218541817</t>
  </si>
  <si>
    <t>81.85160554176544</t>
  </si>
  <si>
    <t>29.087077631264044</t>
  </si>
  <si>
    <t>55.72124086090402</t>
  </si>
  <si>
    <t>1754.8143496915486</t>
  </si>
  <si>
    <t>27.558189157363255</t>
  </si>
  <si>
    <t>72.80526954832648</t>
  </si>
  <si>
    <t>28.846012777716442</t>
  </si>
  <si>
    <t>43.599785839377375</t>
  </si>
  <si>
    <t>1113.0713543796373</t>
  </si>
  <si>
    <t>3.798539423417302</t>
  </si>
  <si>
    <t>74.51737038420895</t>
  </si>
  <si>
    <t>24.982577673412933</t>
  </si>
  <si>
    <t>38.757253534354916</t>
  </si>
  <si>
    <t>1604.7995817812334</t>
  </si>
  <si>
    <t>12.101592461636146</t>
  </si>
  <si>
    <t>75.92716537758582</t>
  </si>
  <si>
    <t>22.63029042271791</t>
  </si>
  <si>
    <t>47.20063030754908</t>
  </si>
  <si>
    <t>1685.3360765215923</t>
  </si>
  <si>
    <t>7.360209905608597</t>
  </si>
  <si>
    <t>73.02425358538392</t>
  </si>
  <si>
    <t>26.048889415597323</t>
  </si>
  <si>
    <t>1206.2488408328063</t>
  </si>
  <si>
    <t>15.444621146870043</t>
  </si>
  <si>
    <t>81.38526021881859</t>
  </si>
  <si>
    <t>26.10448921296209</t>
  </si>
  <si>
    <t>33.847447353036294</t>
  </si>
  <si>
    <t>1072.9580673692124</t>
  </si>
  <si>
    <t>77.79518407310698</t>
  </si>
  <si>
    <t>24.150381121010753</t>
  </si>
  <si>
    <t>45.95929179731429</t>
  </si>
  <si>
    <t>1860.4508469375874</t>
  </si>
  <si>
    <t>17.289189612499428</t>
  </si>
  <si>
    <t>64.55218318369768</t>
  </si>
  <si>
    <t>28.620161847450643</t>
  </si>
  <si>
    <t>40.104237056078375</t>
  </si>
  <si>
    <t>1824.8896707685649</t>
  </si>
  <si>
    <t>20.766635790181635</t>
  </si>
  <si>
    <t>29.938483220571236</t>
  </si>
  <si>
    <t>57.73087568648032</t>
  </si>
  <si>
    <t>1596.822747352604</t>
  </si>
  <si>
    <t>28.75192312888996</t>
  </si>
  <si>
    <t>90.00918791745602</t>
  </si>
  <si>
    <t>20.134622807944396</t>
  </si>
  <si>
    <t>35.859122809601445</t>
  </si>
  <si>
    <t>28.60954736302674</t>
  </si>
  <si>
    <t>24.211586577239597</t>
  </si>
  <si>
    <t>1792.7198944974648</t>
  </si>
  <si>
    <t>23.630190226277545</t>
  </si>
  <si>
    <t>28.905796143926153</t>
  </si>
  <si>
    <t>52.564164664071725</t>
  </si>
  <si>
    <t>1533.7253872408978</t>
  </si>
  <si>
    <t>15.954740269135149</t>
  </si>
  <si>
    <t>76.83539689058603</t>
  </si>
  <si>
    <t>27.48661411858068</t>
  </si>
  <si>
    <t>37.21532157557735</t>
  </si>
  <si>
    <t>1260.061596862878</t>
  </si>
  <si>
    <t>28.052190139406342</t>
  </si>
  <si>
    <t>88.57727870029969</t>
  </si>
  <si>
    <t>22.73250707402554</t>
  </si>
  <si>
    <t>38.51530365957864</t>
  </si>
  <si>
    <t>1759.9673775088484</t>
  </si>
  <si>
    <t>15.879971788237913</t>
  </si>
  <si>
    <t>73.28393544110416</t>
  </si>
  <si>
    <t>20.071647722867958</t>
  </si>
  <si>
    <t>48.81124507974531</t>
  </si>
  <si>
    <t>1189.1420044698446</t>
  </si>
  <si>
    <t>1.329763114255137</t>
  </si>
  <si>
    <t>68.43520744444696</t>
  </si>
  <si>
    <t>25.826213052660705</t>
  </si>
  <si>
    <t>35.01392772324811</t>
  </si>
  <si>
    <t>1770.4830454230394</t>
  </si>
  <si>
    <t>8.815324989701205</t>
  </si>
  <si>
    <t>74.09351699179453</t>
  </si>
  <si>
    <t>28.184622742562095</t>
  </si>
  <si>
    <t>51.848877434806695</t>
  </si>
  <si>
    <t>1964.605687995167</t>
  </si>
  <si>
    <t>27.964738737914637</t>
  </si>
  <si>
    <t>73.20578305573105</t>
  </si>
  <si>
    <t>27.538303073227837</t>
  </si>
  <si>
    <t>36.16511406720546</t>
  </si>
  <si>
    <t>1177.4164398296907</t>
  </si>
  <si>
    <t>21.02984718979274</t>
  </si>
  <si>
    <t>80.45955841711948</t>
  </si>
  <si>
    <t>28.809743757906105</t>
  </si>
  <si>
    <t>1630.5279602661965</t>
  </si>
  <si>
    <t>19.352490458349166</t>
  </si>
  <si>
    <t>98.76175414998474</t>
  </si>
  <si>
    <t>20.314912580872885</t>
  </si>
  <si>
    <t>44.104494989042706</t>
  </si>
  <si>
    <t>1486.5543177326172</t>
  </si>
  <si>
    <t>16.50687341841427</t>
  </si>
  <si>
    <t>71.87972003300972</t>
  </si>
  <si>
    <t>22.131944017432005</t>
  </si>
  <si>
    <t>46.87685194469043</t>
  </si>
  <si>
    <t>1232.6429322657036</t>
  </si>
  <si>
    <t>3.726411067799469</t>
  </si>
  <si>
    <t>23.886253371789486</t>
  </si>
  <si>
    <t>57.399425429159905</t>
  </si>
  <si>
    <t>1745.0026942275008</t>
  </si>
  <si>
    <t>3.3531608623497346</t>
  </si>
  <si>
    <t>67.96327936750484</t>
  </si>
  <si>
    <t>21.502921067896523</t>
  </si>
  <si>
    <t>59.790441487523765</t>
  </si>
  <si>
    <t>1234.0903635027066</t>
  </si>
  <si>
    <t>10.36160899449994</t>
  </si>
  <si>
    <t>69.33178402230232</t>
  </si>
  <si>
    <t>22.765539090777935</t>
  </si>
  <si>
    <t>41.41677493407828</t>
  </si>
  <si>
    <t>1663.8554617224565</t>
  </si>
  <si>
    <t>1.1181462185285485</t>
  </si>
  <si>
    <t>69.07359498820098</t>
  </si>
  <si>
    <t>29.643731582141363</t>
  </si>
  <si>
    <t>43.95863614388401</t>
  </si>
  <si>
    <t>1442.2749135624301</t>
  </si>
  <si>
    <t>27.17895038703294</t>
  </si>
  <si>
    <t>98.84375583052464</t>
  </si>
  <si>
    <t>27.281586747629895</t>
  </si>
  <si>
    <t>54.12840021268828</t>
  </si>
  <si>
    <t>1571.9648598426043</t>
  </si>
  <si>
    <t>27.940174695544425</t>
  </si>
  <si>
    <t>79.49779512537728</t>
  </si>
  <si>
    <t>29.59394449401578</t>
  </si>
  <si>
    <t>30.161939935131794</t>
  </si>
  <si>
    <t>1994.037441159427</t>
  </si>
  <si>
    <t>87.54904071367156</t>
  </si>
  <si>
    <t>24.756777789627616</t>
  </si>
  <si>
    <t>51.30005117343754</t>
  </si>
  <si>
    <t>1595.4370554182565</t>
  </si>
  <si>
    <t>25.896787780980983</t>
  </si>
  <si>
    <t>84.95971162482081</t>
  </si>
  <si>
    <t>21.145990496884576</t>
  </si>
  <si>
    <t>1556.1353735434313</t>
  </si>
  <si>
    <t>26.671520153539824</t>
  </si>
  <si>
    <t>69.62319925097123</t>
  </si>
  <si>
    <t>22.09220846493643</t>
  </si>
  <si>
    <t>42.400939565641885</t>
  </si>
  <si>
    <t>1908.3358852655067</t>
  </si>
  <si>
    <t>16.65400998322016</t>
  </si>
  <si>
    <t>25.771667608395546</t>
  </si>
  <si>
    <t>1557.7674121504897</t>
  </si>
  <si>
    <t>27.084015955071145</t>
  </si>
  <si>
    <t>89.20534467992567</t>
  </si>
  <si>
    <t>21.934041283702047</t>
  </si>
  <si>
    <t>34.36804731350564</t>
  </si>
  <si>
    <t>1071.2728821032024</t>
  </si>
  <si>
    <t>21.084156851718642</t>
  </si>
  <si>
    <t>74.95950368092542</t>
  </si>
  <si>
    <t>29.199253314231555</t>
  </si>
  <si>
    <t>48.58511627864109</t>
  </si>
  <si>
    <t>1446.9077089745888</t>
  </si>
  <si>
    <t>21.015299616296073</t>
  </si>
  <si>
    <t>91.70325794178095</t>
  </si>
  <si>
    <t>23.70223918698403</t>
  </si>
  <si>
    <t>51.28069806803836</t>
  </si>
  <si>
    <t>1784.5311569569499</t>
  </si>
  <si>
    <t>18.601040153236713</t>
  </si>
  <si>
    <t>73.09132362166658</t>
  </si>
  <si>
    <t>29.56555394506261</t>
  </si>
  <si>
    <t>56.32454259660986</t>
  </si>
  <si>
    <t>1619.482955934695</t>
  </si>
  <si>
    <t>16.550265250747394</t>
  </si>
  <si>
    <t>92.85040372930234</t>
  </si>
  <si>
    <t>27.075284404141257</t>
  </si>
  <si>
    <t>46.22075990562166</t>
  </si>
  <si>
    <t>1284.9915194734813</t>
  </si>
  <si>
    <t>16.760289621925292</t>
  </si>
  <si>
    <t>86.26883863574577</t>
  </si>
  <si>
    <t>20.43846410015249</t>
  </si>
  <si>
    <t>47.20201305494823</t>
  </si>
  <si>
    <t>1336.6280392885294</t>
  </si>
  <si>
    <t>25.119364940668017</t>
  </si>
  <si>
    <t>77.55394617007619</t>
  </si>
  <si>
    <t>29.038956992659863</t>
  </si>
  <si>
    <t>48.46870703704044</t>
  </si>
  <si>
    <t>1860.1839822445827</t>
  </si>
  <si>
    <t>23.785817527825156</t>
  </si>
  <si>
    <t>78.92474327254632</t>
  </si>
  <si>
    <t>26.43328930616935</t>
  </si>
  <si>
    <t>1194.3832892694734</t>
  </si>
  <si>
    <t>1.7118505885418223</t>
  </si>
  <si>
    <t>74.38816585487947</t>
  </si>
  <si>
    <t>27.992730365526846</t>
  </si>
  <si>
    <t>32.151557056065116</t>
  </si>
  <si>
    <t>1247.9384258428452</t>
  </si>
  <si>
    <t>15.14034571568531</t>
  </si>
  <si>
    <t>89.49271921516606</t>
  </si>
  <si>
    <t>29.070533088506924</t>
  </si>
  <si>
    <t>41.488720211785065</t>
  </si>
  <si>
    <t>1944.6762998763372</t>
  </si>
  <si>
    <t>7.615901216912727</t>
  </si>
  <si>
    <t>79.78630032428333</t>
  </si>
  <si>
    <t>23.579791680402767</t>
  </si>
  <si>
    <t>30.502839837398366</t>
  </si>
  <si>
    <t>1680.0421893584848</t>
  </si>
  <si>
    <t>4.268375556846351</t>
  </si>
  <si>
    <t>79.60206955029179</t>
  </si>
  <si>
    <t>24.26128135468423</t>
  </si>
  <si>
    <t>37.772959112158915</t>
  </si>
  <si>
    <t>1093.7171402116562</t>
  </si>
  <si>
    <t>25.442223269537575</t>
  </si>
  <si>
    <t>74.92464777020584</t>
  </si>
  <si>
    <t>26.118115570247546</t>
  </si>
  <si>
    <t>43.02256193903126</t>
  </si>
  <si>
    <t>1576.980678671664</t>
  </si>
  <si>
    <t>5.335458010136476</t>
  </si>
  <si>
    <t>69.36561643713308</t>
  </si>
  <si>
    <t>20.00756508361767</t>
  </si>
  <si>
    <t>41.51952182100692</t>
  </si>
  <si>
    <t>1076.4324931321032</t>
  </si>
  <si>
    <t>22.88154113009994</t>
  </si>
  <si>
    <t>69.73709712547185</t>
  </si>
  <si>
    <t>27.82597661117626</t>
  </si>
  <si>
    <t>1076.4319663241756</t>
  </si>
  <si>
    <t>7.632546117658378</t>
  </si>
  <si>
    <t>83.06354933768394</t>
  </si>
  <si>
    <t>29.42914998875048</t>
  </si>
  <si>
    <t>34.76474986694723</t>
  </si>
  <si>
    <t>1199.580150990145</t>
  </si>
  <si>
    <t>28.009920282547963</t>
  </si>
  <si>
    <t>78.13585396241895</t>
  </si>
  <si>
    <t>29.99258027185114</t>
  </si>
  <si>
    <t>48.88721859727136</t>
  </si>
  <si>
    <t>1626.0003335931785</t>
  </si>
  <si>
    <t>24.101972776915918</t>
  </si>
  <si>
    <t>85.89515636120859</t>
  </si>
  <si>
    <t>28.051128403210043</t>
  </si>
  <si>
    <t>51.93560521955875</t>
  </si>
  <si>
    <t>1769.601901542041</t>
  </si>
  <si>
    <t>24.02927935394324</t>
  </si>
  <si>
    <t>75.90956928254148</t>
  </si>
  <si>
    <t>27.980854660103674</t>
  </si>
  <si>
    <t>59.304351971356965</t>
  </si>
  <si>
    <t>1891.0488039437678</t>
  </si>
  <si>
    <t>23.711947260923917</t>
  </si>
  <si>
    <t>76.66893627962274</t>
  </si>
  <si>
    <t>26.30848125294498</t>
  </si>
  <si>
    <t>44.76515491709882</t>
  </si>
  <si>
    <t>1431.949615690678</t>
  </si>
  <si>
    <t>22.135425336795404</t>
  </si>
  <si>
    <t>82.96533967112204</t>
  </si>
  <si>
    <t>29.54518117452251</t>
  </si>
  <si>
    <t>47.04959550061028</t>
  </si>
  <si>
    <t>1214.0645797770424</t>
  </si>
  <si>
    <t>21.808384965041068</t>
  </si>
  <si>
    <t>83.01619774663669</t>
  </si>
  <si>
    <t>23.157394849356734</t>
  </si>
  <si>
    <t>47.704552288658746</t>
  </si>
  <si>
    <t>1812.7957256686136</t>
  </si>
  <si>
    <t>6.881748330629308</t>
  </si>
  <si>
    <t>56.53215874226805</t>
  </si>
  <si>
    <t>1235.6122944217889</t>
  </si>
  <si>
    <t>3.0811246524132754</t>
  </si>
  <si>
    <t>75.31283757044484</t>
  </si>
  <si>
    <t>37.12314738289009</t>
  </si>
  <si>
    <t>1665.729591578449</t>
  </si>
  <si>
    <t>3.3782068702284587</t>
  </si>
  <si>
    <t>88.20706667134657</t>
  </si>
  <si>
    <t>22.762116061860294</t>
  </si>
  <si>
    <t>52.292166781480525</t>
  </si>
  <si>
    <t>1465.7637068561262</t>
  </si>
  <si>
    <t>24.99493609329951</t>
  </si>
  <si>
    <t>22.65961906659234</t>
  </si>
  <si>
    <t>45.55197539134731</t>
  </si>
  <si>
    <t>1173.140649143108</t>
  </si>
  <si>
    <t>10.93054212443041</t>
  </si>
  <si>
    <t>77.84733817583752</t>
  </si>
  <si>
    <t>26.981393247816506</t>
  </si>
  <si>
    <t>59.45697848150574</t>
  </si>
  <si>
    <t>1652.1446265232103</t>
  </si>
  <si>
    <t>7.693715014097146</t>
  </si>
  <si>
    <t>80.05988641915772</t>
  </si>
  <si>
    <t>21.96121639520164</t>
  </si>
  <si>
    <t>54.98949618706688</t>
  </si>
  <si>
    <t>1947.4954247413862</t>
  </si>
  <si>
    <t>5.472510924083145</t>
  </si>
  <si>
    <t>23.114394312824405</t>
  </si>
  <si>
    <t>49.686432123732175</t>
  </si>
  <si>
    <t>1422.1394272789994</t>
  </si>
  <si>
    <t>14.503905366089336</t>
  </si>
  <si>
    <t>72.58267635779946</t>
  </si>
  <si>
    <t>27.625083013478267</t>
  </si>
  <si>
    <t>34.419155580000236</t>
  </si>
  <si>
    <t>1903.193880071234</t>
  </si>
  <si>
    <t>21.230064863595214</t>
  </si>
  <si>
    <t>85.14000480874805</t>
  </si>
  <si>
    <t>26.611840663066303</t>
  </si>
  <si>
    <t>57.42525064014365</t>
  </si>
  <si>
    <t>1084.4393394123301</t>
  </si>
  <si>
    <t>75.80524543517814</t>
  </si>
  <si>
    <t>23.299273667636022</t>
  </si>
  <si>
    <t>44.40950840202229</t>
  </si>
  <si>
    <t>1103.2990600036733</t>
  </si>
  <si>
    <t>14.592637941918532</t>
  </si>
  <si>
    <t>70.55942710998752</t>
  </si>
  <si>
    <t>22.310543009336595</t>
  </si>
  <si>
    <t>57.011967365410015</t>
  </si>
  <si>
    <t>1898.2127846262279</t>
  </si>
  <si>
    <t>15.759464741696807</t>
  </si>
  <si>
    <t>29.88089749977135</t>
  </si>
  <si>
    <t>51.594090180539055</t>
  </si>
  <si>
    <t>1988.8485594372246</t>
  </si>
  <si>
    <t>6.949313816760775</t>
  </si>
  <si>
    <t>81.75602366870022</t>
  </si>
  <si>
    <t>27.997371667890246</t>
  </si>
  <si>
    <t>51.60868413370088</t>
  </si>
  <si>
    <t>1747.426437440295</t>
  </si>
  <si>
    <t>25.490113048046744</t>
  </si>
  <si>
    <t>86.77321944203945</t>
  </si>
  <si>
    <t>25.16973619964978</t>
  </si>
  <si>
    <t>40.846946095717506</t>
  </si>
  <si>
    <t>1466.3229757078302</t>
  </si>
  <si>
    <t>14.298108307857174</t>
  </si>
  <si>
    <t>24.49598369966365</t>
  </si>
  <si>
    <t>58.37059510321824</t>
  </si>
  <si>
    <t>1747.4872640224016</t>
  </si>
  <si>
    <t>20.05985864495128</t>
  </si>
  <si>
    <t>71.72715985552911</t>
  </si>
  <si>
    <t>26.33692120986549</t>
  </si>
  <si>
    <t>59.950060012183826</t>
  </si>
  <si>
    <t>1516.9019112766732</t>
  </si>
  <si>
    <t>3.7158451697103043</t>
  </si>
  <si>
    <t>82.49632388751793</t>
  </si>
  <si>
    <t>27.60787650391726</t>
  </si>
  <si>
    <t>58.645811421505556</t>
  </si>
  <si>
    <t>1577.6617992405872</t>
  </si>
  <si>
    <t>76.73768631844267</t>
  </si>
  <si>
    <t>26.52983759198383</t>
  </si>
  <si>
    <t>51.74017409807628</t>
  </si>
  <si>
    <t>1029.7361736004475</t>
  </si>
  <si>
    <t>25.289462120614388</t>
  </si>
  <si>
    <t>93.21841404930305</t>
  </si>
  <si>
    <t>21.905272176615327</t>
  </si>
  <si>
    <t>56.233381450685926</t>
  </si>
  <si>
    <t>1149.3025057351733</t>
  </si>
  <si>
    <t>5.031505202544723</t>
  </si>
  <si>
    <t>78.39455065208094</t>
  </si>
  <si>
    <t>24.470007597678766</t>
  </si>
  <si>
    <t>56.055887945403775</t>
  </si>
  <si>
    <t>1495.7751301242533</t>
  </si>
  <si>
    <t>22.58215550807682</t>
  </si>
  <si>
    <t>68.49891727822094</t>
  </si>
  <si>
    <t>26.035928837340663</t>
  </si>
  <si>
    <t>54.84866880763252</t>
  </si>
  <si>
    <t>1473.1333171841716</t>
  </si>
  <si>
    <t>4.9915567499467715</t>
  </si>
  <si>
    <t>27.62168629025888</t>
  </si>
  <si>
    <t>57.464595607276664</t>
  </si>
  <si>
    <t>1294.080096409592</t>
  </si>
  <si>
    <t>23.02680345156318</t>
  </si>
  <si>
    <t>84.16006699905145</t>
  </si>
  <si>
    <t>23.659695396513417</t>
  </si>
  <si>
    <t>34.09427409092388</t>
  </si>
  <si>
    <t>1403.3726672542996</t>
  </si>
  <si>
    <t>20.59235705966224</t>
  </si>
  <si>
    <t>71.95239611852183</t>
  </si>
  <si>
    <t>28.253687926194008</t>
  </si>
  <si>
    <t>53.14133165053839</t>
  </si>
  <si>
    <t>1940.8988192813872</t>
  </si>
  <si>
    <t>13.743238087156481</t>
  </si>
  <si>
    <t>86.85307892429685</t>
  </si>
  <si>
    <t>23.29192838163296</t>
  </si>
  <si>
    <t>52.13917932411496</t>
  </si>
  <si>
    <t>1249.7397170946444</t>
  </si>
  <si>
    <t>23.034882796590637</t>
  </si>
  <si>
    <t>76.96119913359442</t>
  </si>
  <si>
    <t>23.512909501516184</t>
  </si>
  <si>
    <t>38.97781596649449</t>
  </si>
  <si>
    <t>1810.873506347028</t>
  </si>
  <si>
    <t>3.1224838231141447</t>
  </si>
  <si>
    <t>64.73408495868908</t>
  </si>
  <si>
    <t>20.818448560599666</t>
  </si>
  <si>
    <t>1734.9232264019506</t>
  </si>
  <si>
    <t>24.29104500858591</t>
  </si>
  <si>
    <t>60.71934920375879</t>
  </si>
  <si>
    <t>24.258571058426174</t>
  </si>
  <si>
    <t>32.21080270162369</t>
  </si>
  <si>
    <t>1210.199640455469</t>
  </si>
  <si>
    <t>2.0578318618821543</t>
  </si>
  <si>
    <t>79.53641349473892</t>
  </si>
  <si>
    <t>22.85909309294393</t>
  </si>
  <si>
    <t>54.96598679410589</t>
  </si>
  <si>
    <t>1582.262684542086</t>
  </si>
  <si>
    <t>71.89591789087714</t>
  </si>
  <si>
    <t>27.872883354574185</t>
  </si>
  <si>
    <t>57.02119197421558</t>
  </si>
  <si>
    <t>1280.5104651270196</t>
  </si>
  <si>
    <t>3.293067265864489</t>
  </si>
  <si>
    <t>28.82222696248394</t>
  </si>
  <si>
    <t>36.073548177603826</t>
  </si>
  <si>
    <t>1581.5527681118588</t>
  </si>
  <si>
    <t>28.184902770905992</t>
  </si>
  <si>
    <t>86.26459141524661</t>
  </si>
  <si>
    <t>26.48049983323014</t>
  </si>
  <si>
    <t>1723.8442190286696</t>
  </si>
  <si>
    <t>2.051055083555341</t>
  </si>
  <si>
    <t>77.18138142626093</t>
  </si>
  <si>
    <t>27.18535072644545</t>
  </si>
  <si>
    <t>33.58135304010558</t>
  </si>
  <si>
    <t>1457.566456141788</t>
  </si>
  <si>
    <t>4.312260963138587</t>
  </si>
  <si>
    <t>88.35160574829843</t>
  </si>
  <si>
    <t>28.10871691507556</t>
  </si>
  <si>
    <t>38.08648856929087</t>
  </si>
  <si>
    <t>1933.5477565650153</t>
  </si>
  <si>
    <t>26.074014072169888</t>
  </si>
  <si>
    <t>24.678159200816985</t>
  </si>
  <si>
    <t>50.18479374821999</t>
  </si>
  <si>
    <t>7.288807657021619</t>
  </si>
  <si>
    <t>75.38754513746487</t>
  </si>
  <si>
    <t>25.154023578344663</t>
  </si>
  <si>
    <t>37.59348909576118</t>
  </si>
  <si>
    <t>1869.5985483259633</t>
  </si>
  <si>
    <t>5.176600386842958</t>
  </si>
  <si>
    <t>79.43136341116085</t>
  </si>
  <si>
    <t>27.919158473341597</t>
  </si>
  <si>
    <t>59.954514333279654</t>
  </si>
  <si>
    <t>1511.2814704716093</t>
  </si>
  <si>
    <t>3.7365011746597174</t>
  </si>
  <si>
    <t>90.89850706078848</t>
  </si>
  <si>
    <t>20.481908433295693</t>
  </si>
  <si>
    <t>35.045495691396304</t>
  </si>
  <si>
    <t>1897.4565851443285</t>
  </si>
  <si>
    <t>19.672289924493352</t>
  </si>
  <si>
    <t>21.158264523278955</t>
  </si>
  <si>
    <t>59.85922163855052</t>
  </si>
  <si>
    <t>1534.536861609453</t>
  </si>
  <si>
    <t>20.57034941022274</t>
  </si>
  <si>
    <t>63.87592665995615</t>
  </si>
  <si>
    <t>28.18426785949478</t>
  </si>
  <si>
    <t>41.70193860807349</t>
  </si>
  <si>
    <t>1861.8763334422806</t>
  </si>
  <si>
    <t>0.4876699776505411</t>
  </si>
  <si>
    <t>92.37619236149315</t>
  </si>
  <si>
    <t>26.98344484146845</t>
  </si>
  <si>
    <t>45.603420189035305</t>
  </si>
  <si>
    <t>1394.2571746784495</t>
  </si>
  <si>
    <t>12.696882277230484</t>
  </si>
  <si>
    <t>78.40883003590025</t>
  </si>
  <si>
    <t>21.53636417400153</t>
  </si>
  <si>
    <t>54.37553320435407</t>
  </si>
  <si>
    <t>1740.0478370226792</t>
  </si>
  <si>
    <t>24.019402509178153</t>
  </si>
  <si>
    <t>67.42856121374454</t>
  </si>
  <si>
    <t>28.08994591292953</t>
  </si>
  <si>
    <t>42.00546783907772</t>
  </si>
  <si>
    <t>1808.636054642771</t>
  </si>
  <si>
    <t>72.95782970185579</t>
  </si>
  <si>
    <t>27.898239814323855</t>
  </si>
  <si>
    <t>41.329926117866954</t>
  </si>
  <si>
    <t>1354.5722357559737</t>
  </si>
  <si>
    <t>14.305942079928858</t>
  </si>
  <si>
    <t>84.57865296861532</t>
  </si>
  <si>
    <t>28.295123420876777</t>
  </si>
  <si>
    <t>42.78462936511858</t>
  </si>
  <si>
    <t>1141.1617254944274</t>
  </si>
  <si>
    <t>61.49139444812299</t>
  </si>
  <si>
    <t>27.56570565910256</t>
  </si>
  <si>
    <t>41.41368170676517</t>
  </si>
  <si>
    <t>1300.931749690279</t>
  </si>
  <si>
    <t>28.173942696744533</t>
  </si>
  <si>
    <t>88.92697402276784</t>
  </si>
  <si>
    <t>20.544784946049848</t>
  </si>
  <si>
    <t>44.47699544364728</t>
  </si>
  <si>
    <t>1299.809320259612</t>
  </si>
  <si>
    <t>1.057615135788823</t>
  </si>
  <si>
    <t>73.05025239553935</t>
  </si>
  <si>
    <t>26.00147198097815</t>
  </si>
  <si>
    <t>38.59812919662812</t>
  </si>
  <si>
    <t>1825.595685889817</t>
  </si>
  <si>
    <t>9.576102868627194</t>
  </si>
  <si>
    <t>81.88643449439485</t>
  </si>
  <si>
    <t>53.08541654150015</t>
  </si>
  <si>
    <t>1959.6983672500762</t>
  </si>
  <si>
    <t>15.45778204209416</t>
  </si>
  <si>
    <t>58.24209602013117</t>
  </si>
  <si>
    <t>24.397564439301657</t>
  </si>
  <si>
    <t>58.18814022099643</t>
  </si>
  <si>
    <t>1562.444979527463</t>
  </si>
  <si>
    <t>20.731727490361898</t>
  </si>
  <si>
    <t>29.297663074028627</t>
  </si>
  <si>
    <t>1035.003809718349</t>
  </si>
  <si>
    <t>1.0226360916985244</t>
  </si>
  <si>
    <t>85.90455015626561</t>
  </si>
  <si>
    <t>25.601552066483784</t>
  </si>
  <si>
    <t>56.72951451268911</t>
  </si>
  <si>
    <t>1667.7288826519282</t>
  </si>
  <si>
    <t>16.455400575163488</t>
  </si>
  <si>
    <t>76.74886744332281</t>
  </si>
  <si>
    <t>24.67189416847147</t>
  </si>
  <si>
    <t>38.46964242478776</t>
  </si>
  <si>
    <t>1319.526097452381</t>
  </si>
  <si>
    <t>1.1204552144941393</t>
  </si>
  <si>
    <t>64.20732944502826</t>
  </si>
  <si>
    <t>20.22512832253564</t>
  </si>
  <si>
    <t>58.49865436329298</t>
  </si>
  <si>
    <t>1590.2864786400585</t>
  </si>
  <si>
    <t>22.93203165619756</t>
  </si>
  <si>
    <t>29.65387961027392</t>
  </si>
  <si>
    <t>33.01159594665208</t>
  </si>
  <si>
    <t>1369.8112733077107</t>
  </si>
  <si>
    <t>28.74112042866929</t>
  </si>
  <si>
    <t>87.79268634679283</t>
  </si>
  <si>
    <t>25.650962933275828</t>
  </si>
  <si>
    <t>56.066408451002346</t>
  </si>
  <si>
    <t>1737.559704860498</t>
  </si>
  <si>
    <t>0.3265336013958098</t>
  </si>
  <si>
    <t>71.45984361527782</t>
  </si>
  <si>
    <t>25.649018321753516</t>
  </si>
  <si>
    <t>57.80122107396425</t>
  </si>
  <si>
    <t>1126.8202268830926</t>
  </si>
  <si>
    <t>24.718255043439083</t>
  </si>
  <si>
    <t>59.499616281866956</t>
  </si>
  <si>
    <t>1269.549770571582</t>
  </si>
  <si>
    <t>26.241112125038164</t>
  </si>
  <si>
    <t>76.26762690060934</t>
  </si>
  <si>
    <t>28.893682356464048</t>
  </si>
  <si>
    <t>44.828113402843115</t>
  </si>
  <si>
    <t>1834.515560164445</t>
  </si>
  <si>
    <t>19.047321137313656</t>
  </si>
  <si>
    <t>90.01825906112286</t>
  </si>
  <si>
    <t>25.215366866623462</t>
  </si>
  <si>
    <t>58.63396634552838</t>
  </si>
  <si>
    <t>1604.7934846194075</t>
  </si>
  <si>
    <t>14.73493704136824</t>
  </si>
  <si>
    <t>79.76646360598038</t>
  </si>
  <si>
    <t>24.58577372088122</t>
  </si>
  <si>
    <t>36.11300246352433</t>
  </si>
  <si>
    <t>1210.5364584854522</t>
  </si>
  <si>
    <t>27.444017286553493</t>
  </si>
  <si>
    <t>87.17029521230282</t>
  </si>
  <si>
    <t>24.375952879094264</t>
  </si>
  <si>
    <t>34.52068966283053</t>
  </si>
  <si>
    <t>1401.9603866237562</t>
  </si>
  <si>
    <t>0.7293895303422715</t>
  </si>
  <si>
    <t>80.87061710074885</t>
  </si>
  <si>
    <t>26.252275954440307</t>
  </si>
  <si>
    <t>46.65924797895971</t>
  </si>
  <si>
    <t>1616.263003181914</t>
  </si>
  <si>
    <t>8.268862333847524</t>
  </si>
  <si>
    <t>88.08448919703298</t>
  </si>
  <si>
    <t>25.431326638328517</t>
  </si>
  <si>
    <t>45.75602507990048</t>
  </si>
  <si>
    <t>4.518700212477709</t>
  </si>
  <si>
    <t>75.22014747070905</t>
  </si>
  <si>
    <t>29.649917255382274</t>
  </si>
  <si>
    <t>56.292870357980505</t>
  </si>
  <si>
    <t>1113.9094481755826</t>
  </si>
  <si>
    <t>29.535062799859436</t>
  </si>
  <si>
    <t>81.22613097183303</t>
  </si>
  <si>
    <t>24.01919803253992</t>
  </si>
  <si>
    <t>56.048665183860194</t>
  </si>
  <si>
    <t>1999.7509809131966</t>
  </si>
  <si>
    <t>19.926802955370018</t>
  </si>
  <si>
    <t>72.72344605181073</t>
  </si>
  <si>
    <t>26.265252934294388</t>
  </si>
  <si>
    <t>41.641471151432164</t>
  </si>
  <si>
    <t>1827.5570546236384</t>
  </si>
  <si>
    <t>9.842528544809854</t>
  </si>
  <si>
    <t>87.19432933388649</t>
  </si>
  <si>
    <t>20.463369398882037</t>
  </si>
  <si>
    <t>56.84802550848249</t>
  </si>
  <si>
    <t>1071.210544755151</t>
  </si>
  <si>
    <t>8.895921991889269</t>
  </si>
  <si>
    <t>28.964697914030687</t>
  </si>
  <si>
    <t>59.253425928112705</t>
  </si>
  <si>
    <t>1974.2154699407781</t>
  </si>
  <si>
    <t>29.82152118923934</t>
  </si>
  <si>
    <t>86.73987202658985</t>
  </si>
  <si>
    <t>26.701124713118123</t>
  </si>
  <si>
    <t>55.33088023522201</t>
  </si>
  <si>
    <t>1803.0885597066397</t>
  </si>
  <si>
    <t>29.569239065475095</t>
  </si>
  <si>
    <t>83.52743893947023</t>
  </si>
  <si>
    <t>20.08653775204844</t>
  </si>
  <si>
    <t>1872.9605697885333</t>
  </si>
  <si>
    <t>16.875851561277933</t>
  </si>
  <si>
    <t>77.28728399091317</t>
  </si>
  <si>
    <t>25.754692492283862</t>
  </si>
  <si>
    <t>49.21120908964316</t>
  </si>
  <si>
    <t>1111.3924881135454</t>
  </si>
  <si>
    <t>5.647207550606103</t>
  </si>
  <si>
    <t>70.97033275219684</t>
  </si>
  <si>
    <t>27.301606580057836</t>
  </si>
  <si>
    <t>57.97120944168793</t>
  </si>
  <si>
    <t>1250.386626124282</t>
  </si>
  <si>
    <t>3.4964710173934135</t>
  </si>
  <si>
    <t>77.39459750442413</t>
  </si>
  <si>
    <t>23.798703060875113</t>
  </si>
  <si>
    <t>57.170286449254974</t>
  </si>
  <si>
    <t>1605.7300931983714</t>
  </si>
  <si>
    <t>4.2096399925531856</t>
  </si>
  <si>
    <t>64.48440467256711</t>
  </si>
  <si>
    <t>23.926434927118983</t>
  </si>
  <si>
    <t>56.132831594120034</t>
  </si>
  <si>
    <t>1923.904181693366</t>
  </si>
  <si>
    <t>24.314704038830087</t>
  </si>
  <si>
    <t>66.07285097614827</t>
  </si>
  <si>
    <t>20.97384228015688</t>
  </si>
  <si>
    <t>31.83859336634332</t>
  </si>
  <si>
    <t>1296.114638110008</t>
  </si>
  <si>
    <t>18.32007179061631</t>
  </si>
  <si>
    <t>72.70629943619927</t>
  </si>
  <si>
    <t>21.51112995363889</t>
  </si>
  <si>
    <t>1385.8989769428313</t>
  </si>
  <si>
    <t>19.80173924916788</t>
  </si>
  <si>
    <t>70.34077898269254</t>
  </si>
  <si>
    <t>27.43684093818028</t>
  </si>
  <si>
    <t>55.004113032031725</t>
  </si>
  <si>
    <t>1346.7389448678557</t>
  </si>
  <si>
    <t>20.373884096351674</t>
  </si>
  <si>
    <t>81.00413677469648</t>
  </si>
  <si>
    <t>25.955457362671954</t>
  </si>
  <si>
    <t>38.289301509755106</t>
  </si>
  <si>
    <t>1580.4552445259214</t>
  </si>
  <si>
    <t>28.80033984484633</t>
  </si>
  <si>
    <t>78.44143059054966</t>
  </si>
  <si>
    <t>23.267612083668713</t>
  </si>
  <si>
    <t>57.28260369839348</t>
  </si>
  <si>
    <t>1238.535946776169</t>
  </si>
  <si>
    <t>9.546885519878712</t>
  </si>
  <si>
    <t>21.229194500363114</t>
  </si>
  <si>
    <t>39.553231484505936</t>
  </si>
  <si>
    <t>1415.605055458933</t>
  </si>
  <si>
    <t>5.221335897924689</t>
  </si>
  <si>
    <t>67.92958882919045</t>
  </si>
  <si>
    <t>28.494737984482548</t>
  </si>
  <si>
    <t>51.32805726653381</t>
  </si>
  <si>
    <t>1321.5454186505997</t>
  </si>
  <si>
    <t>7.354698262547106</t>
  </si>
  <si>
    <t>91.94462323675108</t>
  </si>
  <si>
    <t>23.154947736256005</t>
  </si>
  <si>
    <t>1164.5411174473206</t>
  </si>
  <si>
    <t>0.5158535126685349</t>
  </si>
  <si>
    <t>70.06946028805963</t>
  </si>
  <si>
    <t>20.65751335890989</t>
  </si>
  <si>
    <t>1784.3851594948183</t>
  </si>
  <si>
    <t>26.609392513111274</t>
  </si>
  <si>
    <t>68.97311365871171</t>
  </si>
  <si>
    <t>24.181085113548967</t>
  </si>
  <si>
    <t>1871.1484046086593</t>
  </si>
  <si>
    <t>20.251679703638533</t>
  </si>
  <si>
    <t>81.74305152381166</t>
  </si>
  <si>
    <t>22.717299723189683</t>
  </si>
  <si>
    <t>34.68639799817087</t>
  </si>
  <si>
    <t>1959.0698831326401</t>
  </si>
  <si>
    <t>21.797888928661646</t>
  </si>
  <si>
    <t>71.40042116378686</t>
  </si>
  <si>
    <t>22.969477185193245</t>
  </si>
  <si>
    <t>39.75044650775796</t>
  </si>
  <si>
    <t>1621.9015614173481</t>
  </si>
  <si>
    <t>25.966926599555297</t>
  </si>
  <si>
    <t>69.56545394077557</t>
  </si>
  <si>
    <t>28.72151326308368</t>
  </si>
  <si>
    <t>43.15596607489134</t>
  </si>
  <si>
    <t>1762.9344110639338</t>
  </si>
  <si>
    <t>17.35995705034709</t>
  </si>
  <si>
    <t>87.72153704712844</t>
  </si>
  <si>
    <t>26.82303657982087</t>
  </si>
  <si>
    <t>39.00066354052548</t>
  </si>
  <si>
    <t>1998.439524928261</t>
  </si>
  <si>
    <t>23.662534032524526</t>
  </si>
  <si>
    <t>88.54690591648122</t>
  </si>
  <si>
    <t>23.62926205359794</t>
  </si>
  <si>
    <t>50.65102665074453</t>
  </si>
  <si>
    <t>1290.9855914872012</t>
  </si>
  <si>
    <t>6.106943606639699</t>
  </si>
  <si>
    <t>74.44998449163582</t>
  </si>
  <si>
    <t>20.584890895456468</t>
  </si>
  <si>
    <t>39.25838878250501</t>
  </si>
  <si>
    <t>1831.010382159734</t>
  </si>
  <si>
    <t>17.17372535546569</t>
  </si>
  <si>
    <t>69.19314437729022</t>
  </si>
  <si>
    <t>25.50999331457151</t>
  </si>
  <si>
    <t>35.47907375395834</t>
  </si>
  <si>
    <t>1950.3554863068803</t>
  </si>
  <si>
    <t>22.762376115605093</t>
  </si>
  <si>
    <t>43.312724907198714</t>
  </si>
  <si>
    <t>1803.3592573979822</t>
  </si>
  <si>
    <t>7.930077246257497</t>
  </si>
  <si>
    <t>73.58727585286015</t>
  </si>
  <si>
    <t>28.53358764899384</t>
  </si>
  <si>
    <t>37.00306502876329</t>
  </si>
  <si>
    <t>1697.3991195269841</t>
  </si>
  <si>
    <t>7.059706988374263</t>
  </si>
  <si>
    <t>75.74823226548786</t>
  </si>
  <si>
    <t>23.939925926350433</t>
  </si>
  <si>
    <t>1712.3883642408337</t>
  </si>
  <si>
    <t>14.248994430882759</t>
  </si>
  <si>
    <t>73.12946992092232</t>
  </si>
  <si>
    <t>25.56660938552816</t>
  </si>
  <si>
    <t>35.101091433508685</t>
  </si>
  <si>
    <t>1535.8120877037159</t>
  </si>
  <si>
    <t>3.8493536642047346</t>
  </si>
  <si>
    <t>82.91047044499858</t>
  </si>
  <si>
    <t>24.083612178804955</t>
  </si>
  <si>
    <t>36.47497749920837</t>
  </si>
  <si>
    <t>1924.2659297517812</t>
  </si>
  <si>
    <t>23.00780546116285</t>
  </si>
  <si>
    <t>24.73966174833608</t>
  </si>
  <si>
    <t>45.58300763801399</t>
  </si>
  <si>
    <t>1668.3766806851254</t>
  </si>
  <si>
    <t>20.60776973834375</t>
  </si>
  <si>
    <t>71.58316625639407</t>
  </si>
  <si>
    <t>20.044356570610756</t>
  </si>
  <si>
    <t>30.652185832462504</t>
  </si>
  <si>
    <t>1038.8319597464745</t>
  </si>
  <si>
    <t>13.501089888145472</t>
  </si>
  <si>
    <t>67.22109967935921</t>
  </si>
  <si>
    <t>20.993994308995674</t>
  </si>
  <si>
    <t>39.41378760173461</t>
  </si>
  <si>
    <t>1294.8281864184978</t>
  </si>
  <si>
    <t>28.08948168765453</t>
  </si>
  <si>
    <t>80.08033043757187</t>
  </si>
  <si>
    <t>26.091473296151467</t>
  </si>
  <si>
    <t>53.961200221500114</t>
  </si>
  <si>
    <t>1722.175641525212</t>
  </si>
  <si>
    <t>19.665735620184932</t>
  </si>
  <si>
    <t>74.24422105290891</t>
  </si>
  <si>
    <t>28.01246676220017</t>
  </si>
  <si>
    <t>46.211687085875134</t>
  </si>
  <si>
    <t>1637.2002430357313</t>
  </si>
  <si>
    <t>87.80952509705592</t>
  </si>
  <si>
    <t>28.542788467972116</t>
  </si>
  <si>
    <t>36.45162732434207</t>
  </si>
  <si>
    <t>1088.1122287357869</t>
  </si>
  <si>
    <t>5.477964582451403</t>
  </si>
  <si>
    <t>86.32516881485017</t>
  </si>
  <si>
    <t>28.40811945164571</t>
  </si>
  <si>
    <t>37.883921710866446</t>
  </si>
  <si>
    <t>1457.6022452936934</t>
  </si>
  <si>
    <t>29.223160598441265</t>
  </si>
  <si>
    <t>84.79082442841512</t>
  </si>
  <si>
    <t>22.995708120086086</t>
  </si>
  <si>
    <t>45.79452841319959</t>
  </si>
  <si>
    <t>1136.1235300655703</t>
  </si>
  <si>
    <t>15.449531668944614</t>
  </si>
  <si>
    <t>66.23213006617978</t>
  </si>
  <si>
    <t>20.833183515099318</t>
  </si>
  <si>
    <t>56.66324712243386</t>
  </si>
  <si>
    <t>1273.1784736466725</t>
  </si>
  <si>
    <t>6.310262201889189</t>
  </si>
  <si>
    <t>71.54282748274463</t>
  </si>
  <si>
    <t>25.783239146637584</t>
  </si>
  <si>
    <t>51.60966187778498</t>
  </si>
  <si>
    <t>1556.7754404149844</t>
  </si>
  <si>
    <t>13.191075703520648</t>
  </si>
  <si>
    <t>79.55821443033956</t>
  </si>
  <si>
    <t>21.511258225028264</t>
  </si>
  <si>
    <t>35.197888624435315</t>
  </si>
  <si>
    <t>1420.1449979181173</t>
  </si>
  <si>
    <t>2.779646351534825</t>
  </si>
  <si>
    <t>62.95025497941604</t>
  </si>
  <si>
    <t>21.94897546097125</t>
  </si>
  <si>
    <t>55.60056774490109</t>
  </si>
  <si>
    <t>1514.8018995823502</t>
  </si>
  <si>
    <t>27.83673545911293</t>
  </si>
  <si>
    <t>66.18474115033203</t>
  </si>
  <si>
    <t>26.014880457687667</t>
  </si>
  <si>
    <t>35.75740518851904</t>
  </si>
  <si>
    <t>1773.019736921131</t>
  </si>
  <si>
    <t>19.55403569304262</t>
  </si>
  <si>
    <t>83.07569262795542</t>
  </si>
  <si>
    <t>25.19169167128519</t>
  </si>
  <si>
    <t>47.51943830639259</t>
  </si>
  <si>
    <t>1192.604027554367</t>
  </si>
  <si>
    <t>24.853824252440305</t>
  </si>
  <si>
    <t>71.48229016652637</t>
  </si>
  <si>
    <t>28.265045428003493</t>
  </si>
  <si>
    <t>56.79329233124146</t>
  </si>
  <si>
    <t>1932.1345834802519</t>
  </si>
  <si>
    <t>26.319443392014648</t>
  </si>
  <si>
    <t>24.507549666190734</t>
  </si>
  <si>
    <t>42.966826202719794</t>
  </si>
  <si>
    <t>1328.1527802378744</t>
  </si>
  <si>
    <t>4.1994811563327605</t>
  </si>
  <si>
    <t>24.288713865115298</t>
  </si>
  <si>
    <t>48.367446485294096</t>
  </si>
  <si>
    <t>1906.0239148678024</t>
  </si>
  <si>
    <t>20.003911994290352</t>
  </si>
  <si>
    <t>70.20728102641631</t>
  </si>
  <si>
    <t>24.071036139656545</t>
  </si>
  <si>
    <t>39.90131155108404</t>
  </si>
  <si>
    <t>1312.2732865592204</t>
  </si>
  <si>
    <t>3.7351084393637466</t>
  </si>
  <si>
    <t>24.103345121556238</t>
  </si>
  <si>
    <t>35.692112998579276</t>
  </si>
  <si>
    <t>10.888456216844226</t>
  </si>
  <si>
    <t>74.97728056174398</t>
  </si>
  <si>
    <t>21.571152670794994</t>
  </si>
  <si>
    <t>58.05856667437874</t>
  </si>
  <si>
    <t>1426.7746770365495</t>
  </si>
  <si>
    <t>1.961229419377113</t>
  </si>
  <si>
    <t>74.38874933629147</t>
  </si>
  <si>
    <t>28.285639244378146</t>
  </si>
  <si>
    <t>56.60383216167132</t>
  </si>
  <si>
    <t>1961.1199619164026</t>
  </si>
  <si>
    <t>27.28387929586477</t>
  </si>
  <si>
    <t>86.12234939542616</t>
  </si>
  <si>
    <t>23.78426829334264</t>
  </si>
  <si>
    <t>32.47064632823546</t>
  </si>
  <si>
    <t>1352.643047378676</t>
  </si>
  <si>
    <t>6.278132281530264</t>
  </si>
  <si>
    <t>67.89021820853577</t>
  </si>
  <si>
    <t>21.79774133121483</t>
  </si>
  <si>
    <t>52.26493181789237</t>
  </si>
  <si>
    <t>1133.2308845037935</t>
  </si>
  <si>
    <t>10.277351234193993</t>
  </si>
  <si>
    <t>75.97826561353159</t>
  </si>
  <si>
    <t>21.42627021221907</t>
  </si>
  <si>
    <t>30.231788661726977</t>
  </si>
  <si>
    <t>1942.9796916642003</t>
  </si>
  <si>
    <t>16.039855497814624</t>
  </si>
  <si>
    <t>76.68428383317388</t>
  </si>
  <si>
    <t>29.052975936830265</t>
  </si>
  <si>
    <t>40.75143673673012</t>
  </si>
  <si>
    <t>1233.309970624397</t>
  </si>
  <si>
    <t>27.47079845738412</t>
  </si>
  <si>
    <t>83.05468483972078</t>
  </si>
  <si>
    <t>28.76532890599406</t>
  </si>
  <si>
    <t>34.66679753614381</t>
  </si>
  <si>
    <t>1739.9733267623794</t>
  </si>
  <si>
    <t>29.57115103164193</t>
  </si>
  <si>
    <t>22.540831425400533</t>
  </si>
  <si>
    <t>1895.415687484743</t>
  </si>
  <si>
    <t>15.038440568056046</t>
  </si>
  <si>
    <t>80.20604150306539</t>
  </si>
  <si>
    <t>26.55022702301057</t>
  </si>
  <si>
    <t>50.419698375007904</t>
  </si>
  <si>
    <t>1113.8792938215643</t>
  </si>
  <si>
    <t>81.27375409650702</t>
  </si>
  <si>
    <t>28.92838671894516</t>
  </si>
  <si>
    <t>1652.3281512563613</t>
  </si>
  <si>
    <t>27.91531848182847</t>
  </si>
  <si>
    <t>88.20566274109716</t>
  </si>
  <si>
    <t>24.37054662323201</t>
  </si>
  <si>
    <t>43.78369053471449</t>
  </si>
  <si>
    <t>79.60890866210994</t>
  </si>
  <si>
    <t>20.64682792210582</t>
  </si>
  <si>
    <t>58.47525367051642</t>
  </si>
  <si>
    <t>1233.718600824542</t>
  </si>
  <si>
    <t>61.39888771817561</t>
  </si>
  <si>
    <t>28.95982955890242</t>
  </si>
  <si>
    <t>1191.0726173617916</t>
  </si>
  <si>
    <t>23.51337677148352</t>
  </si>
  <si>
    <t>83.78843868251245</t>
  </si>
  <si>
    <t>28.33608115315527</t>
  </si>
  <si>
    <t>47.13751072274725</t>
  </si>
  <si>
    <t>1696.0024007906143</t>
  </si>
  <si>
    <t>18.714825677099476</t>
  </si>
  <si>
    <t>87.35825906953346</t>
  </si>
  <si>
    <t>29.229004665925647</t>
  </si>
  <si>
    <t>56.383165484097546</t>
  </si>
  <si>
    <t>1803.7767808955273</t>
  </si>
  <si>
    <t>3.412664930936682</t>
  </si>
  <si>
    <t>84.58918212006182</t>
  </si>
  <si>
    <t>26.718430714380112</t>
  </si>
  <si>
    <t>32.282470855349274</t>
  </si>
  <si>
    <t>1735.3178854127395</t>
  </si>
  <si>
    <t>22.309695677978045</t>
  </si>
  <si>
    <t>80.05588357031704</t>
  </si>
  <si>
    <t>24.56759848627673</t>
  </si>
  <si>
    <t>42.836721550953314</t>
  </si>
  <si>
    <t>1217.0235172417047</t>
  </si>
  <si>
    <t>25.350625644892826</t>
  </si>
  <si>
    <t>74.61537841018321</t>
  </si>
  <si>
    <t>25.38193875843749</t>
  </si>
  <si>
    <t>51.104866012830215</t>
  </si>
  <si>
    <t>19.034463667538944</t>
  </si>
  <si>
    <t>74.86247537123884</t>
  </si>
  <si>
    <t>29.381460691723916</t>
  </si>
  <si>
    <t>44.66527945970985</t>
  </si>
  <si>
    <t>1565.5609581758022</t>
  </si>
  <si>
    <t>11.194146205607254</t>
  </si>
  <si>
    <t>93.15131327422891</t>
  </si>
  <si>
    <t>28.798147634362934</t>
  </si>
  <si>
    <t>44.18603881440978</t>
  </si>
  <si>
    <t>1160.5079245891066</t>
  </si>
  <si>
    <t>84.37745792736945</t>
  </si>
  <si>
    <t>26.580330970873096</t>
  </si>
  <si>
    <t>46.390394485948775</t>
  </si>
  <si>
    <t>1665.3254833263572</t>
  </si>
  <si>
    <t>29.749526316393695</t>
  </si>
  <si>
    <t>80.01859291511454</t>
  </si>
  <si>
    <t>29.630499745558758</t>
  </si>
  <si>
    <t>47.16853618342649</t>
  </si>
  <si>
    <t>1507.9185501697061</t>
  </si>
  <si>
    <t>24.39504128986452</t>
  </si>
  <si>
    <t>91.62295101595932</t>
  </si>
  <si>
    <t>28.45055923907303</t>
  </si>
  <si>
    <t>32.84903053122797</t>
  </si>
  <si>
    <t>1152.232412916743</t>
  </si>
  <si>
    <t>4.758403058000125</t>
  </si>
  <si>
    <t>77.51480500128586</t>
  </si>
  <si>
    <t>25.22320754761543</t>
  </si>
  <si>
    <t>48.46967069579303</t>
  </si>
  <si>
    <t>1930.337803633956</t>
  </si>
  <si>
    <t>21.177308948685617</t>
  </si>
  <si>
    <t>79.13007292495517</t>
  </si>
  <si>
    <t>24.090883775103624</t>
  </si>
  <si>
    <t>49.08952831109433</t>
  </si>
  <si>
    <t>1014.0273739300053</t>
  </si>
  <si>
    <t>20.683270116213965</t>
  </si>
  <si>
    <t>78.48401742479824</t>
  </si>
  <si>
    <t>26.716131858354345</t>
  </si>
  <si>
    <t>1540.881405403136</t>
  </si>
  <si>
    <t>12.275893858545885</t>
  </si>
  <si>
    <t>85.89818605259556</t>
  </si>
  <si>
    <t>24.007830520770117</t>
  </si>
  <si>
    <t>58.43655229629276</t>
  </si>
  <si>
    <t>1119.8457364537196</t>
  </si>
  <si>
    <t>17.639878469055013</t>
  </si>
  <si>
    <t>83.40112430029193</t>
  </si>
  <si>
    <t>25.168296440898544</t>
  </si>
  <si>
    <t>40.02654786061318</t>
  </si>
  <si>
    <t>1632.958668155276</t>
  </si>
  <si>
    <t>2.3668814103731837</t>
  </si>
  <si>
    <t>63.21657676999636</t>
  </si>
  <si>
    <t>22.277391057705206</t>
  </si>
  <si>
    <t>39.72838496422952</t>
  </si>
  <si>
    <t>1458.9692288182225</t>
  </si>
  <si>
    <t>25.775954669535004</t>
  </si>
  <si>
    <t>73.22462576690991</t>
  </si>
  <si>
    <t>25.606914395280434</t>
  </si>
  <si>
    <t>46.00865181734159</t>
  </si>
  <si>
    <t>1777.5295560892314</t>
  </si>
  <si>
    <t>3.1231979243557406</t>
  </si>
  <si>
    <t>25.347900124069206</t>
  </si>
  <si>
    <t>32.93935539278552</t>
  </si>
  <si>
    <t>15.39004348546673</t>
  </si>
  <si>
    <t>79.19585224486673</t>
  </si>
  <si>
    <t>28.797385106003066</t>
  </si>
  <si>
    <t>44.39125351816332</t>
  </si>
  <si>
    <t>1505.0126952823568</t>
  </si>
  <si>
    <t>17.87913625487804</t>
  </si>
  <si>
    <t>88.29431991830587</t>
  </si>
  <si>
    <t>1395.7558288321925</t>
  </si>
  <si>
    <t>12.36940920426493</t>
  </si>
  <si>
    <t>82.97342334090565</t>
  </si>
  <si>
    <t>21.67499211811761</t>
  </si>
  <si>
    <t>1151.4284206514017</t>
  </si>
  <si>
    <t>9.794713590442273</t>
  </si>
  <si>
    <t>72.92881578485913</t>
  </si>
  <si>
    <t>27.88820532665175</t>
  </si>
  <si>
    <t>48.11592236709609</t>
  </si>
  <si>
    <t>1413.0566504365772</t>
  </si>
  <si>
    <t>19.88257833870929</t>
  </si>
  <si>
    <t>81.49782675728483</t>
  </si>
  <si>
    <t>22.010422101842103</t>
  </si>
  <si>
    <t>54.23916764978746</t>
  </si>
  <si>
    <t>1558.202860073683</t>
  </si>
  <si>
    <t>10.369966869282688</t>
  </si>
  <si>
    <t>69.23100378261557</t>
  </si>
  <si>
    <t>23.124358440021172</t>
  </si>
  <si>
    <t>43.100173332403514</t>
  </si>
  <si>
    <t>1369.646668894846</t>
  </si>
  <si>
    <t>26.001577250355265</t>
  </si>
  <si>
    <t>75.86536113995702</t>
  </si>
  <si>
    <t>29.08737283403827</t>
  </si>
  <si>
    <t>37.30496714959378</t>
  </si>
  <si>
    <t>1315.3892269265868</t>
  </si>
  <si>
    <t>28.472737222904428</t>
  </si>
  <si>
    <t>91.75553909552633</t>
  </si>
  <si>
    <t>26.04721462393987</t>
  </si>
  <si>
    <t>35.85152786311532</t>
  </si>
  <si>
    <t>1724.8050259920005</t>
  </si>
  <si>
    <t>23.913391272681615</t>
  </si>
  <si>
    <t>85.13385609164183</t>
  </si>
  <si>
    <t>26.987897969882667</t>
  </si>
  <si>
    <t>56.78537996728588</t>
  </si>
  <si>
    <t>1149.6563310690162</t>
  </si>
  <si>
    <t>7.502223781116228</t>
  </si>
  <si>
    <t>82.56068812241381</t>
  </si>
  <si>
    <t>21.096889670780293</t>
  </si>
  <si>
    <t>47.19790617165231</t>
  </si>
  <si>
    <t>1353.0032188672503</t>
  </si>
  <si>
    <t>28.51762602217769</t>
  </si>
  <si>
    <t>67.73072438312461</t>
  </si>
  <si>
    <t>29.740914785129632</t>
  </si>
  <si>
    <t>34.117049791653926</t>
  </si>
  <si>
    <t>1922.8828238226233</t>
  </si>
  <si>
    <t>28.439488152049524</t>
  </si>
  <si>
    <t>96.12930554206513</t>
  </si>
  <si>
    <t>21.17484268697057</t>
  </si>
  <si>
    <t>32.80046310745006</t>
  </si>
  <si>
    <t>1119.144615746237</t>
  </si>
  <si>
    <t>26.392052188772748</t>
  </si>
  <si>
    <t>26.608481647020067</t>
  </si>
  <si>
    <t>48.62548456129787</t>
  </si>
  <si>
    <t>1396.9781554726915</t>
  </si>
  <si>
    <t>26.78455779318059</t>
  </si>
  <si>
    <t>80.98170779606365</t>
  </si>
  <si>
    <t>20.036287406871974</t>
  </si>
  <si>
    <t>1338.633407451246</t>
  </si>
  <si>
    <t>25.773465154459394</t>
  </si>
  <si>
    <t>65.35606147127491</t>
  </si>
  <si>
    <t>22.718206905120223</t>
  </si>
  <si>
    <t>59.729825470500955</t>
  </si>
  <si>
    <t>1727.5634947445246</t>
  </si>
  <si>
    <t>13.502205653541935</t>
  </si>
  <si>
    <t>72.04003409880633</t>
  </si>
  <si>
    <t>24.981070435902684</t>
  </si>
  <si>
    <t>40.59712349927073</t>
  </si>
  <si>
    <t>1774.370613809544</t>
  </si>
  <si>
    <t>28.872774799181663</t>
  </si>
  <si>
    <t>77.12078031501296</t>
  </si>
  <si>
    <t>21.766912262341457</t>
  </si>
  <si>
    <t>53.679902111464564</t>
  </si>
  <si>
    <t>1117.8516518538418</t>
  </si>
  <si>
    <t>19.928967029663227</t>
  </si>
  <si>
    <t>26.33652802036969</t>
  </si>
  <si>
    <t>38.57671252600284</t>
  </si>
  <si>
    <t>1351.894372311945</t>
  </si>
  <si>
    <t>4.689326676108328</t>
  </si>
  <si>
    <t>71.39760851441484</t>
  </si>
  <si>
    <t>27.759536602699328</t>
  </si>
  <si>
    <t>46.74498698609434</t>
  </si>
  <si>
    <t>1676.765749498617</t>
  </si>
  <si>
    <t>4.793696323086703</t>
  </si>
  <si>
    <t>86.08527010293754</t>
  </si>
  <si>
    <t>28.357718756092574</t>
  </si>
  <si>
    <t>42.09815575041483</t>
  </si>
  <si>
    <t>1974.8436602877034</t>
  </si>
  <si>
    <t>14.912972125995895</t>
  </si>
  <si>
    <t>93.38115408031368</t>
  </si>
  <si>
    <t>29.958813926408695</t>
  </si>
  <si>
    <t>1418.618420957192</t>
  </si>
  <si>
    <t>3.530509655990701</t>
  </si>
  <si>
    <t>25.048835136845604</t>
  </si>
  <si>
    <t>59.93870799154642</t>
  </si>
  <si>
    <t>1655.8797827805965</t>
  </si>
  <si>
    <t>20.036705023758287</t>
  </si>
  <si>
    <t>22.595292162458062</t>
  </si>
  <si>
    <t>33.60949471703199</t>
  </si>
  <si>
    <t>18.217540366293274</t>
  </si>
  <si>
    <t>69.22037410972067</t>
  </si>
  <si>
    <t>24.009127211462502</t>
  </si>
  <si>
    <t>45.67662693413814</t>
  </si>
  <si>
    <t>1661.5660384174323</t>
  </si>
  <si>
    <t>14.08588548843522</t>
  </si>
  <si>
    <t>60.91932103225366</t>
  </si>
  <si>
    <t>22.36843591185844</t>
  </si>
  <si>
    <t>38.06663189238861</t>
  </si>
  <si>
    <t>29.363087075585103</t>
  </si>
  <si>
    <t>75.53856591079501</t>
  </si>
  <si>
    <t>27.539516297432996</t>
  </si>
  <si>
    <t>50.86960691615853</t>
  </si>
  <si>
    <t>1202.4962831347548</t>
  </si>
  <si>
    <t>13.923894793464369</t>
  </si>
  <si>
    <t>79.79984375099583</t>
  </si>
  <si>
    <t>20.244433401706814</t>
  </si>
  <si>
    <t>39.79680336618235</t>
  </si>
  <si>
    <t>1366.3489811337297</t>
  </si>
  <si>
    <t>22.45303239660099</t>
  </si>
  <si>
    <t>71.54910416615894</t>
  </si>
  <si>
    <t>29.017834862858393</t>
  </si>
  <si>
    <t>32.13479335537467</t>
  </si>
  <si>
    <t>1990.9980635862325</t>
  </si>
  <si>
    <t>0.29986166313991314</t>
  </si>
  <si>
    <t>84.69091054055431</t>
  </si>
  <si>
    <t>26.379174948546904</t>
  </si>
  <si>
    <t>56.62360534957462</t>
  </si>
  <si>
    <t>1504.3401342153575</t>
  </si>
  <si>
    <t>13.042606151754043</t>
  </si>
  <si>
    <t>83.60757994011098</t>
  </si>
  <si>
    <t>27.131069911889306</t>
  </si>
  <si>
    <t>54.302340463240114</t>
  </si>
  <si>
    <t>1728.830512757348</t>
  </si>
  <si>
    <t>14.439097141695763</t>
  </si>
  <si>
    <t>75.65001746965481</t>
  </si>
  <si>
    <t>24.411232283240945</t>
  </si>
  <si>
    <t>38.300528506168064</t>
  </si>
  <si>
    <t>1657.3946729230952</t>
  </si>
  <si>
    <t>28.864791543225103</t>
  </si>
  <si>
    <t>75.87689147812918</t>
  </si>
  <si>
    <t>39.06644928446708</t>
  </si>
  <si>
    <t>1875.185346100914</t>
  </si>
  <si>
    <t>3.872284597342439</t>
  </si>
  <si>
    <t>81.09720608682159</t>
  </si>
  <si>
    <t>20.685806589502896</t>
  </si>
  <si>
    <t>45.27762438405567</t>
  </si>
  <si>
    <t>1943.3887513705367</t>
  </si>
  <si>
    <t>1.3545926388360696</t>
  </si>
  <si>
    <t>65.30920333087973</t>
  </si>
  <si>
    <t>26.30282119951243</t>
  </si>
  <si>
    <t>38.02779940287101</t>
  </si>
  <si>
    <t>1660.8241778599613</t>
  </si>
  <si>
    <t>14.869982343293541</t>
  </si>
  <si>
    <t>76.12563633762042</t>
  </si>
  <si>
    <t>23.208127979847603</t>
  </si>
  <si>
    <t>50.52298821298316</t>
  </si>
  <si>
    <t>1576.650230731862</t>
  </si>
  <si>
    <t>23.509792686665968</t>
  </si>
  <si>
    <t>73.72564333172613</t>
  </si>
  <si>
    <t>23.466028675152426</t>
  </si>
  <si>
    <t>58.221878031247705</t>
  </si>
  <si>
    <t>1548.1842128529338</t>
  </si>
  <si>
    <t>5.386863015116223</t>
  </si>
  <si>
    <t>70.17277013664147</t>
  </si>
  <si>
    <t>22.46008002399862</t>
  </si>
  <si>
    <t>1842.1108366991552</t>
  </si>
  <si>
    <t>13.609143218106293</t>
  </si>
  <si>
    <t>21.924342393997087</t>
  </si>
  <si>
    <t>46.18612734159749</t>
  </si>
  <si>
    <t>1495.4706718690813</t>
  </si>
  <si>
    <t>76.65420850037307</t>
  </si>
  <si>
    <t>23.97881545346942</t>
  </si>
  <si>
    <t>35.23788799377595</t>
  </si>
  <si>
    <t>1567.5878225738916</t>
  </si>
  <si>
    <t>24.21464207422122</t>
  </si>
  <si>
    <t>74.08847512819422</t>
  </si>
  <si>
    <t>22.73120326184565</t>
  </si>
  <si>
    <t>52.43176710227003</t>
  </si>
  <si>
    <t>1353.6937557728095</t>
  </si>
  <si>
    <t>2.744190045006676</t>
  </si>
  <si>
    <t>70.68157321525482</t>
  </si>
  <si>
    <t>29.678982565722404</t>
  </si>
  <si>
    <t>56.63671440874792</t>
  </si>
  <si>
    <t>1977.6384877309133</t>
  </si>
  <si>
    <t>5.751481334347442</t>
  </si>
  <si>
    <t>89.39200618617744</t>
  </si>
  <si>
    <t>28.343899535201125</t>
  </si>
  <si>
    <t>50.747626883594975</t>
  </si>
  <si>
    <t>1345.8167755377249</t>
  </si>
  <si>
    <t>29.944714431424718</t>
  </si>
  <si>
    <t>82.97682702420613</t>
  </si>
  <si>
    <t>23.75753049405686</t>
  </si>
  <si>
    <t>32.637693888999905</t>
  </si>
  <si>
    <t>1131.5959618534448</t>
  </si>
  <si>
    <t>82.21006924138484</t>
  </si>
  <si>
    <t>21.761401090795598</t>
  </si>
  <si>
    <t>32.85550264388428</t>
  </si>
  <si>
    <t>1521.870373575262</t>
  </si>
  <si>
    <t>16.450200011951765</t>
  </si>
  <si>
    <t>73.55268633093475</t>
  </si>
  <si>
    <t>21.210963225676988</t>
  </si>
  <si>
    <t>54.61357019700414</t>
  </si>
  <si>
    <t>1698.853155745332</t>
  </si>
  <si>
    <t>5.9682082559457275</t>
  </si>
  <si>
    <t>77.21726257918638</t>
  </si>
  <si>
    <t>20.97957692628264</t>
  </si>
  <si>
    <t>49.98834659489493</t>
  </si>
  <si>
    <t>1495.3817607892324</t>
  </si>
  <si>
    <t>12.51692594407243</t>
  </si>
  <si>
    <t>26.546250733650165</t>
  </si>
  <si>
    <t>41.28842308563003</t>
  </si>
  <si>
    <t>1870.8443674668265</t>
  </si>
  <si>
    <t>10.218423476786977</t>
  </si>
  <si>
    <t>79.10797904501618</t>
  </si>
  <si>
    <t>22.61562250076103</t>
  </si>
  <si>
    <t>59.66429932185956</t>
  </si>
  <si>
    <t>1249.8563908879178</t>
  </si>
  <si>
    <t>29.745693474658868</t>
  </si>
  <si>
    <t>72.99207937332126</t>
  </si>
  <si>
    <t>21.86244659457305</t>
  </si>
  <si>
    <t>41.168921549781274</t>
  </si>
  <si>
    <t>1858.0259402878228</t>
  </si>
  <si>
    <t>11.792013148772622</t>
  </si>
  <si>
    <t>67.25414245900059</t>
  </si>
  <si>
    <t>24.52626836054921</t>
  </si>
  <si>
    <t>47.72876262179143</t>
  </si>
  <si>
    <t>1810.4812488684897</t>
  </si>
  <si>
    <t>80.13297259872593</t>
  </si>
  <si>
    <t>44.44486872832282</t>
  </si>
  <si>
    <t>1558.7060387655858</t>
  </si>
  <si>
    <t>4.739846596429011</t>
  </si>
  <si>
    <t>22.390822256816417</t>
  </si>
  <si>
    <t>41.21184932163558</t>
  </si>
  <si>
    <t>1672.3637083549568</t>
  </si>
  <si>
    <t>29.77018612011843</t>
  </si>
  <si>
    <t>73.93699973318839</t>
  </si>
  <si>
    <t>25.724310586296724</t>
  </si>
  <si>
    <t>1839.5387942810614</t>
  </si>
  <si>
    <t>28.34469105620677</t>
  </si>
  <si>
    <t>90.68396397094025</t>
  </si>
  <si>
    <t>28.739214260468977</t>
  </si>
  <si>
    <t>40.61356445585555</t>
  </si>
  <si>
    <t>1581.0282194078343</t>
  </si>
  <si>
    <t>17.375717314754322</t>
  </si>
  <si>
    <t>84.48618077210722</t>
  </si>
  <si>
    <t>29.98347789637895</t>
  </si>
  <si>
    <t>52.303995690052844</t>
  </si>
  <si>
    <t>1493.7977285382242</t>
  </si>
  <si>
    <t>1.4099841105148703</t>
  </si>
  <si>
    <t>74.65312777725045</t>
  </si>
  <si>
    <t>27.47582657895299</t>
  </si>
  <si>
    <t>36.33066209578509</t>
  </si>
  <si>
    <t>1013.0727137306956</t>
  </si>
  <si>
    <t>22.891633655112425</t>
  </si>
  <si>
    <t>76.26071511837159</t>
  </si>
  <si>
    <t>24.21722998310255</t>
  </si>
  <si>
    <t>45.409648410202124</t>
  </si>
  <si>
    <t>1407.6944845609275</t>
  </si>
  <si>
    <t>8.746844754376642</t>
  </si>
  <si>
    <t>64.04592358287672</t>
  </si>
  <si>
    <t>22.921286306580487</t>
  </si>
  <si>
    <t>45.04984296745948</t>
  </si>
  <si>
    <t>1770.6582003131398</t>
  </si>
  <si>
    <t>19.452681553106558</t>
  </si>
  <si>
    <t>77.31037564861082</t>
  </si>
  <si>
    <t>21.351513328168377</t>
  </si>
  <si>
    <t>48.12040521326014</t>
  </si>
  <si>
    <t>1134.8050608355093</t>
  </si>
  <si>
    <t>24.554575581406038</t>
  </si>
  <si>
    <t>74.94897980032893</t>
  </si>
  <si>
    <t>24.34701565742385</t>
  </si>
  <si>
    <t>42.80966917963363</t>
  </si>
  <si>
    <t>1361.5085712086416</t>
  </si>
  <si>
    <t>24.44339853629041</t>
  </si>
  <si>
    <t>78.70128232907643</t>
  </si>
  <si>
    <t>29.966554387641963</t>
  </si>
  <si>
    <t>40.787982712146935</t>
  </si>
  <si>
    <t>1770.7187332658345</t>
  </si>
  <si>
    <t>27.68349878479215</t>
  </si>
  <si>
    <t>85.17024089526305</t>
  </si>
  <si>
    <t>23.895524028826244</t>
  </si>
  <si>
    <t>41.99854405784002</t>
  </si>
  <si>
    <t>1297.5228102545793</t>
  </si>
  <si>
    <t>13.580306442789258</t>
  </si>
  <si>
    <t>83.94589322772642</t>
  </si>
  <si>
    <t>29.285382594703158</t>
  </si>
  <si>
    <t>58.63841889020042</t>
  </si>
  <si>
    <t>1681.2956228655496</t>
  </si>
  <si>
    <t>18.16163842914182</t>
  </si>
  <si>
    <t>74.34243803823186</t>
  </si>
  <si>
    <t>27.227628391031654</t>
  </si>
  <si>
    <t>50.833066661009624</t>
  </si>
  <si>
    <t>1012.1742132369736</t>
  </si>
  <si>
    <t>16.854584019556594</t>
  </si>
  <si>
    <t>84.74009750298251</t>
  </si>
  <si>
    <t>28.986939634701088</t>
  </si>
  <si>
    <t>55.726511080819954</t>
  </si>
  <si>
    <t>1114.4058854068517</t>
  </si>
  <si>
    <t>6.215048525168142</t>
  </si>
  <si>
    <t>95.57079968944359</t>
  </si>
  <si>
    <t>25.520464254853323</t>
  </si>
  <si>
    <t>51.50257537307636</t>
  </si>
  <si>
    <t>1024.292133936398</t>
  </si>
  <si>
    <t>2.405428678677297</t>
  </si>
  <si>
    <t>79.29740483103579</t>
  </si>
  <si>
    <t>20.874724426749665</t>
  </si>
  <si>
    <t>36.728129612819345</t>
  </si>
  <si>
    <t>1736.058940047972</t>
  </si>
  <si>
    <t>27.85375448898779</t>
  </si>
  <si>
    <t>66.56248893051789</t>
  </si>
  <si>
    <t>23.378970650266723</t>
  </si>
  <si>
    <t>55.594275792901634</t>
  </si>
  <si>
    <t>1728.0077271853613</t>
  </si>
  <si>
    <t>10.96517091492682</t>
  </si>
  <si>
    <t>83.39737387132985</t>
  </si>
  <si>
    <t>25.97384508949954</t>
  </si>
  <si>
    <t>55.79231403751308</t>
  </si>
  <si>
    <t>1958.3789349821072</t>
  </si>
  <si>
    <t>3.7672373923389015</t>
  </si>
  <si>
    <t>84.07356121613094</t>
  </si>
  <si>
    <t>22.264566775822413</t>
  </si>
  <si>
    <t>40.73575248864838</t>
  </si>
  <si>
    <t>20.540905795591527</t>
  </si>
  <si>
    <t>68.01886834133008</t>
  </si>
  <si>
    <t>25.51182603130946</t>
  </si>
  <si>
    <t>57.98447619084983</t>
  </si>
  <si>
    <t>1256.2779599443409</t>
  </si>
  <si>
    <t>20.082158624816397</t>
  </si>
  <si>
    <t>79.29216968690613</t>
  </si>
  <si>
    <t>24.376774841092228</t>
  </si>
  <si>
    <t>47.062615067873985</t>
  </si>
  <si>
    <t>16.22260812323557</t>
  </si>
  <si>
    <t>72.42289482353563</t>
  </si>
  <si>
    <t>26.773583466597007</t>
  </si>
  <si>
    <t>1645.1461286676474</t>
  </si>
  <si>
    <t>11.102962929577691</t>
  </si>
  <si>
    <t>78.65715747769653</t>
  </si>
  <si>
    <t>28.36480085636243</t>
  </si>
  <si>
    <t>49.048739863844325</t>
  </si>
  <si>
    <t>1766.2695206303051</t>
  </si>
  <si>
    <t>7.318066703223574</t>
  </si>
  <si>
    <t>24.102954220743722</t>
  </si>
  <si>
    <t>30.905798412343017</t>
  </si>
  <si>
    <t>1214.9575983319119</t>
  </si>
  <si>
    <t>3.0409405178565576</t>
  </si>
  <si>
    <t>21.257015771694768</t>
  </si>
  <si>
    <t>35.176720766078255</t>
  </si>
  <si>
    <t>1702.4940285110017</t>
  </si>
  <si>
    <t>24.245573853513527</t>
  </si>
  <si>
    <t>75.18282328680533</t>
  </si>
  <si>
    <t>23.50914938235719</t>
  </si>
  <si>
    <t>50.84867785480003</t>
  </si>
  <si>
    <t>1039.048417963324</t>
  </si>
  <si>
    <t>9.273329852173154</t>
  </si>
  <si>
    <t>72.96232564251345</t>
  </si>
  <si>
    <t>22.928908915882403</t>
  </si>
  <si>
    <t>31.499457238555433</t>
  </si>
  <si>
    <t>1173.1910871938196</t>
  </si>
  <si>
    <t>6.904323498814885</t>
  </si>
  <si>
    <t>79.48897674468682</t>
  </si>
  <si>
    <t>20.96663059549269</t>
  </si>
  <si>
    <t>57.771285421455836</t>
  </si>
  <si>
    <t>1197.5542255381406</t>
  </si>
  <si>
    <t>12.172996730724767</t>
  </si>
  <si>
    <t>24.83132370289518</t>
  </si>
  <si>
    <t>57.25345492298855</t>
  </si>
  <si>
    <t>1521.8162331852964</t>
  </si>
  <si>
    <t>21.177862985274043</t>
  </si>
  <si>
    <t>70.05016651805498</t>
  </si>
  <si>
    <t>29.96347007524853</t>
  </si>
  <si>
    <t>45.00621224033463</t>
  </si>
  <si>
    <t>1402.8505571050973</t>
  </si>
  <si>
    <t>27.551567865401104</t>
  </si>
  <si>
    <t>88.62840258913243</t>
  </si>
  <si>
    <t>22.757237527227808</t>
  </si>
  <si>
    <t>36.16652806401233</t>
  </si>
  <si>
    <t>1338.9930339376256</t>
  </si>
  <si>
    <t>74.72368766729738</t>
  </si>
  <si>
    <t>29.998670840983927</t>
  </si>
  <si>
    <t>40.24384223668836</t>
  </si>
  <si>
    <t>1866.0743662744626</t>
  </si>
  <si>
    <t>21.104849918666567</t>
  </si>
  <si>
    <t>86.84048949236032</t>
  </si>
  <si>
    <t>27.44671039415382</t>
  </si>
  <si>
    <t>54.860618093689496</t>
  </si>
  <si>
    <t>1072.0455380092155</t>
  </si>
  <si>
    <t>16.051622881431978</t>
  </si>
  <si>
    <t>74.32750630049969</t>
  </si>
  <si>
    <t>20.279353479177804</t>
  </si>
  <si>
    <t>44.43645509814304</t>
  </si>
  <si>
    <t>1631.173685910648</t>
  </si>
  <si>
    <t>12.668610249281079</t>
  </si>
  <si>
    <t>63.29866799894341</t>
  </si>
  <si>
    <t>29.607942783409307</t>
  </si>
  <si>
    <t>53.48252630700031</t>
  </si>
  <si>
    <t>1458.1257851165801</t>
  </si>
  <si>
    <t>11.73341647598219</t>
  </si>
  <si>
    <t>90.27979417843638</t>
  </si>
  <si>
    <t>24.12651879361669</t>
  </si>
  <si>
    <t>30.768443342848915</t>
  </si>
  <si>
    <t>28.53311776463152</t>
  </si>
  <si>
    <t>71.08156769592276</t>
  </si>
  <si>
    <t>21.815877575139943</t>
  </si>
  <si>
    <t>44.574549137914886</t>
  </si>
  <si>
    <t>1706.6345950972752</t>
  </si>
  <si>
    <t>23.11871541683067</t>
  </si>
  <si>
    <t>56.435820980043594</t>
  </si>
  <si>
    <t>1069.257636864875</t>
  </si>
  <si>
    <t>26.020213177225884</t>
  </si>
  <si>
    <t>72.51223872311743</t>
  </si>
  <si>
    <t>21.650388242215822</t>
  </si>
  <si>
    <t>48.94623968430048</t>
  </si>
  <si>
    <t>1928.157762416269</t>
  </si>
  <si>
    <t>13.491121319749404</t>
  </si>
  <si>
    <t>21.111811878587233</t>
  </si>
  <si>
    <t>1929.9234754214585</t>
  </si>
  <si>
    <t>28.284476422390846</t>
  </si>
  <si>
    <t>69.59831784607292</t>
  </si>
  <si>
    <t>24.80157847874736</t>
  </si>
  <si>
    <t>48.89517137239552</t>
  </si>
  <si>
    <t>1456.4218445214408</t>
  </si>
  <si>
    <t>19.826276322722478</t>
  </si>
  <si>
    <t>75.91929167459848</t>
  </si>
  <si>
    <t>28.52216971099245</t>
  </si>
  <si>
    <t>39.95780968517231</t>
  </si>
  <si>
    <t>1633.900947621044</t>
  </si>
  <si>
    <t>10.28731907302163</t>
  </si>
  <si>
    <t>90.07860083748253</t>
  </si>
  <si>
    <t>24.545243028110022</t>
  </si>
  <si>
    <t>46.324494455788596</t>
  </si>
  <si>
    <t>1776.6700185299362</t>
  </si>
  <si>
    <t>28.88555814914817</t>
  </si>
  <si>
    <t>24.778758105110587</t>
  </si>
  <si>
    <t>39.14501528801479</t>
  </si>
  <si>
    <t>1720.424125578008</t>
  </si>
  <si>
    <t>14.276384690957885</t>
  </si>
  <si>
    <t>72.35976105738673</t>
  </si>
  <si>
    <t>27.589471682490004</t>
  </si>
  <si>
    <t>40.46900315991283</t>
  </si>
  <si>
    <t>1521.9200539965059</t>
  </si>
  <si>
    <t>8.235998294992218</t>
  </si>
  <si>
    <t>83.13482273943058</t>
  </si>
  <si>
    <t>22.338107617247978</t>
  </si>
  <si>
    <t>52.796286942527644</t>
  </si>
  <si>
    <t>1935.5809174833164</t>
  </si>
  <si>
    <t>18.68375439725792</t>
  </si>
  <si>
    <t>69.88707787274514</t>
  </si>
  <si>
    <t>28.543204779769567</t>
  </si>
  <si>
    <t>34.14247653243614</t>
  </si>
  <si>
    <t>1284.661811863686</t>
  </si>
  <si>
    <t>24.01474336880814</t>
  </si>
  <si>
    <t>79.68546683354299</t>
  </si>
  <si>
    <t>23.159549117126083</t>
  </si>
  <si>
    <t>32.397287263373876</t>
  </si>
  <si>
    <t>1013.9939629217745</t>
  </si>
  <si>
    <t>27.02675522784437</t>
  </si>
  <si>
    <t>85.94836369953953</t>
  </si>
  <si>
    <t>25.36081240579994</t>
  </si>
  <si>
    <t>53.68370097769447</t>
  </si>
  <si>
    <t>1497.7813054030748</t>
  </si>
  <si>
    <t>22.447435273143395</t>
  </si>
  <si>
    <t>74.25802409708585</t>
  </si>
  <si>
    <t>27.00329108718517</t>
  </si>
  <si>
    <t>42.48058092868426</t>
  </si>
  <si>
    <t>1662.2708858228275</t>
  </si>
  <si>
    <t>15.60382901948072</t>
  </si>
  <si>
    <t>76.35641844307433</t>
  </si>
  <si>
    <t>25.07977843272399</t>
  </si>
  <si>
    <t>35.181745842170564</t>
  </si>
  <si>
    <t>1328.4834500934555</t>
  </si>
  <si>
    <t>28.29048877474986</t>
  </si>
  <si>
    <t>79.64349269579574</t>
  </si>
  <si>
    <t>33.662502489250905</t>
  </si>
  <si>
    <t>1470.134870099731</t>
  </si>
  <si>
    <t>17.589348539279417</t>
  </si>
  <si>
    <t>70.99655425851765</t>
  </si>
  <si>
    <t>21.67601268674201</t>
  </si>
  <si>
    <t>49.482006985845445</t>
  </si>
  <si>
    <t>1020.9007636526151</t>
  </si>
  <si>
    <t>28.05049477843959</t>
  </si>
  <si>
    <t>82.10633650259106</t>
  </si>
  <si>
    <t>27.65398675337267</t>
  </si>
  <si>
    <t>41.17542627564731</t>
  </si>
  <si>
    <t>1850.085514243539</t>
  </si>
  <si>
    <t>28.89771309515332</t>
  </si>
  <si>
    <t>88.26987975088674</t>
  </si>
  <si>
    <t>23.828504016968417</t>
  </si>
  <si>
    <t>34.256256696171626</t>
  </si>
  <si>
    <t>1303.487056105144</t>
  </si>
  <si>
    <t>20.999639676148497</t>
  </si>
  <si>
    <t>83.56867192157476</t>
  </si>
  <si>
    <t>29.903564462178146</t>
  </si>
  <si>
    <t>42.49379180511441</t>
  </si>
  <si>
    <t>1677.9136218745025</t>
  </si>
  <si>
    <t>14.898544220515916</t>
  </si>
  <si>
    <t>86.33804990538727</t>
  </si>
  <si>
    <t>28.74811634559277</t>
  </si>
  <si>
    <t>48.88802887246961</t>
  </si>
  <si>
    <t>1999.982252131635</t>
  </si>
  <si>
    <t>13.313382816696246</t>
  </si>
  <si>
    <t>76.76750273188506</t>
  </si>
  <si>
    <t>26.824760017182676</t>
  </si>
  <si>
    <t>44.48031813277994</t>
  </si>
  <si>
    <t>1639.7245700903381</t>
  </si>
  <si>
    <t>20.641684808058656</t>
  </si>
  <si>
    <t>24.19147474386861</t>
  </si>
  <si>
    <t>46.78944351916071</t>
  </si>
  <si>
    <t>1391.9847052712926</t>
  </si>
  <si>
    <t>11.095044355442802</t>
  </si>
  <si>
    <t>71.83354857652225</t>
  </si>
  <si>
    <t>22.09821551311827</t>
  </si>
  <si>
    <t>40.97286588851042</t>
  </si>
  <si>
    <t>1004.1106721274755</t>
  </si>
  <si>
    <t>17.961627356124627</t>
  </si>
  <si>
    <t>76.93341383494749</t>
  </si>
  <si>
    <t>25.410412214272217</t>
  </si>
  <si>
    <t>43.79639911927566</t>
  </si>
  <si>
    <t>1988.4384742537827</t>
  </si>
  <si>
    <t>3.2597693363069946</t>
  </si>
  <si>
    <t>85.93800098311877</t>
  </si>
  <si>
    <t>21.32140748698875</t>
  </si>
  <si>
    <t>49.251736621172405</t>
  </si>
  <si>
    <t>1456.1385824338056</t>
  </si>
  <si>
    <t>8.356039601975668</t>
  </si>
  <si>
    <t>73.76491766482671</t>
  </si>
  <si>
    <t>24.893530032261168</t>
  </si>
  <si>
    <t>39.764446875400374</t>
  </si>
  <si>
    <t>1171.5737594666734</t>
  </si>
  <si>
    <t>15.639256028306765</t>
  </si>
  <si>
    <t>81.37491574540242</t>
  </si>
  <si>
    <t>20.653431405073004</t>
  </si>
  <si>
    <t>57.52867369752751</t>
  </si>
  <si>
    <t>1887.5130076585756</t>
  </si>
  <si>
    <t>10.958254752783338</t>
  </si>
  <si>
    <t>64.16044094043943</t>
  </si>
  <si>
    <t>21.837071209294045</t>
  </si>
  <si>
    <t>45.63981939993164</t>
  </si>
  <si>
    <t>1256.9501747960044</t>
  </si>
  <si>
    <t>23.30738659995327</t>
  </si>
  <si>
    <t>70.64422480750918</t>
  </si>
  <si>
    <t>34.750779081673684</t>
  </si>
  <si>
    <t>1368.5683626497535</t>
  </si>
  <si>
    <t>11.36764106181081</t>
  </si>
  <si>
    <t>77.15619924801943</t>
  </si>
  <si>
    <t>21.679493073725897</t>
  </si>
  <si>
    <t>46.167242287300695</t>
  </si>
  <si>
    <t>1780.3066293446427</t>
  </si>
  <si>
    <t>22.638543444285226</t>
  </si>
  <si>
    <t>67.00711451695811</t>
  </si>
  <si>
    <t>25.83693571170494</t>
  </si>
  <si>
    <t>39.91961121096827</t>
  </si>
  <si>
    <t>1365.4896726643494</t>
  </si>
  <si>
    <t>19.96532895019311</t>
  </si>
  <si>
    <t>83.07131441497877</t>
  </si>
  <si>
    <t>28.018438618136386</t>
  </si>
  <si>
    <t>31.60700449943083</t>
  </si>
  <si>
    <t>1848.9724778588422</t>
  </si>
  <si>
    <t>22.589281103535438</t>
  </si>
  <si>
    <t>87.40830975238782</t>
  </si>
  <si>
    <t>25.081028599810693</t>
  </si>
  <si>
    <t>1555.7476093478733</t>
  </si>
  <si>
    <t>5.219766711574074</t>
  </si>
  <si>
    <t>81.38515480436469</t>
  </si>
  <si>
    <t>54.111740651315685</t>
  </si>
  <si>
    <t>1743.0002029003494</t>
  </si>
  <si>
    <t>12.657589315179514</t>
  </si>
  <si>
    <t>24.57506755574621</t>
  </si>
  <si>
    <t>39.761963053597896</t>
  </si>
  <si>
    <t>1229.593896179309</t>
  </si>
  <si>
    <t>14.685280912135264</t>
  </si>
  <si>
    <t>71.35978102574492</t>
  </si>
  <si>
    <t>25.038166458222484</t>
  </si>
  <si>
    <t>32.48298030680644</t>
  </si>
  <si>
    <t>1591.257027840012</t>
  </si>
  <si>
    <t>77.81280294078492</t>
  </si>
  <si>
    <t>23.601095495763253</t>
  </si>
  <si>
    <t>52.29507782175972</t>
  </si>
  <si>
    <t>1502.5569065639888</t>
  </si>
  <si>
    <t>11.974595751276588</t>
  </si>
  <si>
    <t>21.391320811538275</t>
  </si>
  <si>
    <t>49.70370718813669</t>
  </si>
  <si>
    <t>1271.2872594610665</t>
  </si>
  <si>
    <t>19.74087470274929</t>
  </si>
  <si>
    <t>67.44994385267421</t>
  </si>
  <si>
    <t>26.77268343388353</t>
  </si>
  <si>
    <t>50.96743713647555</t>
  </si>
  <si>
    <t>10.325075073215542</t>
  </si>
  <si>
    <t>21.654188937209852</t>
  </si>
  <si>
    <t>49.527989552853896</t>
  </si>
  <si>
    <t>1404.676910189367</t>
  </si>
  <si>
    <t>8.181562005938552</t>
  </si>
  <si>
    <t>28.781031613039993</t>
  </si>
  <si>
    <t>36.29830929818879</t>
  </si>
  <si>
    <t>1153.793052885513</t>
  </si>
  <si>
    <t>25.612802202825236</t>
  </si>
  <si>
    <t>79.66377870761887</t>
  </si>
  <si>
    <t>21.26410298335915</t>
  </si>
  <si>
    <t>53.103580363326245</t>
  </si>
  <si>
    <t>1950.1290995287945</t>
  </si>
  <si>
    <t>23.58646429338986</t>
  </si>
  <si>
    <t>67.04524826669969</t>
  </si>
  <si>
    <t>24.64351696950702</t>
  </si>
  <si>
    <t>35.28092919151077</t>
  </si>
  <si>
    <t>1728.931521708931</t>
  </si>
  <si>
    <t>75.14601170132461</t>
  </si>
  <si>
    <t>23.158493441187083</t>
  </si>
  <si>
    <t>40.15090339352811</t>
  </si>
  <si>
    <t>1257.6919224180047</t>
  </si>
  <si>
    <t>8.468757270257903</t>
  </si>
  <si>
    <t>68.30644775131655</t>
  </si>
  <si>
    <t>20.59433697464107</t>
  </si>
  <si>
    <t>50.115780987696795</t>
  </si>
  <si>
    <t>1359.4348978783328</t>
  </si>
  <si>
    <t>24.28675850593919</t>
  </si>
  <si>
    <t>77.43311988645691</t>
  </si>
  <si>
    <t>28.045022331898476</t>
  </si>
  <si>
    <t>47.54905792968442</t>
  </si>
  <si>
    <t>1017.976144448651</t>
  </si>
  <si>
    <t>28.68973155930708</t>
  </si>
  <si>
    <t>85.27102849193884</t>
  </si>
  <si>
    <t>22.236948227255546</t>
  </si>
  <si>
    <t>31.936718481690114</t>
  </si>
  <si>
    <t>1718.3469480680103</t>
  </si>
  <si>
    <t>11.37711480912439</t>
  </si>
  <si>
    <t>62.72987331802409</t>
  </si>
  <si>
    <t>23.907819594491844</t>
  </si>
  <si>
    <t>47.476990135833645</t>
  </si>
  <si>
    <t>1377.2927621524923</t>
  </si>
  <si>
    <t>7.063129999550439</t>
  </si>
  <si>
    <t>29.169420553736142</t>
  </si>
  <si>
    <t>48.93452836503485</t>
  </si>
  <si>
    <t>1804.7730158722266</t>
  </si>
  <si>
    <t>9.914354976847937</t>
  </si>
  <si>
    <t>86.78020327168382</t>
  </si>
  <si>
    <t>21.396571549628003</t>
  </si>
  <si>
    <t>59.67847838025118</t>
  </si>
  <si>
    <t>1130.632070668545</t>
  </si>
  <si>
    <t>19.44168405422358</t>
  </si>
  <si>
    <t>71.77578114103045</t>
  </si>
  <si>
    <t>22.619670816507206</t>
  </si>
  <si>
    <t>33.82695518301914</t>
  </si>
  <si>
    <t>1508.4025646303537</t>
  </si>
  <si>
    <t>27.152598777318214</t>
  </si>
  <si>
    <t>74.63895632109018</t>
  </si>
  <si>
    <t>21.990213727321173</t>
  </si>
  <si>
    <t>58.50181954594241</t>
  </si>
  <si>
    <t>1352.4896764251264</t>
  </si>
  <si>
    <t>6.2800636872419275</t>
  </si>
  <si>
    <t>64.90307781558754</t>
  </si>
  <si>
    <t>27.62188333313685</t>
  </si>
  <si>
    <t>52.275173086352495</t>
  </si>
  <si>
    <t>1853.9709234843285</t>
  </si>
  <si>
    <t>12.005881178301713</t>
  </si>
  <si>
    <t>93.63964381269943</t>
  </si>
  <si>
    <t>28.732844166760707</t>
  </si>
  <si>
    <t>44.17064781010821</t>
  </si>
  <si>
    <t>1168.937032727146</t>
  </si>
  <si>
    <t>4.099814704882318</t>
  </si>
  <si>
    <t>83.29946207312125</t>
  </si>
  <si>
    <t>26.656888694656885</t>
  </si>
  <si>
    <t>54.16366826128619</t>
  </si>
  <si>
    <t>1539.6716178861338</t>
  </si>
  <si>
    <t>28.61894505469345</t>
  </si>
  <si>
    <t>89.96406418213438</t>
  </si>
  <si>
    <t>28.619382298239852</t>
  </si>
  <si>
    <t>48.85015975547048</t>
  </si>
  <si>
    <t>1080.0870002547076</t>
  </si>
  <si>
    <t>21.194695663505346</t>
  </si>
  <si>
    <t>82.30669218855468</t>
  </si>
  <si>
    <t>23.836646783615127</t>
  </si>
  <si>
    <t>47.25643549916791</t>
  </si>
  <si>
    <t>1705.2351556419094</t>
  </si>
  <si>
    <t>25.748176382384585</t>
  </si>
  <si>
    <t>66.57731967729397</t>
  </si>
  <si>
    <t>23.005340215618734</t>
  </si>
  <si>
    <t>48.72050096631061</t>
  </si>
  <si>
    <t>1320.2852808500302</t>
  </si>
  <si>
    <t>0.2970785734303527</t>
  </si>
  <si>
    <t>72.75347139283858</t>
  </si>
  <si>
    <t>25.138364885205537</t>
  </si>
  <si>
    <t>31.306459213751577</t>
  </si>
  <si>
    <t>1309.0797189450536</t>
  </si>
  <si>
    <t>20.425163131478822</t>
  </si>
  <si>
    <t>76.95038939185675</t>
  </si>
  <si>
    <t>23.051164865493256</t>
  </si>
  <si>
    <t>42.615421327994746</t>
  </si>
  <si>
    <t>1018.1406062822566</t>
  </si>
  <si>
    <t>2.4556574976011802</t>
  </si>
  <si>
    <t>71.54531130791871</t>
  </si>
  <si>
    <t>Key Findings</t>
  </si>
  <si>
    <r>
      <t xml:space="preserve">Renewable energy represents </t>
    </r>
    <r>
      <rPr>
        <b/>
        <sz val="11"/>
        <color theme="1"/>
        <rFont val="Aptos Narrow"/>
        <family val="2"/>
        <scheme val="minor"/>
      </rPr>
      <t>~20%</t>
    </r>
    <r>
      <rPr>
        <sz val="11"/>
        <color theme="1"/>
        <rFont val="Aptos Narrow"/>
        <family val="2"/>
        <scheme val="minor"/>
      </rPr>
      <t xml:space="preserve"> of total consumption → clear adoption opportunity
Energy use </t>
    </r>
    <r>
      <rPr>
        <b/>
        <sz val="11"/>
        <color theme="1"/>
        <rFont val="Aptos Narrow"/>
        <family val="2"/>
        <scheme val="minor"/>
      </rPr>
      <t>is higher on weekends and holidays</t>
    </r>
    <r>
      <rPr>
        <sz val="11"/>
        <color theme="1"/>
        <rFont val="Aptos Narrow"/>
        <family val="2"/>
        <scheme val="minor"/>
      </rPr>
      <t xml:space="preserve">
Temperature explains </t>
    </r>
    <r>
      <rPr>
        <b/>
        <sz val="11"/>
        <color theme="1"/>
        <rFont val="Aptos Narrow"/>
        <family val="2"/>
        <scheme val="minor"/>
      </rPr>
      <t xml:space="preserve">~48.5% </t>
    </r>
    <r>
      <rPr>
        <sz val="11"/>
        <color theme="1"/>
        <rFont val="Aptos Narrow"/>
        <family val="2"/>
        <scheme val="minor"/>
      </rPr>
      <t xml:space="preserve">of demand variation
Demand increases by </t>
    </r>
    <r>
      <rPr>
        <b/>
        <sz val="11"/>
        <color theme="1"/>
        <rFont val="Aptos Narrow"/>
        <family val="2"/>
        <scheme val="minor"/>
      </rPr>
      <t>~2 units per +1°C</t>
    </r>
  </si>
  <si>
    <t>Business Interpretation</t>
  </si>
  <si>
    <t>Renewable offerings should target peak-demand periods
Temperature-based forecasting is viable for short-term planning
Smart-meter data enables pricing and load-shifting strategies</t>
  </si>
  <si>
    <t>Cleaned and Prepared Energy Consumption Data</t>
  </si>
  <si>
    <t>Executive Summary: Key Energy Consumption Insights</t>
  </si>
  <si>
    <t>Descriptive Statistics: Temperature and Energy Consumption</t>
  </si>
  <si>
    <t>Renewable Energy Usage by Day Type (Weekday, Weekend)</t>
  </si>
  <si>
    <t>Comparison of Energy Consumption: Weekdays vs Weekends</t>
  </si>
  <si>
    <t>Renewable Energy Consumption During Peak and Off-Peak Hours</t>
  </si>
  <si>
    <t>Linear Regression: Impact of Temperature on Energy Consumption</t>
  </si>
  <si>
    <t>Key Assumptions and Analytical Limitations</t>
  </si>
  <si>
    <t>Dataset covers Jan–Feb only (no seasonality)
Static, historical data
Model includes temperature only
R² indicates unexplained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</si>
</sst>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4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22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Continuous"/>
    </xf>
    <xf numFmtId="1" fontId="0" fillId="0" borderId="0" xfId="0" applyNumberFormat="1"/>
    <xf numFmtId="0" fontId="0" fillId="0" borderId="0" xfId="0" pivotButton="1"/>
    <xf numFmtId="0" fontId="1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64" fontId="16" fillId="0" borderId="0" xfId="0" applyNumberFormat="1" applyFont="1"/>
    <xf numFmtId="2" fontId="0" fillId="0" borderId="0" xfId="0" applyNumberFormat="1"/>
    <xf numFmtId="9" fontId="0" fillId="0" borderId="0" xfId="0" applyNumberFormat="1"/>
    <xf numFmtId="0" fontId="0" fillId="33" borderId="0" xfId="0" applyFill="1"/>
    <xf numFmtId="9" fontId="0" fillId="0" borderId="0" xfId="42" applyFont="1"/>
    <xf numFmtId="0" fontId="18" fillId="0" borderId="11" xfId="0" applyFont="1" applyBorder="1" applyAlignment="1">
      <alignment horizontal="center"/>
    </xf>
    <xf numFmtId="0" fontId="0" fillId="33" borderId="10" xfId="0" applyFill="1" applyBorder="1"/>
    <xf numFmtId="165" fontId="0" fillId="33" borderId="0" xfId="42" applyNumberFormat="1" applyFont="1" applyFill="1" applyBorder="1" applyAlignmen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424300087489062"/>
          <c:y val="2.6344676180021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Data_Cleaned!$O$3</c:f>
              <c:strCache>
                <c:ptCount val="1"/>
                <c:pt idx="0">
                  <c:v>EnergyConsumption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40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093928516288405"/>
                  <c:y val="-0.406069927875747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Data_Cleaned!$F$4:$F$1002</c:f>
              <c:numCache>
                <c:formatCode>General</c:formatCode>
                <c:ptCount val="999"/>
                <c:pt idx="0">
                  <c:v>25.1394334377269</c:v>
                </c:pt>
                <c:pt idx="1">
                  <c:v>27.7316505207929</c:v>
                </c:pt>
                <c:pt idx="2">
                  <c:v>28.7042768572481</c:v>
                </c:pt>
                <c:pt idx="3">
                  <c:v>20.080469485298099</c:v>
                </c:pt>
                <c:pt idx="4">
                  <c:v>23.097359255052002</c:v>
                </c:pt>
                <c:pt idx="5">
                  <c:v>29.5760373936589</c:v>
                </c:pt>
                <c:pt idx="6">
                  <c:v>25.1311671226788</c:v>
                </c:pt>
                <c:pt idx="7">
                  <c:v>23.182844248720901</c:v>
                </c:pt>
                <c:pt idx="8">
                  <c:v>25.3919993742564</c:v>
                </c:pt>
                <c:pt idx="9">
                  <c:v>22.212549424277501</c:v>
                </c:pt>
                <c:pt idx="10">
                  <c:v>28.064813579242699</c:v>
                </c:pt>
                <c:pt idx="11">
                  <c:v>23.422546256146799</c:v>
                </c:pt>
                <c:pt idx="12">
                  <c:v>25.388888490671398</c:v>
                </c:pt>
                <c:pt idx="13">
                  <c:v>20.0587378555105</c:v>
                </c:pt>
                <c:pt idx="14">
                  <c:v>26.731524781805199</c:v>
                </c:pt>
                <c:pt idx="15">
                  <c:v>22.100242621787299</c:v>
                </c:pt>
                <c:pt idx="16">
                  <c:v>29.325575928787099</c:v>
                </c:pt>
                <c:pt idx="17">
                  <c:v>23.7424474948149</c:v>
                </c:pt>
                <c:pt idx="18">
                  <c:v>27.524189220859402</c:v>
                </c:pt>
                <c:pt idx="19">
                  <c:v>27.6313900184552</c:v>
                </c:pt>
                <c:pt idx="20">
                  <c:v>28.704994552717501</c:v>
                </c:pt>
                <c:pt idx="21">
                  <c:v>21.101111782566001</c:v>
                </c:pt>
                <c:pt idx="22">
                  <c:v>23.000919803937801</c:v>
                </c:pt>
                <c:pt idx="23">
                  <c:v>24.749057659504601</c:v>
                </c:pt>
                <c:pt idx="24">
                  <c:v>26.729367191665801</c:v>
                </c:pt>
                <c:pt idx="25">
                  <c:v>22.575924329206099</c:v>
                </c:pt>
                <c:pt idx="26">
                  <c:v>27.011513197244799</c:v>
                </c:pt>
                <c:pt idx="27">
                  <c:v>26.570000593742598</c:v>
                </c:pt>
                <c:pt idx="28">
                  <c:v>21.820077577118902</c:v>
                </c:pt>
                <c:pt idx="29">
                  <c:v>23.220629928291</c:v>
                </c:pt>
                <c:pt idx="30">
                  <c:v>28.875374569208201</c:v>
                </c:pt>
                <c:pt idx="31">
                  <c:v>20.8334916104975</c:v>
                </c:pt>
                <c:pt idx="32">
                  <c:v>27.465641201404001</c:v>
                </c:pt>
                <c:pt idx="33">
                  <c:v>20.623500489834701</c:v>
                </c:pt>
                <c:pt idx="34">
                  <c:v>27.314811265727201</c:v>
                </c:pt>
                <c:pt idx="35">
                  <c:v>27.4251135499354</c:v>
                </c:pt>
                <c:pt idx="36">
                  <c:v>24.0791581345166</c:v>
                </c:pt>
                <c:pt idx="37">
                  <c:v>29.913829988984801</c:v>
                </c:pt>
                <c:pt idx="38">
                  <c:v>24.521372987583899</c:v>
                </c:pt>
                <c:pt idx="39">
                  <c:v>21.898785431279201</c:v>
                </c:pt>
                <c:pt idx="40">
                  <c:v>23.516264720993799</c:v>
                </c:pt>
                <c:pt idx="41">
                  <c:v>27.148116664252498</c:v>
                </c:pt>
                <c:pt idx="42">
                  <c:v>23.5743536325176</c:v>
                </c:pt>
                <c:pt idx="43">
                  <c:v>20.516185539950701</c:v>
                </c:pt>
                <c:pt idx="44">
                  <c:v>23.159190043519601</c:v>
                </c:pt>
                <c:pt idx="45">
                  <c:v>29.988046115649801</c:v>
                </c:pt>
                <c:pt idx="46">
                  <c:v>22.8790485661731</c:v>
                </c:pt>
                <c:pt idx="47">
                  <c:v>24.617958714158</c:v>
                </c:pt>
                <c:pt idx="48">
                  <c:v>27.3526811098397</c:v>
                </c:pt>
                <c:pt idx="49">
                  <c:v>29.436789507453501</c:v>
                </c:pt>
                <c:pt idx="50">
                  <c:v>21.7540264266554</c:v>
                </c:pt>
                <c:pt idx="51">
                  <c:v>22.124213759030599</c:v>
                </c:pt>
                <c:pt idx="52">
                  <c:v>21.324776129505601</c:v>
                </c:pt>
                <c:pt idx="53">
                  <c:v>22.086811922474698</c:v>
                </c:pt>
                <c:pt idx="54">
                  <c:v>29.956879445435199</c:v>
                </c:pt>
                <c:pt idx="55">
                  <c:v>22.4664583191731</c:v>
                </c:pt>
                <c:pt idx="56">
                  <c:v>21.100531586108801</c:v>
                </c:pt>
                <c:pt idx="57">
                  <c:v>25.023202382649998</c:v>
                </c:pt>
                <c:pt idx="58">
                  <c:v>24.5612181522336</c:v>
                </c:pt>
                <c:pt idx="59">
                  <c:v>27.344902289458801</c:v>
                </c:pt>
                <c:pt idx="60">
                  <c:v>26.209435413222899</c:v>
                </c:pt>
                <c:pt idx="61">
                  <c:v>26.210702266888099</c:v>
                </c:pt>
                <c:pt idx="62">
                  <c:v>21.5017263419603</c:v>
                </c:pt>
                <c:pt idx="63">
                  <c:v>25.382745459850099</c:v>
                </c:pt>
                <c:pt idx="64">
                  <c:v>21.203472435117</c:v>
                </c:pt>
                <c:pt idx="65">
                  <c:v>21.530255220213899</c:v>
                </c:pt>
                <c:pt idx="66">
                  <c:v>24.5017855681402</c:v>
                </c:pt>
                <c:pt idx="67">
                  <c:v>24.290723472067</c:v>
                </c:pt>
                <c:pt idx="68">
                  <c:v>27.3366208083823</c:v>
                </c:pt>
                <c:pt idx="69">
                  <c:v>20.735715500615001</c:v>
                </c:pt>
                <c:pt idx="70">
                  <c:v>22.787858297629398</c:v>
                </c:pt>
                <c:pt idx="71">
                  <c:v>21.65293774581</c:v>
                </c:pt>
                <c:pt idx="72">
                  <c:v>25.080881384605799</c:v>
                </c:pt>
                <c:pt idx="73">
                  <c:v>25.792511525815101</c:v>
                </c:pt>
                <c:pt idx="74">
                  <c:v>26.386079282274899</c:v>
                </c:pt>
                <c:pt idx="75">
                  <c:v>22.140257043395199</c:v>
                </c:pt>
                <c:pt idx="76">
                  <c:v>24.175776484229299</c:v>
                </c:pt>
                <c:pt idx="77">
                  <c:v>24.668141805992899</c:v>
                </c:pt>
                <c:pt idx="78">
                  <c:v>20.830692156172098</c:v>
                </c:pt>
                <c:pt idx="79">
                  <c:v>25.702729080512398</c:v>
                </c:pt>
                <c:pt idx="80">
                  <c:v>22.2851756266476</c:v>
                </c:pt>
                <c:pt idx="81">
                  <c:v>20.357297197814599</c:v>
                </c:pt>
                <c:pt idx="82">
                  <c:v>29.645292782199999</c:v>
                </c:pt>
                <c:pt idx="83">
                  <c:v>20.746599465577798</c:v>
                </c:pt>
                <c:pt idx="84">
                  <c:v>27.304802408534499</c:v>
                </c:pt>
                <c:pt idx="85">
                  <c:v>25.026299236106201</c:v>
                </c:pt>
                <c:pt idx="86">
                  <c:v>20.9261083478602</c:v>
                </c:pt>
                <c:pt idx="87">
                  <c:v>25.239493543593301</c:v>
                </c:pt>
                <c:pt idx="88">
                  <c:v>24.342179614794802</c:v>
                </c:pt>
                <c:pt idx="89">
                  <c:v>25.480164067044601</c:v>
                </c:pt>
                <c:pt idx="90">
                  <c:v>29.3500696830084</c:v>
                </c:pt>
                <c:pt idx="91">
                  <c:v>29.950503029569301</c:v>
                </c:pt>
                <c:pt idx="92">
                  <c:v>26.6231807378059</c:v>
                </c:pt>
                <c:pt idx="93">
                  <c:v>23.5413027207608</c:v>
                </c:pt>
                <c:pt idx="94">
                  <c:v>24.391570140323299</c:v>
                </c:pt>
                <c:pt idx="95">
                  <c:v>27.7551587653263</c:v>
                </c:pt>
                <c:pt idx="96">
                  <c:v>26.286906188021</c:v>
                </c:pt>
                <c:pt idx="97">
                  <c:v>20.979909211456398</c:v>
                </c:pt>
                <c:pt idx="98">
                  <c:v>26.515860600727802</c:v>
                </c:pt>
                <c:pt idx="99">
                  <c:v>29.686160083513499</c:v>
                </c:pt>
                <c:pt idx="100">
                  <c:v>22.369519670630101</c:v>
                </c:pt>
                <c:pt idx="101">
                  <c:v>23.927237470201099</c:v>
                </c:pt>
                <c:pt idx="102">
                  <c:v>20.826652146716999</c:v>
                </c:pt>
                <c:pt idx="103">
                  <c:v>28.235508004604799</c:v>
                </c:pt>
                <c:pt idx="104">
                  <c:v>22.8949630379187</c:v>
                </c:pt>
                <c:pt idx="105">
                  <c:v>21.639980824107099</c:v>
                </c:pt>
                <c:pt idx="106">
                  <c:v>21.631350503011401</c:v>
                </c:pt>
                <c:pt idx="107">
                  <c:v>22.779636927711501</c:v>
                </c:pt>
                <c:pt idx="108">
                  <c:v>20.070625228686598</c:v>
                </c:pt>
                <c:pt idx="109">
                  <c:v>27.487555976570299</c:v>
                </c:pt>
                <c:pt idx="110">
                  <c:v>28.5381489400569</c:v>
                </c:pt>
                <c:pt idx="111">
                  <c:v>29.257024324466698</c:v>
                </c:pt>
                <c:pt idx="112">
                  <c:v>23.021449118081701</c:v>
                </c:pt>
                <c:pt idx="113">
                  <c:v>24.7413036141944</c:v>
                </c:pt>
                <c:pt idx="114">
                  <c:v>27.403154678696598</c:v>
                </c:pt>
                <c:pt idx="115">
                  <c:v>26.506372227822901</c:v>
                </c:pt>
                <c:pt idx="116">
                  <c:v>22.6761772236847</c:v>
                </c:pt>
                <c:pt idx="117">
                  <c:v>23.892712807856</c:v>
                </c:pt>
                <c:pt idx="118">
                  <c:v>29.052408789936401</c:v>
                </c:pt>
                <c:pt idx="119">
                  <c:v>27.308421666424302</c:v>
                </c:pt>
                <c:pt idx="120">
                  <c:v>20.762461354016001</c:v>
                </c:pt>
                <c:pt idx="121">
                  <c:v>22.062782701771599</c:v>
                </c:pt>
                <c:pt idx="122">
                  <c:v>28.8831838558161</c:v>
                </c:pt>
                <c:pt idx="123">
                  <c:v>24.127050949451998</c:v>
                </c:pt>
                <c:pt idx="124">
                  <c:v>22.0451099847877</c:v>
                </c:pt>
                <c:pt idx="125">
                  <c:v>23.469313673719</c:v>
                </c:pt>
                <c:pt idx="126">
                  <c:v>24.121989217611201</c:v>
                </c:pt>
                <c:pt idx="127">
                  <c:v>27.552845082282399</c:v>
                </c:pt>
                <c:pt idx="128">
                  <c:v>21.3308405138174</c:v>
                </c:pt>
                <c:pt idx="129">
                  <c:v>28.548211188166501</c:v>
                </c:pt>
                <c:pt idx="130">
                  <c:v>23.7980817615707</c:v>
                </c:pt>
                <c:pt idx="131">
                  <c:v>24.768780040083701</c:v>
                </c:pt>
                <c:pt idx="132">
                  <c:v>21.301536970709002</c:v>
                </c:pt>
                <c:pt idx="133">
                  <c:v>22.721973764607199</c:v>
                </c:pt>
                <c:pt idx="134">
                  <c:v>29.458379717387299</c:v>
                </c:pt>
                <c:pt idx="135">
                  <c:v>24.743555266819101</c:v>
                </c:pt>
                <c:pt idx="136">
                  <c:v>21.524266173093601</c:v>
                </c:pt>
                <c:pt idx="137">
                  <c:v>25.521470351732201</c:v>
                </c:pt>
                <c:pt idx="138">
                  <c:v>26.206692051991901</c:v>
                </c:pt>
                <c:pt idx="139">
                  <c:v>28.490265900880502</c:v>
                </c:pt>
                <c:pt idx="140">
                  <c:v>24.285688244951601</c:v>
                </c:pt>
                <c:pt idx="141">
                  <c:v>29.580869515395101</c:v>
                </c:pt>
                <c:pt idx="142">
                  <c:v>21.9569040002525</c:v>
                </c:pt>
                <c:pt idx="143">
                  <c:v>25.165892939882401</c:v>
                </c:pt>
                <c:pt idx="144">
                  <c:v>24.015942087704001</c:v>
                </c:pt>
                <c:pt idx="145">
                  <c:v>22.788163745855801</c:v>
                </c:pt>
                <c:pt idx="146">
                  <c:v>26.040894955045701</c:v>
                </c:pt>
                <c:pt idx="147">
                  <c:v>20.796724169393201</c:v>
                </c:pt>
                <c:pt idx="148">
                  <c:v>24.951479078272801</c:v>
                </c:pt>
                <c:pt idx="149">
                  <c:v>24.740719855085899</c:v>
                </c:pt>
                <c:pt idx="150">
                  <c:v>27.358054371264402</c:v>
                </c:pt>
                <c:pt idx="151">
                  <c:v>22.934563030234202</c:v>
                </c:pt>
                <c:pt idx="152">
                  <c:v>22.170888734920499</c:v>
                </c:pt>
                <c:pt idx="153">
                  <c:v>22.055806154418001</c:v>
                </c:pt>
                <c:pt idx="154">
                  <c:v>29.820503575581</c:v>
                </c:pt>
                <c:pt idx="155">
                  <c:v>24.5292370052865</c:v>
                </c:pt>
                <c:pt idx="156">
                  <c:v>29.586849692437799</c:v>
                </c:pt>
                <c:pt idx="157">
                  <c:v>28.961065597258301</c:v>
                </c:pt>
                <c:pt idx="158">
                  <c:v>24.409070367689701</c:v>
                </c:pt>
                <c:pt idx="159">
                  <c:v>24.099619894072301</c:v>
                </c:pt>
                <c:pt idx="160">
                  <c:v>26.609641720351402</c:v>
                </c:pt>
                <c:pt idx="161">
                  <c:v>29.3398133835375</c:v>
                </c:pt>
                <c:pt idx="162">
                  <c:v>28.045369751086</c:v>
                </c:pt>
                <c:pt idx="163">
                  <c:v>24.744753025036399</c:v>
                </c:pt>
                <c:pt idx="164">
                  <c:v>24.9394361413264</c:v>
                </c:pt>
                <c:pt idx="165">
                  <c:v>22.553950124150699</c:v>
                </c:pt>
                <c:pt idx="166">
                  <c:v>26.074941582123699</c:v>
                </c:pt>
                <c:pt idx="167">
                  <c:v>20.632690730111602</c:v>
                </c:pt>
                <c:pt idx="168">
                  <c:v>25.714734535112399</c:v>
                </c:pt>
                <c:pt idx="169">
                  <c:v>20.914792454844999</c:v>
                </c:pt>
                <c:pt idx="170">
                  <c:v>25.205341493580399</c:v>
                </c:pt>
                <c:pt idx="171">
                  <c:v>25.9765240648602</c:v>
                </c:pt>
                <c:pt idx="172">
                  <c:v>27.726413691329199</c:v>
                </c:pt>
                <c:pt idx="173">
                  <c:v>25.251120281554101</c:v>
                </c:pt>
                <c:pt idx="174">
                  <c:v>26.392751375510102</c:v>
                </c:pt>
                <c:pt idx="175">
                  <c:v>25.403668920903499</c:v>
                </c:pt>
                <c:pt idx="176">
                  <c:v>22.655824352378001</c:v>
                </c:pt>
                <c:pt idx="177">
                  <c:v>23.109784917360901</c:v>
                </c:pt>
                <c:pt idx="178">
                  <c:v>24.430711279584902</c:v>
                </c:pt>
                <c:pt idx="179">
                  <c:v>23.768468456818699</c:v>
                </c:pt>
                <c:pt idx="180">
                  <c:v>25.673183798344098</c:v>
                </c:pt>
                <c:pt idx="181">
                  <c:v>24.128751702997199</c:v>
                </c:pt>
                <c:pt idx="182">
                  <c:v>29.534019253511101</c:v>
                </c:pt>
                <c:pt idx="183">
                  <c:v>25.966790155943599</c:v>
                </c:pt>
                <c:pt idx="184">
                  <c:v>24.740860270422601</c:v>
                </c:pt>
                <c:pt idx="185">
                  <c:v>29.9549953852909</c:v>
                </c:pt>
                <c:pt idx="186">
                  <c:v>22.253937767754401</c:v>
                </c:pt>
                <c:pt idx="187">
                  <c:v>24.543218475802401</c:v>
                </c:pt>
                <c:pt idx="188">
                  <c:v>24.341976608271299</c:v>
                </c:pt>
                <c:pt idx="189">
                  <c:v>27.605576132408</c:v>
                </c:pt>
                <c:pt idx="190">
                  <c:v>25.715361812643401</c:v>
                </c:pt>
                <c:pt idx="191">
                  <c:v>26.880561816936101</c:v>
                </c:pt>
                <c:pt idx="192">
                  <c:v>24.119764413264502</c:v>
                </c:pt>
                <c:pt idx="193">
                  <c:v>22.174230280898701</c:v>
                </c:pt>
                <c:pt idx="194">
                  <c:v>21.468667460901301</c:v>
                </c:pt>
                <c:pt idx="195">
                  <c:v>22.547048748379499</c:v>
                </c:pt>
                <c:pt idx="196">
                  <c:v>23.959159956880701</c:v>
                </c:pt>
                <c:pt idx="197">
                  <c:v>20.6844400138</c:v>
                </c:pt>
                <c:pt idx="198">
                  <c:v>28.0003363901127</c:v>
                </c:pt>
                <c:pt idx="199">
                  <c:v>20.687282530801401</c:v>
                </c:pt>
                <c:pt idx="200">
                  <c:v>20.3729554435034</c:v>
                </c:pt>
                <c:pt idx="201">
                  <c:v>21.9929428094547</c:v>
                </c:pt>
                <c:pt idx="202">
                  <c:v>22.222802352583599</c:v>
                </c:pt>
                <c:pt idx="203">
                  <c:v>22.6465595153607</c:v>
                </c:pt>
                <c:pt idx="204">
                  <c:v>20.145094950036199</c:v>
                </c:pt>
                <c:pt idx="205">
                  <c:v>23.852435159678901</c:v>
                </c:pt>
                <c:pt idx="206">
                  <c:v>26.827153031116499</c:v>
                </c:pt>
                <c:pt idx="207">
                  <c:v>20.9834928329363</c:v>
                </c:pt>
                <c:pt idx="208">
                  <c:v>26.943941006059099</c:v>
                </c:pt>
                <c:pt idx="209">
                  <c:v>20.918701288551301</c:v>
                </c:pt>
                <c:pt idx="210">
                  <c:v>28.798483581137798</c:v>
                </c:pt>
                <c:pt idx="211">
                  <c:v>24.480359303565699</c:v>
                </c:pt>
                <c:pt idx="212">
                  <c:v>25.643102418817701</c:v>
                </c:pt>
                <c:pt idx="213">
                  <c:v>24.217179754081702</c:v>
                </c:pt>
                <c:pt idx="214">
                  <c:v>28.030656787764698</c:v>
                </c:pt>
                <c:pt idx="215">
                  <c:v>23.365633197505499</c:v>
                </c:pt>
                <c:pt idx="216">
                  <c:v>23.260415047987099</c:v>
                </c:pt>
                <c:pt idx="217">
                  <c:v>21.1494124449178</c:v>
                </c:pt>
                <c:pt idx="218">
                  <c:v>28.177566231815501</c:v>
                </c:pt>
                <c:pt idx="219">
                  <c:v>21.0044930100646</c:v>
                </c:pt>
                <c:pt idx="220">
                  <c:v>20.957066151123001</c:v>
                </c:pt>
                <c:pt idx="221">
                  <c:v>26.970114943272499</c:v>
                </c:pt>
                <c:pt idx="222">
                  <c:v>29.384852626408001</c:v>
                </c:pt>
                <c:pt idx="223">
                  <c:v>20.9860670523694</c:v>
                </c:pt>
                <c:pt idx="224">
                  <c:v>22.934769887189901</c:v>
                </c:pt>
                <c:pt idx="225">
                  <c:v>21.301844403765099</c:v>
                </c:pt>
                <c:pt idx="226">
                  <c:v>23.976741866578699</c:v>
                </c:pt>
                <c:pt idx="227">
                  <c:v>25.680589088901201</c:v>
                </c:pt>
                <c:pt idx="228">
                  <c:v>28.2982948471426</c:v>
                </c:pt>
                <c:pt idx="229">
                  <c:v>24.284339182945601</c:v>
                </c:pt>
                <c:pt idx="230">
                  <c:v>27.7663428756867</c:v>
                </c:pt>
                <c:pt idx="231">
                  <c:v>23.9732124641348</c:v>
                </c:pt>
                <c:pt idx="232">
                  <c:v>24.693858929887</c:v>
                </c:pt>
                <c:pt idx="233">
                  <c:v>24.524151838744</c:v>
                </c:pt>
                <c:pt idx="234">
                  <c:v>22.342727716892899</c:v>
                </c:pt>
                <c:pt idx="235">
                  <c:v>23.188506768807201</c:v>
                </c:pt>
                <c:pt idx="236">
                  <c:v>29.720490669609301</c:v>
                </c:pt>
                <c:pt idx="237">
                  <c:v>20.865100550535299</c:v>
                </c:pt>
                <c:pt idx="238">
                  <c:v>26.3208654412729</c:v>
                </c:pt>
                <c:pt idx="239">
                  <c:v>21.4254450954075</c:v>
                </c:pt>
                <c:pt idx="240">
                  <c:v>25.100851389290298</c:v>
                </c:pt>
                <c:pt idx="241">
                  <c:v>21.926454263540698</c:v>
                </c:pt>
                <c:pt idx="242">
                  <c:v>20.251569643455699</c:v>
                </c:pt>
                <c:pt idx="243">
                  <c:v>25.1226140441963</c:v>
                </c:pt>
                <c:pt idx="244">
                  <c:v>24.444099741792101</c:v>
                </c:pt>
                <c:pt idx="245">
                  <c:v>26.7181217757248</c:v>
                </c:pt>
                <c:pt idx="246">
                  <c:v>22.465362703154199</c:v>
                </c:pt>
                <c:pt idx="247">
                  <c:v>29.659884078808901</c:v>
                </c:pt>
                <c:pt idx="248">
                  <c:v>24.293021662036502</c:v>
                </c:pt>
                <c:pt idx="249">
                  <c:v>26.5270382275835</c:v>
                </c:pt>
                <c:pt idx="250">
                  <c:v>26.9040664983787</c:v>
                </c:pt>
                <c:pt idx="251">
                  <c:v>29.490471834601902</c:v>
                </c:pt>
                <c:pt idx="252">
                  <c:v>26.703875046532701</c:v>
                </c:pt>
                <c:pt idx="253">
                  <c:v>21.829342107877402</c:v>
                </c:pt>
                <c:pt idx="254">
                  <c:v>26.5023915441196</c:v>
                </c:pt>
                <c:pt idx="255">
                  <c:v>28.126973497484201</c:v>
                </c:pt>
                <c:pt idx="256">
                  <c:v>28.406253044728398</c:v>
                </c:pt>
                <c:pt idx="257">
                  <c:v>24.646433253000499</c:v>
                </c:pt>
                <c:pt idx="258">
                  <c:v>26.693644561610299</c:v>
                </c:pt>
                <c:pt idx="259">
                  <c:v>29.211094917959599</c:v>
                </c:pt>
                <c:pt idx="260">
                  <c:v>24.9502464845913</c:v>
                </c:pt>
                <c:pt idx="261">
                  <c:v>24.603616046900498</c:v>
                </c:pt>
                <c:pt idx="262">
                  <c:v>29.591930852745801</c:v>
                </c:pt>
                <c:pt idx="263">
                  <c:v>29.876548794672701</c:v>
                </c:pt>
                <c:pt idx="264">
                  <c:v>29.446483884084799</c:v>
                </c:pt>
                <c:pt idx="265">
                  <c:v>29.5994370937571</c:v>
                </c:pt>
                <c:pt idx="266">
                  <c:v>22.554829000386</c:v>
                </c:pt>
                <c:pt idx="267">
                  <c:v>26.148008677161201</c:v>
                </c:pt>
                <c:pt idx="268">
                  <c:v>24.9294247956574</c:v>
                </c:pt>
                <c:pt idx="269">
                  <c:v>24.797543324434201</c:v>
                </c:pt>
                <c:pt idx="270">
                  <c:v>23.349864394754299</c:v>
                </c:pt>
                <c:pt idx="271">
                  <c:v>24.6007216822312</c:v>
                </c:pt>
                <c:pt idx="272">
                  <c:v>25.006287023064001</c:v>
                </c:pt>
                <c:pt idx="273">
                  <c:v>20.703181335499099</c:v>
                </c:pt>
                <c:pt idx="274">
                  <c:v>23.474394293232301</c:v>
                </c:pt>
                <c:pt idx="275">
                  <c:v>22.859777949512502</c:v>
                </c:pt>
                <c:pt idx="276">
                  <c:v>23.679048091631302</c:v>
                </c:pt>
                <c:pt idx="277">
                  <c:v>28.3183887612511</c:v>
                </c:pt>
                <c:pt idx="278">
                  <c:v>25.3044648858748</c:v>
                </c:pt>
                <c:pt idx="279">
                  <c:v>22.092089696606202</c:v>
                </c:pt>
                <c:pt idx="280">
                  <c:v>22.740145266380701</c:v>
                </c:pt>
                <c:pt idx="281">
                  <c:v>29.248672781725801</c:v>
                </c:pt>
                <c:pt idx="282">
                  <c:v>21.430706830501201</c:v>
                </c:pt>
                <c:pt idx="283">
                  <c:v>23.778691841600502</c:v>
                </c:pt>
                <c:pt idx="284">
                  <c:v>24.731983410160399</c:v>
                </c:pt>
                <c:pt idx="285">
                  <c:v>25.597789190873101</c:v>
                </c:pt>
                <c:pt idx="286">
                  <c:v>29.743729598527899</c:v>
                </c:pt>
                <c:pt idx="287">
                  <c:v>24.223266328419498</c:v>
                </c:pt>
                <c:pt idx="288">
                  <c:v>23.3246254028194</c:v>
                </c:pt>
                <c:pt idx="289">
                  <c:v>28.303891886436499</c:v>
                </c:pt>
                <c:pt idx="290">
                  <c:v>29.625555535081698</c:v>
                </c:pt>
                <c:pt idx="291">
                  <c:v>20.6125709448844</c:v>
                </c:pt>
                <c:pt idx="292">
                  <c:v>29.927676452621199</c:v>
                </c:pt>
                <c:pt idx="293">
                  <c:v>27.326781917303599</c:v>
                </c:pt>
                <c:pt idx="294">
                  <c:v>21.841436693394598</c:v>
                </c:pt>
                <c:pt idx="295">
                  <c:v>21.118693145882499</c:v>
                </c:pt>
                <c:pt idx="296">
                  <c:v>20.751795991733999</c:v>
                </c:pt>
                <c:pt idx="297">
                  <c:v>26.1699492983821</c:v>
                </c:pt>
                <c:pt idx="298">
                  <c:v>23.172259632537799</c:v>
                </c:pt>
                <c:pt idx="299">
                  <c:v>25.272816356960199</c:v>
                </c:pt>
                <c:pt idx="300">
                  <c:v>21.8007857725718</c:v>
                </c:pt>
                <c:pt idx="301">
                  <c:v>29.672112996782701</c:v>
                </c:pt>
                <c:pt idx="302">
                  <c:v>25.744887496036501</c:v>
                </c:pt>
                <c:pt idx="303">
                  <c:v>28.371521111766199</c:v>
                </c:pt>
                <c:pt idx="304">
                  <c:v>23.336911733784198</c:v>
                </c:pt>
                <c:pt idx="305">
                  <c:v>29.073274560269699</c:v>
                </c:pt>
                <c:pt idx="306">
                  <c:v>24.496062840963301</c:v>
                </c:pt>
                <c:pt idx="307">
                  <c:v>24.005801562854298</c:v>
                </c:pt>
                <c:pt idx="308">
                  <c:v>27.9222134910903</c:v>
                </c:pt>
                <c:pt idx="309">
                  <c:v>24.047823827980402</c:v>
                </c:pt>
                <c:pt idx="310">
                  <c:v>28.837301599473701</c:v>
                </c:pt>
                <c:pt idx="311">
                  <c:v>24.100296887276102</c:v>
                </c:pt>
                <c:pt idx="312">
                  <c:v>20.960629129169899</c:v>
                </c:pt>
                <c:pt idx="313">
                  <c:v>24.828757087261401</c:v>
                </c:pt>
                <c:pt idx="314">
                  <c:v>27.707011914508101</c:v>
                </c:pt>
                <c:pt idx="315">
                  <c:v>21.436573616730598</c:v>
                </c:pt>
                <c:pt idx="316">
                  <c:v>21.869406922127201</c:v>
                </c:pt>
                <c:pt idx="317">
                  <c:v>26.895422449738799</c:v>
                </c:pt>
                <c:pt idx="318">
                  <c:v>29.841403664499801</c:v>
                </c:pt>
                <c:pt idx="319">
                  <c:v>21.623250038037899</c:v>
                </c:pt>
                <c:pt idx="320">
                  <c:v>29.971164934859999</c:v>
                </c:pt>
                <c:pt idx="321">
                  <c:v>24.4756830878339</c:v>
                </c:pt>
                <c:pt idx="322">
                  <c:v>27.746699927274602</c:v>
                </c:pt>
                <c:pt idx="323">
                  <c:v>26.478989395410402</c:v>
                </c:pt>
                <c:pt idx="324">
                  <c:v>29.661390791489598</c:v>
                </c:pt>
                <c:pt idx="325">
                  <c:v>28.495385710926801</c:v>
                </c:pt>
                <c:pt idx="326">
                  <c:v>23.676638134813999</c:v>
                </c:pt>
                <c:pt idx="327">
                  <c:v>22.976247258235599</c:v>
                </c:pt>
                <c:pt idx="328">
                  <c:v>25.556092091425</c:v>
                </c:pt>
                <c:pt idx="329">
                  <c:v>24.3556726442329</c:v>
                </c:pt>
                <c:pt idx="330">
                  <c:v>22.493584118221602</c:v>
                </c:pt>
                <c:pt idx="331">
                  <c:v>25.028103588292598</c:v>
                </c:pt>
                <c:pt idx="332">
                  <c:v>24.754216120263699</c:v>
                </c:pt>
                <c:pt idx="333">
                  <c:v>26.660121373762799</c:v>
                </c:pt>
                <c:pt idx="334">
                  <c:v>29.940554446469299</c:v>
                </c:pt>
                <c:pt idx="335">
                  <c:v>25.292793135640601</c:v>
                </c:pt>
                <c:pt idx="336">
                  <c:v>29.8357526685426</c:v>
                </c:pt>
                <c:pt idx="337">
                  <c:v>28.323080559092201</c:v>
                </c:pt>
                <c:pt idx="338">
                  <c:v>23.530543021975198</c:v>
                </c:pt>
                <c:pt idx="339">
                  <c:v>25.485925419891501</c:v>
                </c:pt>
                <c:pt idx="340">
                  <c:v>29.103356619413901</c:v>
                </c:pt>
                <c:pt idx="341">
                  <c:v>23.604854666489398</c:v>
                </c:pt>
                <c:pt idx="342">
                  <c:v>22.201135468930399</c:v>
                </c:pt>
                <c:pt idx="343">
                  <c:v>29.647247508826201</c:v>
                </c:pt>
                <c:pt idx="344">
                  <c:v>22.539922369298001</c:v>
                </c:pt>
                <c:pt idx="345">
                  <c:v>29.156441420797901</c:v>
                </c:pt>
                <c:pt idx="346">
                  <c:v>20.792397525942899</c:v>
                </c:pt>
                <c:pt idx="347">
                  <c:v>21.766219874316899</c:v>
                </c:pt>
                <c:pt idx="348">
                  <c:v>27.4186969262472</c:v>
                </c:pt>
                <c:pt idx="349">
                  <c:v>29.598786880062399</c:v>
                </c:pt>
                <c:pt idx="350">
                  <c:v>22.883364314842598</c:v>
                </c:pt>
                <c:pt idx="351">
                  <c:v>24.123862235785701</c:v>
                </c:pt>
                <c:pt idx="352">
                  <c:v>24.9203612089151</c:v>
                </c:pt>
                <c:pt idx="353">
                  <c:v>24.867072170252801</c:v>
                </c:pt>
                <c:pt idx="354">
                  <c:v>26.4160720642436</c:v>
                </c:pt>
                <c:pt idx="355">
                  <c:v>29.934091916313701</c:v>
                </c:pt>
                <c:pt idx="356">
                  <c:v>26.6413260488732</c:v>
                </c:pt>
                <c:pt idx="357">
                  <c:v>29.531472293221299</c:v>
                </c:pt>
                <c:pt idx="358">
                  <c:v>25.649604848007399</c:v>
                </c:pt>
                <c:pt idx="359">
                  <c:v>20.586709954616602</c:v>
                </c:pt>
                <c:pt idx="360">
                  <c:v>25.015098891974599</c:v>
                </c:pt>
                <c:pt idx="361">
                  <c:v>27.085200397884499</c:v>
                </c:pt>
                <c:pt idx="362">
                  <c:v>25.4630266891239</c:v>
                </c:pt>
                <c:pt idx="363">
                  <c:v>24.932757632110199</c:v>
                </c:pt>
                <c:pt idx="364">
                  <c:v>20.7298522213407</c:v>
                </c:pt>
                <c:pt idx="365">
                  <c:v>26.594865997815301</c:v>
                </c:pt>
                <c:pt idx="366">
                  <c:v>23.9456205773335</c:v>
                </c:pt>
                <c:pt idx="367">
                  <c:v>27.433207137901299</c:v>
                </c:pt>
                <c:pt idx="368">
                  <c:v>29.4548449312713</c:v>
                </c:pt>
                <c:pt idx="369">
                  <c:v>26.625763455464998</c:v>
                </c:pt>
                <c:pt idx="370">
                  <c:v>24.209138238460199</c:v>
                </c:pt>
                <c:pt idx="371">
                  <c:v>27.246529070906298</c:v>
                </c:pt>
                <c:pt idx="372">
                  <c:v>22.8755811997145</c:v>
                </c:pt>
                <c:pt idx="373">
                  <c:v>26.490491708295099</c:v>
                </c:pt>
                <c:pt idx="374">
                  <c:v>29.847835861620201</c:v>
                </c:pt>
                <c:pt idx="375">
                  <c:v>25.750670316103999</c:v>
                </c:pt>
                <c:pt idx="376">
                  <c:v>26.2115212417267</c:v>
                </c:pt>
                <c:pt idx="377">
                  <c:v>25.2719742752877</c:v>
                </c:pt>
                <c:pt idx="378">
                  <c:v>24.685147694890201</c:v>
                </c:pt>
                <c:pt idx="379">
                  <c:v>29.9895841022051</c:v>
                </c:pt>
                <c:pt idx="380">
                  <c:v>21.7625170705107</c:v>
                </c:pt>
                <c:pt idx="381">
                  <c:v>21.3013405937245</c:v>
                </c:pt>
                <c:pt idx="382">
                  <c:v>27.121075880044199</c:v>
                </c:pt>
                <c:pt idx="383">
                  <c:v>28.779058737906698</c:v>
                </c:pt>
                <c:pt idx="384">
                  <c:v>24.346551085683998</c:v>
                </c:pt>
                <c:pt idx="385">
                  <c:v>28.0496908264655</c:v>
                </c:pt>
                <c:pt idx="386">
                  <c:v>27.226570854641601</c:v>
                </c:pt>
                <c:pt idx="387">
                  <c:v>27.875945657487701</c:v>
                </c:pt>
                <c:pt idx="388">
                  <c:v>28.9788696138577</c:v>
                </c:pt>
                <c:pt idx="389">
                  <c:v>27.066683112008501</c:v>
                </c:pt>
                <c:pt idx="390">
                  <c:v>24.4138288939339</c:v>
                </c:pt>
                <c:pt idx="391">
                  <c:v>29.764203044712101</c:v>
                </c:pt>
                <c:pt idx="392">
                  <c:v>22.112810955291</c:v>
                </c:pt>
                <c:pt idx="393">
                  <c:v>24.940660004479099</c:v>
                </c:pt>
                <c:pt idx="394">
                  <c:v>24.577256096906101</c:v>
                </c:pt>
                <c:pt idx="395">
                  <c:v>21.252803289031501</c:v>
                </c:pt>
                <c:pt idx="396">
                  <c:v>29.884393483016201</c:v>
                </c:pt>
                <c:pt idx="397">
                  <c:v>20.644247670766099</c:v>
                </c:pt>
                <c:pt idx="398">
                  <c:v>28.113887281813501</c:v>
                </c:pt>
                <c:pt idx="399">
                  <c:v>28.130177410228502</c:v>
                </c:pt>
                <c:pt idx="400">
                  <c:v>21.088594927897699</c:v>
                </c:pt>
                <c:pt idx="401">
                  <c:v>23.776360320205299</c:v>
                </c:pt>
                <c:pt idx="402">
                  <c:v>22.234645566475599</c:v>
                </c:pt>
                <c:pt idx="403">
                  <c:v>29.082098865698701</c:v>
                </c:pt>
                <c:pt idx="404">
                  <c:v>26.593402449177098</c:v>
                </c:pt>
                <c:pt idx="405">
                  <c:v>22.1626196665345</c:v>
                </c:pt>
                <c:pt idx="406">
                  <c:v>24.600268640489102</c:v>
                </c:pt>
                <c:pt idx="407">
                  <c:v>28.8707039511009</c:v>
                </c:pt>
                <c:pt idx="408">
                  <c:v>29.9632329042302</c:v>
                </c:pt>
                <c:pt idx="409">
                  <c:v>23.751219493408801</c:v>
                </c:pt>
                <c:pt idx="410">
                  <c:v>24.791798073571499</c:v>
                </c:pt>
                <c:pt idx="411">
                  <c:v>22.2963567058645</c:v>
                </c:pt>
                <c:pt idx="412">
                  <c:v>21.968177597761699</c:v>
                </c:pt>
                <c:pt idx="413">
                  <c:v>25.040550991673001</c:v>
                </c:pt>
                <c:pt idx="414">
                  <c:v>24.790527515796601</c:v>
                </c:pt>
                <c:pt idx="415">
                  <c:v>29.7594575747558</c:v>
                </c:pt>
                <c:pt idx="416">
                  <c:v>20.572217098747601</c:v>
                </c:pt>
                <c:pt idx="417">
                  <c:v>21.491110561304399</c:v>
                </c:pt>
                <c:pt idx="418">
                  <c:v>22.8101254138817</c:v>
                </c:pt>
                <c:pt idx="419">
                  <c:v>28.080265460825601</c:v>
                </c:pt>
                <c:pt idx="420">
                  <c:v>28.153784155577799</c:v>
                </c:pt>
                <c:pt idx="421">
                  <c:v>20.095544725988901</c:v>
                </c:pt>
                <c:pt idx="422">
                  <c:v>23.891457520352699</c:v>
                </c:pt>
                <c:pt idx="423">
                  <c:v>20.138530462730699</c:v>
                </c:pt>
                <c:pt idx="424">
                  <c:v>20.179111779636202</c:v>
                </c:pt>
                <c:pt idx="425">
                  <c:v>28.077378373401</c:v>
                </c:pt>
                <c:pt idx="426">
                  <c:v>22.7508742359277</c:v>
                </c:pt>
                <c:pt idx="427">
                  <c:v>27.123791012042201</c:v>
                </c:pt>
                <c:pt idx="428">
                  <c:v>27.2833292049155</c:v>
                </c:pt>
                <c:pt idx="429">
                  <c:v>25.014993307259601</c:v>
                </c:pt>
                <c:pt idx="430">
                  <c:v>21.466143655009201</c:v>
                </c:pt>
                <c:pt idx="431">
                  <c:v>24.4132594763771</c:v>
                </c:pt>
                <c:pt idx="432">
                  <c:v>26.634832086508201</c:v>
                </c:pt>
                <c:pt idx="433">
                  <c:v>27.5296050836563</c:v>
                </c:pt>
                <c:pt idx="434">
                  <c:v>20.4236232219165</c:v>
                </c:pt>
                <c:pt idx="435">
                  <c:v>29.196131107386801</c:v>
                </c:pt>
                <c:pt idx="436">
                  <c:v>29.132278473010199</c:v>
                </c:pt>
                <c:pt idx="437">
                  <c:v>21.113107683027899</c:v>
                </c:pt>
                <c:pt idx="438">
                  <c:v>24.966378373156601</c:v>
                </c:pt>
                <c:pt idx="439">
                  <c:v>22.763581036685199</c:v>
                </c:pt>
                <c:pt idx="440">
                  <c:v>24.650592225221899</c:v>
                </c:pt>
                <c:pt idx="441">
                  <c:v>22.409574710479198</c:v>
                </c:pt>
                <c:pt idx="442">
                  <c:v>27.412537124126001</c:v>
                </c:pt>
                <c:pt idx="443">
                  <c:v>28.0333112693712</c:v>
                </c:pt>
                <c:pt idx="444">
                  <c:v>23.508825825875999</c:v>
                </c:pt>
                <c:pt idx="445">
                  <c:v>23.145295623453801</c:v>
                </c:pt>
                <c:pt idx="446">
                  <c:v>22.430862898122399</c:v>
                </c:pt>
                <c:pt idx="447">
                  <c:v>20.5837764955632</c:v>
                </c:pt>
                <c:pt idx="448">
                  <c:v>25.671657767932601</c:v>
                </c:pt>
                <c:pt idx="449">
                  <c:v>27.887454181933698</c:v>
                </c:pt>
                <c:pt idx="450">
                  <c:v>22.612632063543099</c:v>
                </c:pt>
                <c:pt idx="451">
                  <c:v>20.128737577453201</c:v>
                </c:pt>
                <c:pt idx="452">
                  <c:v>25.480452458916901</c:v>
                </c:pt>
                <c:pt idx="453">
                  <c:v>20.220086774789401</c:v>
                </c:pt>
                <c:pt idx="454">
                  <c:v>24.250220009206</c:v>
                </c:pt>
                <c:pt idx="455">
                  <c:v>25.383316359569498</c:v>
                </c:pt>
                <c:pt idx="456">
                  <c:v>22.514234925379402</c:v>
                </c:pt>
                <c:pt idx="457">
                  <c:v>26.535222128965099</c:v>
                </c:pt>
                <c:pt idx="458">
                  <c:v>21.844770768163801</c:v>
                </c:pt>
                <c:pt idx="459">
                  <c:v>25.815971147012899</c:v>
                </c:pt>
                <c:pt idx="460">
                  <c:v>29.1912594277</c:v>
                </c:pt>
                <c:pt idx="461">
                  <c:v>22.862277371468402</c:v>
                </c:pt>
                <c:pt idx="462">
                  <c:v>22.0914678663454</c:v>
                </c:pt>
                <c:pt idx="463">
                  <c:v>25.2048697315306</c:v>
                </c:pt>
                <c:pt idx="464">
                  <c:v>20.888861757974698</c:v>
                </c:pt>
                <c:pt idx="465">
                  <c:v>25.5042721155822</c:v>
                </c:pt>
                <c:pt idx="466">
                  <c:v>28.580806825931599</c:v>
                </c:pt>
                <c:pt idx="467">
                  <c:v>25.354491182222901</c:v>
                </c:pt>
                <c:pt idx="468">
                  <c:v>26.916619743576401</c:v>
                </c:pt>
                <c:pt idx="469">
                  <c:v>22.631193499696401</c:v>
                </c:pt>
                <c:pt idx="470">
                  <c:v>24.077228049710602</c:v>
                </c:pt>
                <c:pt idx="471">
                  <c:v>23.066246973477401</c:v>
                </c:pt>
                <c:pt idx="472">
                  <c:v>23.773581854522501</c:v>
                </c:pt>
                <c:pt idx="473">
                  <c:v>29.165312147879501</c:v>
                </c:pt>
                <c:pt idx="474">
                  <c:v>28.8569793307175</c:v>
                </c:pt>
                <c:pt idx="475">
                  <c:v>23.355251042380399</c:v>
                </c:pt>
                <c:pt idx="476">
                  <c:v>29.476509553670301</c:v>
                </c:pt>
                <c:pt idx="477">
                  <c:v>25.646704219384301</c:v>
                </c:pt>
                <c:pt idx="478">
                  <c:v>26.785853629042698</c:v>
                </c:pt>
                <c:pt idx="479">
                  <c:v>22.241050225881899</c:v>
                </c:pt>
                <c:pt idx="480">
                  <c:v>27.258290801594601</c:v>
                </c:pt>
                <c:pt idx="481">
                  <c:v>27.573100719202699</c:v>
                </c:pt>
                <c:pt idx="482">
                  <c:v>21.709430109696001</c:v>
                </c:pt>
                <c:pt idx="483">
                  <c:v>20.8195950551736</c:v>
                </c:pt>
                <c:pt idx="484">
                  <c:v>25.648771418792801</c:v>
                </c:pt>
                <c:pt idx="485">
                  <c:v>26.7607404518496</c:v>
                </c:pt>
                <c:pt idx="486">
                  <c:v>20.714708071095501</c:v>
                </c:pt>
                <c:pt idx="487">
                  <c:v>29.828850779482799</c:v>
                </c:pt>
                <c:pt idx="488">
                  <c:v>20.354013258597099</c:v>
                </c:pt>
                <c:pt idx="489">
                  <c:v>29.254833498407699</c:v>
                </c:pt>
                <c:pt idx="490">
                  <c:v>20.5044956100669</c:v>
                </c:pt>
                <c:pt idx="491">
                  <c:v>27.065958067914899</c:v>
                </c:pt>
                <c:pt idx="492">
                  <c:v>28.7061454689781</c:v>
                </c:pt>
                <c:pt idx="493">
                  <c:v>21.932234554436199</c:v>
                </c:pt>
                <c:pt idx="494">
                  <c:v>21.301694072065999</c:v>
                </c:pt>
                <c:pt idx="495">
                  <c:v>25.6572922554918</c:v>
                </c:pt>
                <c:pt idx="496">
                  <c:v>29.4269070695793</c:v>
                </c:pt>
                <c:pt idx="497">
                  <c:v>21.208196014009999</c:v>
                </c:pt>
                <c:pt idx="498">
                  <c:v>28.9869158931524</c:v>
                </c:pt>
                <c:pt idx="499">
                  <c:v>23.708671720474602</c:v>
                </c:pt>
                <c:pt idx="500">
                  <c:v>22.772452675682601</c:v>
                </c:pt>
                <c:pt idx="501">
                  <c:v>27.319954531398601</c:v>
                </c:pt>
                <c:pt idx="502">
                  <c:v>25.8977360476709</c:v>
                </c:pt>
                <c:pt idx="503">
                  <c:v>22.8529281335238</c:v>
                </c:pt>
                <c:pt idx="504">
                  <c:v>27.9098312811015</c:v>
                </c:pt>
                <c:pt idx="505">
                  <c:v>25.989015312685499</c:v>
                </c:pt>
                <c:pt idx="506">
                  <c:v>24.532159747754601</c:v>
                </c:pt>
                <c:pt idx="507">
                  <c:v>21.7389253815793</c:v>
                </c:pt>
                <c:pt idx="508">
                  <c:v>28.367308264563601</c:v>
                </c:pt>
                <c:pt idx="509">
                  <c:v>29.374034698130099</c:v>
                </c:pt>
                <c:pt idx="510">
                  <c:v>26.3941227566709</c:v>
                </c:pt>
                <c:pt idx="511">
                  <c:v>29.4592401075022</c:v>
                </c:pt>
                <c:pt idx="512">
                  <c:v>22.7789768800119</c:v>
                </c:pt>
                <c:pt idx="513">
                  <c:v>24.165454779487298</c:v>
                </c:pt>
                <c:pt idx="514">
                  <c:v>27.456364996359898</c:v>
                </c:pt>
                <c:pt idx="515">
                  <c:v>28.226550979307401</c:v>
                </c:pt>
                <c:pt idx="516">
                  <c:v>21.6914655988673</c:v>
                </c:pt>
                <c:pt idx="517">
                  <c:v>20.611669630598001</c:v>
                </c:pt>
                <c:pt idx="518">
                  <c:v>27.3235856690543</c:v>
                </c:pt>
                <c:pt idx="519">
                  <c:v>21.008113410555001</c:v>
                </c:pt>
                <c:pt idx="520">
                  <c:v>26.1352909355906</c:v>
                </c:pt>
                <c:pt idx="521">
                  <c:v>20.417626957791398</c:v>
                </c:pt>
                <c:pt idx="522">
                  <c:v>25.555883682478601</c:v>
                </c:pt>
                <c:pt idx="523">
                  <c:v>23.9009469734047</c:v>
                </c:pt>
                <c:pt idx="524">
                  <c:v>27.4570177335486</c:v>
                </c:pt>
                <c:pt idx="525">
                  <c:v>28.985184717420999</c:v>
                </c:pt>
                <c:pt idx="526">
                  <c:v>24.978118920362999</c:v>
                </c:pt>
                <c:pt idx="527">
                  <c:v>26.825159349268201</c:v>
                </c:pt>
                <c:pt idx="528">
                  <c:v>20.8386699931593</c:v>
                </c:pt>
                <c:pt idx="529">
                  <c:v>22.6711604808972</c:v>
                </c:pt>
                <c:pt idx="530">
                  <c:v>22.231706348691699</c:v>
                </c:pt>
                <c:pt idx="531">
                  <c:v>29.007901085433701</c:v>
                </c:pt>
                <c:pt idx="532">
                  <c:v>20.2492881345384</c:v>
                </c:pt>
                <c:pt idx="533">
                  <c:v>22.345513240580399</c:v>
                </c:pt>
                <c:pt idx="534">
                  <c:v>22.039777213432799</c:v>
                </c:pt>
                <c:pt idx="535">
                  <c:v>29.6276201427312</c:v>
                </c:pt>
                <c:pt idx="536">
                  <c:v>27.7717099236006</c:v>
                </c:pt>
                <c:pt idx="537">
                  <c:v>23.9931717428857</c:v>
                </c:pt>
                <c:pt idx="538">
                  <c:v>24.916751603974799</c:v>
                </c:pt>
                <c:pt idx="539">
                  <c:v>20.076316338811601</c:v>
                </c:pt>
                <c:pt idx="540">
                  <c:v>25.735553062782799</c:v>
                </c:pt>
                <c:pt idx="541">
                  <c:v>22.555876655765601</c:v>
                </c:pt>
                <c:pt idx="542">
                  <c:v>23.190639076307601</c:v>
                </c:pt>
                <c:pt idx="543">
                  <c:v>20.562095905476799</c:v>
                </c:pt>
                <c:pt idx="544">
                  <c:v>23.3335564056819</c:v>
                </c:pt>
                <c:pt idx="545">
                  <c:v>25.5249733480568</c:v>
                </c:pt>
                <c:pt idx="546">
                  <c:v>26.060152126362599</c:v>
                </c:pt>
                <c:pt idx="547">
                  <c:v>20.478201440082302</c:v>
                </c:pt>
                <c:pt idx="548">
                  <c:v>24.419248252866399</c:v>
                </c:pt>
                <c:pt idx="549">
                  <c:v>22.346768775282399</c:v>
                </c:pt>
                <c:pt idx="550">
                  <c:v>25.325159742225001</c:v>
                </c:pt>
                <c:pt idx="551">
                  <c:v>29.6187472945875</c:v>
                </c:pt>
                <c:pt idx="552">
                  <c:v>22.9921305291194</c:v>
                </c:pt>
                <c:pt idx="553">
                  <c:v>25.912647589049602</c:v>
                </c:pt>
                <c:pt idx="554">
                  <c:v>22.145748198751701</c:v>
                </c:pt>
                <c:pt idx="555">
                  <c:v>24.6184483559874</c:v>
                </c:pt>
                <c:pt idx="556">
                  <c:v>23.5262415154825</c:v>
                </c:pt>
                <c:pt idx="557">
                  <c:v>24.316138069193499</c:v>
                </c:pt>
                <c:pt idx="558">
                  <c:v>21.322770278406299</c:v>
                </c:pt>
                <c:pt idx="559">
                  <c:v>20.637409430045398</c:v>
                </c:pt>
                <c:pt idx="560">
                  <c:v>26.603751997681201</c:v>
                </c:pt>
                <c:pt idx="561">
                  <c:v>24.0823109914821</c:v>
                </c:pt>
                <c:pt idx="562">
                  <c:v>29.175520519086302</c:v>
                </c:pt>
                <c:pt idx="563">
                  <c:v>25.411293675089599</c:v>
                </c:pt>
                <c:pt idx="564">
                  <c:v>28.788470094804001</c:v>
                </c:pt>
                <c:pt idx="565">
                  <c:v>29.986663023194001</c:v>
                </c:pt>
                <c:pt idx="566">
                  <c:v>22.994690388903098</c:v>
                </c:pt>
                <c:pt idx="567">
                  <c:v>25.874134064422599</c:v>
                </c:pt>
                <c:pt idx="568">
                  <c:v>25.823889448751501</c:v>
                </c:pt>
                <c:pt idx="569">
                  <c:v>24.119290226388401</c:v>
                </c:pt>
                <c:pt idx="570">
                  <c:v>25.026543725776701</c:v>
                </c:pt>
                <c:pt idx="571">
                  <c:v>23.722752704652098</c:v>
                </c:pt>
                <c:pt idx="572">
                  <c:v>21.105905382991899</c:v>
                </c:pt>
                <c:pt idx="573">
                  <c:v>29.8959945463473</c:v>
                </c:pt>
                <c:pt idx="574">
                  <c:v>26.143975464627701</c:v>
                </c:pt>
                <c:pt idx="575">
                  <c:v>23.918155720609299</c:v>
                </c:pt>
                <c:pt idx="576">
                  <c:v>23.0386334704658</c:v>
                </c:pt>
                <c:pt idx="577">
                  <c:v>22.940665376197899</c:v>
                </c:pt>
                <c:pt idx="578">
                  <c:v>27.519676934331301</c:v>
                </c:pt>
                <c:pt idx="579">
                  <c:v>20.267639856093901</c:v>
                </c:pt>
                <c:pt idx="580">
                  <c:v>20.0836672938633</c:v>
                </c:pt>
                <c:pt idx="581">
                  <c:v>28.320133507361199</c:v>
                </c:pt>
                <c:pt idx="582">
                  <c:v>24.221436416972999</c:v>
                </c:pt>
                <c:pt idx="583">
                  <c:v>23.5511938507777</c:v>
                </c:pt>
                <c:pt idx="584">
                  <c:v>23.377386902716601</c:v>
                </c:pt>
                <c:pt idx="585">
                  <c:v>21.853116247072101</c:v>
                </c:pt>
                <c:pt idx="586">
                  <c:v>25.048041213841199</c:v>
                </c:pt>
                <c:pt idx="587">
                  <c:v>29.456558527865599</c:v>
                </c:pt>
                <c:pt idx="588">
                  <c:v>25.295158750709099</c:v>
                </c:pt>
                <c:pt idx="589">
                  <c:v>22.025443468577802</c:v>
                </c:pt>
                <c:pt idx="590">
                  <c:v>28.362273912031799</c:v>
                </c:pt>
                <c:pt idx="591">
                  <c:v>26.2417196758934</c:v>
                </c:pt>
                <c:pt idx="592">
                  <c:v>20.824744470711298</c:v>
                </c:pt>
                <c:pt idx="593">
                  <c:v>27.221156837606699</c:v>
                </c:pt>
                <c:pt idx="594">
                  <c:v>20.587370855087901</c:v>
                </c:pt>
                <c:pt idx="595">
                  <c:v>24.028717334515498</c:v>
                </c:pt>
                <c:pt idx="596">
                  <c:v>25.812903434433199</c:v>
                </c:pt>
                <c:pt idx="597">
                  <c:v>22.941532180266101</c:v>
                </c:pt>
                <c:pt idx="598">
                  <c:v>27.765100152656899</c:v>
                </c:pt>
                <c:pt idx="599">
                  <c:v>20.265191210412901</c:v>
                </c:pt>
                <c:pt idx="600">
                  <c:v>21.435133544684799</c:v>
                </c:pt>
                <c:pt idx="601">
                  <c:v>24.101967995806699</c:v>
                </c:pt>
                <c:pt idx="602">
                  <c:v>29.229526088322999</c:v>
                </c:pt>
                <c:pt idx="603">
                  <c:v>21.777337034070602</c:v>
                </c:pt>
                <c:pt idx="604">
                  <c:v>21.422945046607499</c:v>
                </c:pt>
                <c:pt idx="605">
                  <c:v>21.7719105167725</c:v>
                </c:pt>
                <c:pt idx="606">
                  <c:v>29.313089533798699</c:v>
                </c:pt>
                <c:pt idx="607">
                  <c:v>26.312113992801599</c:v>
                </c:pt>
                <c:pt idx="608">
                  <c:v>28.056808069836102</c:v>
                </c:pt>
                <c:pt idx="609">
                  <c:v>23.287661745146998</c:v>
                </c:pt>
                <c:pt idx="610">
                  <c:v>26.516199229432399</c:v>
                </c:pt>
                <c:pt idx="611">
                  <c:v>29.5313044245509</c:v>
                </c:pt>
                <c:pt idx="612">
                  <c:v>28.076279103504099</c:v>
                </c:pt>
                <c:pt idx="613">
                  <c:v>22.072062903892501</c:v>
                </c:pt>
                <c:pt idx="614">
                  <c:v>22.701002201298699</c:v>
                </c:pt>
                <c:pt idx="615">
                  <c:v>28.495529250736901</c:v>
                </c:pt>
                <c:pt idx="616">
                  <c:v>23.224515711712201</c:v>
                </c:pt>
                <c:pt idx="617">
                  <c:v>23.101868752981801</c:v>
                </c:pt>
                <c:pt idx="618">
                  <c:v>28.211898887349101</c:v>
                </c:pt>
                <c:pt idx="619">
                  <c:v>24.607834348807899</c:v>
                </c:pt>
                <c:pt idx="620">
                  <c:v>23.373630563947302</c:v>
                </c:pt>
                <c:pt idx="621">
                  <c:v>23.669615679107299</c:v>
                </c:pt>
                <c:pt idx="622">
                  <c:v>22.8281814493238</c:v>
                </c:pt>
                <c:pt idx="623">
                  <c:v>28.5960865420784</c:v>
                </c:pt>
                <c:pt idx="624">
                  <c:v>27.929216556120501</c:v>
                </c:pt>
                <c:pt idx="625">
                  <c:v>24.2718962951249</c:v>
                </c:pt>
                <c:pt idx="626">
                  <c:v>26.2756983712151</c:v>
                </c:pt>
                <c:pt idx="627">
                  <c:v>24.336223818027499</c:v>
                </c:pt>
                <c:pt idx="628">
                  <c:v>24.469723503963799</c:v>
                </c:pt>
                <c:pt idx="629">
                  <c:v>23.707597426615902</c:v>
                </c:pt>
                <c:pt idx="630">
                  <c:v>26.2081671542722</c:v>
                </c:pt>
                <c:pt idx="631">
                  <c:v>23.3066143118699</c:v>
                </c:pt>
                <c:pt idx="632">
                  <c:v>20.250695738580401</c:v>
                </c:pt>
                <c:pt idx="633">
                  <c:v>28.3486410587875</c:v>
                </c:pt>
                <c:pt idx="634">
                  <c:v>24.928249309683501</c:v>
                </c:pt>
                <c:pt idx="635">
                  <c:v>25.976357021966599</c:v>
                </c:pt>
                <c:pt idx="636">
                  <c:v>21.782147655314301</c:v>
                </c:pt>
                <c:pt idx="637">
                  <c:v>26.422160175052799</c:v>
                </c:pt>
                <c:pt idx="638">
                  <c:v>22.590737356806901</c:v>
                </c:pt>
                <c:pt idx="639">
                  <c:v>20.398158235285202</c:v>
                </c:pt>
                <c:pt idx="640">
                  <c:v>20.0674986462042</c:v>
                </c:pt>
                <c:pt idx="641">
                  <c:v>24.1393975779112</c:v>
                </c:pt>
                <c:pt idx="642">
                  <c:v>23.120543462271701</c:v>
                </c:pt>
                <c:pt idx="643">
                  <c:v>22.205693452283299</c:v>
                </c:pt>
                <c:pt idx="644">
                  <c:v>29.477070231850199</c:v>
                </c:pt>
                <c:pt idx="645">
                  <c:v>22.9402811000352</c:v>
                </c:pt>
                <c:pt idx="646">
                  <c:v>21.416930979984901</c:v>
                </c:pt>
                <c:pt idx="647">
                  <c:v>27.497468276702001</c:v>
                </c:pt>
                <c:pt idx="648">
                  <c:v>27.149860987206701</c:v>
                </c:pt>
                <c:pt idx="649">
                  <c:v>26.748143113810599</c:v>
                </c:pt>
                <c:pt idx="650">
                  <c:v>26.712144557772401</c:v>
                </c:pt>
                <c:pt idx="651">
                  <c:v>29.087077631263998</c:v>
                </c:pt>
                <c:pt idx="652">
                  <c:v>28.8460127777164</c:v>
                </c:pt>
                <c:pt idx="653">
                  <c:v>24.982577673412901</c:v>
                </c:pt>
                <c:pt idx="654">
                  <c:v>22.630290422717898</c:v>
                </c:pt>
                <c:pt idx="655">
                  <c:v>26.048889415597301</c:v>
                </c:pt>
                <c:pt idx="656">
                  <c:v>26.104489212962001</c:v>
                </c:pt>
                <c:pt idx="657">
                  <c:v>24.1503811210107</c:v>
                </c:pt>
                <c:pt idx="658">
                  <c:v>28.6201618474506</c:v>
                </c:pt>
                <c:pt idx="659">
                  <c:v>29.9384832205712</c:v>
                </c:pt>
                <c:pt idx="660">
                  <c:v>20.1346228079443</c:v>
                </c:pt>
                <c:pt idx="661">
                  <c:v>24.211586577239501</c:v>
                </c:pt>
                <c:pt idx="662">
                  <c:v>28.9057961439261</c:v>
                </c:pt>
                <c:pt idx="663">
                  <c:v>27.486614118580601</c:v>
                </c:pt>
                <c:pt idx="664">
                  <c:v>22.732507074025499</c:v>
                </c:pt>
                <c:pt idx="665">
                  <c:v>20.071647722867901</c:v>
                </c:pt>
                <c:pt idx="666">
                  <c:v>25.826213052660702</c:v>
                </c:pt>
                <c:pt idx="667">
                  <c:v>28.184622742561999</c:v>
                </c:pt>
                <c:pt idx="668">
                  <c:v>27.538303073227802</c:v>
                </c:pt>
                <c:pt idx="669">
                  <c:v>28.809743757906102</c:v>
                </c:pt>
                <c:pt idx="670">
                  <c:v>20.3149125808728</c:v>
                </c:pt>
                <c:pt idx="671">
                  <c:v>22.131944017432001</c:v>
                </c:pt>
                <c:pt idx="672">
                  <c:v>23.886253371789401</c:v>
                </c:pt>
                <c:pt idx="673">
                  <c:v>21.502921067896501</c:v>
                </c:pt>
                <c:pt idx="674">
                  <c:v>22.765539090777899</c:v>
                </c:pt>
                <c:pt idx="675">
                  <c:v>29.643731582141299</c:v>
                </c:pt>
                <c:pt idx="676">
                  <c:v>27.281586747629799</c:v>
                </c:pt>
                <c:pt idx="677">
                  <c:v>29.593944494015702</c:v>
                </c:pt>
                <c:pt idx="678">
                  <c:v>24.756777789627598</c:v>
                </c:pt>
                <c:pt idx="679">
                  <c:v>21.145990496884501</c:v>
                </c:pt>
                <c:pt idx="680">
                  <c:v>22.092208464936402</c:v>
                </c:pt>
                <c:pt idx="681">
                  <c:v>25.7716676083955</c:v>
                </c:pt>
                <c:pt idx="682">
                  <c:v>21.934041283702001</c:v>
                </c:pt>
                <c:pt idx="683">
                  <c:v>29.199253314231498</c:v>
                </c:pt>
                <c:pt idx="684">
                  <c:v>23.702239186983999</c:v>
                </c:pt>
                <c:pt idx="685">
                  <c:v>29.5655539450626</c:v>
                </c:pt>
                <c:pt idx="686">
                  <c:v>27.0752844041412</c:v>
                </c:pt>
                <c:pt idx="687">
                  <c:v>20.438464100152402</c:v>
                </c:pt>
                <c:pt idx="688">
                  <c:v>29.038956992659799</c:v>
                </c:pt>
                <c:pt idx="689">
                  <c:v>26.4332893061693</c:v>
                </c:pt>
                <c:pt idx="690">
                  <c:v>27.9927303655268</c:v>
                </c:pt>
                <c:pt idx="691">
                  <c:v>29.070533088506899</c:v>
                </c:pt>
                <c:pt idx="692">
                  <c:v>23.5797916804027</c:v>
                </c:pt>
                <c:pt idx="693">
                  <c:v>24.261281354684201</c:v>
                </c:pt>
                <c:pt idx="694">
                  <c:v>26.1181155702475</c:v>
                </c:pt>
                <c:pt idx="695">
                  <c:v>20.0075650836176</c:v>
                </c:pt>
                <c:pt idx="696">
                  <c:v>27.825976611176198</c:v>
                </c:pt>
                <c:pt idx="697">
                  <c:v>29.4291499887504</c:v>
                </c:pt>
                <c:pt idx="698">
                  <c:v>29.9925802718511</c:v>
                </c:pt>
                <c:pt idx="699">
                  <c:v>28.051128403210001</c:v>
                </c:pt>
                <c:pt idx="700">
                  <c:v>27.980854660103599</c:v>
                </c:pt>
                <c:pt idx="701">
                  <c:v>26.308481252944901</c:v>
                </c:pt>
                <c:pt idx="702">
                  <c:v>29.545181174522501</c:v>
                </c:pt>
                <c:pt idx="703">
                  <c:v>23.157394849356699</c:v>
                </c:pt>
                <c:pt idx="704">
                  <c:v>21.637690468466399</c:v>
                </c:pt>
                <c:pt idx="705">
                  <c:v>29.614779020502901</c:v>
                </c:pt>
                <c:pt idx="706">
                  <c:v>22.762116061860201</c:v>
                </c:pt>
                <c:pt idx="707">
                  <c:v>22.659619066592299</c:v>
                </c:pt>
                <c:pt idx="708">
                  <c:v>26.981393247816499</c:v>
                </c:pt>
                <c:pt idx="709">
                  <c:v>21.9612163952016</c:v>
                </c:pt>
                <c:pt idx="710">
                  <c:v>23.114394312824398</c:v>
                </c:pt>
                <c:pt idx="711">
                  <c:v>27.6250830134782</c:v>
                </c:pt>
                <c:pt idx="712">
                  <c:v>26.6118406630663</c:v>
                </c:pt>
                <c:pt idx="713">
                  <c:v>23.299273667636001</c:v>
                </c:pt>
                <c:pt idx="714">
                  <c:v>22.310543009336499</c:v>
                </c:pt>
                <c:pt idx="715">
                  <c:v>29.880897499771301</c:v>
                </c:pt>
                <c:pt idx="716">
                  <c:v>27.997371667890199</c:v>
                </c:pt>
                <c:pt idx="717">
                  <c:v>25.169736199649702</c:v>
                </c:pt>
                <c:pt idx="718">
                  <c:v>24.495983699663601</c:v>
                </c:pt>
                <c:pt idx="719">
                  <c:v>26.336921209865402</c:v>
                </c:pt>
                <c:pt idx="720">
                  <c:v>27.6078765039172</c:v>
                </c:pt>
                <c:pt idx="721">
                  <c:v>26.529837591983799</c:v>
                </c:pt>
                <c:pt idx="722">
                  <c:v>21.905272176615298</c:v>
                </c:pt>
                <c:pt idx="723">
                  <c:v>24.470007597678698</c:v>
                </c:pt>
                <c:pt idx="724">
                  <c:v>26.035928837340599</c:v>
                </c:pt>
                <c:pt idx="725">
                  <c:v>27.621686290258801</c:v>
                </c:pt>
                <c:pt idx="726">
                  <c:v>23.659695396513399</c:v>
                </c:pt>
                <c:pt idx="727">
                  <c:v>28.253687926194001</c:v>
                </c:pt>
                <c:pt idx="728">
                  <c:v>23.2919283816329</c:v>
                </c:pt>
                <c:pt idx="729">
                  <c:v>23.512909501516098</c:v>
                </c:pt>
                <c:pt idx="730">
                  <c:v>20.818448560599599</c:v>
                </c:pt>
                <c:pt idx="731">
                  <c:v>24.258571058426099</c:v>
                </c:pt>
                <c:pt idx="732">
                  <c:v>22.859093092943901</c:v>
                </c:pt>
                <c:pt idx="733">
                  <c:v>27.8728833545741</c:v>
                </c:pt>
                <c:pt idx="734">
                  <c:v>28.822226962483899</c:v>
                </c:pt>
                <c:pt idx="735">
                  <c:v>26.480499833230098</c:v>
                </c:pt>
                <c:pt idx="736">
                  <c:v>27.1853507264454</c:v>
                </c:pt>
                <c:pt idx="737">
                  <c:v>28.108716915075501</c:v>
                </c:pt>
                <c:pt idx="738">
                  <c:v>24.6781592008169</c:v>
                </c:pt>
                <c:pt idx="739">
                  <c:v>25.154023578344599</c:v>
                </c:pt>
                <c:pt idx="740">
                  <c:v>27.919158473341501</c:v>
                </c:pt>
                <c:pt idx="741">
                  <c:v>20.481908433295601</c:v>
                </c:pt>
                <c:pt idx="742">
                  <c:v>21.158264523278898</c:v>
                </c:pt>
                <c:pt idx="743">
                  <c:v>28.1842678594947</c:v>
                </c:pt>
                <c:pt idx="744">
                  <c:v>26.983444841468401</c:v>
                </c:pt>
                <c:pt idx="745">
                  <c:v>21.536364174001498</c:v>
                </c:pt>
                <c:pt idx="746">
                  <c:v>28.089945912929501</c:v>
                </c:pt>
                <c:pt idx="747">
                  <c:v>27.898239814323802</c:v>
                </c:pt>
                <c:pt idx="748">
                  <c:v>28.295123420876699</c:v>
                </c:pt>
                <c:pt idx="749">
                  <c:v>27.565705659102498</c:v>
                </c:pt>
                <c:pt idx="750">
                  <c:v>20.544784946049798</c:v>
                </c:pt>
                <c:pt idx="751">
                  <c:v>26.001471980978099</c:v>
                </c:pt>
                <c:pt idx="752">
                  <c:v>21.212028672994101</c:v>
                </c:pt>
                <c:pt idx="753">
                  <c:v>24.3975644393016</c:v>
                </c:pt>
                <c:pt idx="754">
                  <c:v>29.297663074028598</c:v>
                </c:pt>
                <c:pt idx="755">
                  <c:v>25.601552066483698</c:v>
                </c:pt>
                <c:pt idx="756">
                  <c:v>24.6718941684714</c:v>
                </c:pt>
                <c:pt idx="757">
                  <c:v>20.2251283225356</c:v>
                </c:pt>
                <c:pt idx="758">
                  <c:v>29.653879610273901</c:v>
                </c:pt>
                <c:pt idx="759">
                  <c:v>25.6509629332758</c:v>
                </c:pt>
                <c:pt idx="760">
                  <c:v>25.649018321753498</c:v>
                </c:pt>
                <c:pt idx="761">
                  <c:v>24.718255043439001</c:v>
                </c:pt>
                <c:pt idx="762">
                  <c:v>28.893682356464002</c:v>
                </c:pt>
                <c:pt idx="763">
                  <c:v>25.215366866623398</c:v>
                </c:pt>
                <c:pt idx="764">
                  <c:v>24.5857737208812</c:v>
                </c:pt>
                <c:pt idx="765">
                  <c:v>24.3759528790942</c:v>
                </c:pt>
                <c:pt idx="766">
                  <c:v>26.2522759544403</c:v>
                </c:pt>
                <c:pt idx="767">
                  <c:v>25.4313266383285</c:v>
                </c:pt>
                <c:pt idx="768">
                  <c:v>29.649917255382199</c:v>
                </c:pt>
                <c:pt idx="769">
                  <c:v>24.019198032539901</c:v>
                </c:pt>
                <c:pt idx="770">
                  <c:v>26.265252934294299</c:v>
                </c:pt>
                <c:pt idx="771">
                  <c:v>20.463369398882001</c:v>
                </c:pt>
                <c:pt idx="772">
                  <c:v>28.964697914030602</c:v>
                </c:pt>
                <c:pt idx="773">
                  <c:v>26.701124713118102</c:v>
                </c:pt>
                <c:pt idx="774">
                  <c:v>20.0865377520484</c:v>
                </c:pt>
                <c:pt idx="775">
                  <c:v>25.754692492283802</c:v>
                </c:pt>
                <c:pt idx="776">
                  <c:v>27.3016065800578</c:v>
                </c:pt>
                <c:pt idx="777">
                  <c:v>23.798703060875098</c:v>
                </c:pt>
                <c:pt idx="778">
                  <c:v>23.926434927118901</c:v>
                </c:pt>
                <c:pt idx="779">
                  <c:v>20.973842280156799</c:v>
                </c:pt>
                <c:pt idx="780">
                  <c:v>21.5111299536388</c:v>
                </c:pt>
                <c:pt idx="781">
                  <c:v>27.4368409381802</c:v>
                </c:pt>
                <c:pt idx="782">
                  <c:v>25.955457362671901</c:v>
                </c:pt>
                <c:pt idx="783">
                  <c:v>23.267612083668698</c:v>
                </c:pt>
                <c:pt idx="784">
                  <c:v>21.2291945003631</c:v>
                </c:pt>
                <c:pt idx="785">
                  <c:v>28.494737984482502</c:v>
                </c:pt>
                <c:pt idx="786">
                  <c:v>23.154947736255998</c:v>
                </c:pt>
                <c:pt idx="787">
                  <c:v>20.657513358909799</c:v>
                </c:pt>
                <c:pt idx="788">
                  <c:v>24.1810851135489</c:v>
                </c:pt>
                <c:pt idx="789">
                  <c:v>22.717299723189601</c:v>
                </c:pt>
                <c:pt idx="790">
                  <c:v>22.969477185193199</c:v>
                </c:pt>
                <c:pt idx="791">
                  <c:v>28.721513263083601</c:v>
                </c:pt>
                <c:pt idx="792">
                  <c:v>26.823036579820801</c:v>
                </c:pt>
                <c:pt idx="793">
                  <c:v>23.629262053597898</c:v>
                </c:pt>
                <c:pt idx="794">
                  <c:v>20.5848908954564</c:v>
                </c:pt>
                <c:pt idx="795">
                  <c:v>25.509993314571499</c:v>
                </c:pt>
                <c:pt idx="796">
                  <c:v>22.762376115605001</c:v>
                </c:pt>
                <c:pt idx="797">
                  <c:v>28.533587648993802</c:v>
                </c:pt>
                <c:pt idx="798">
                  <c:v>23.939925926350401</c:v>
                </c:pt>
                <c:pt idx="799">
                  <c:v>25.5666093855281</c:v>
                </c:pt>
                <c:pt idx="800">
                  <c:v>24.083612178804898</c:v>
                </c:pt>
                <c:pt idx="801">
                  <c:v>24.739661748336001</c:v>
                </c:pt>
                <c:pt idx="802">
                  <c:v>20.044356570610699</c:v>
                </c:pt>
                <c:pt idx="803">
                  <c:v>20.9939943089956</c:v>
                </c:pt>
                <c:pt idx="804">
                  <c:v>26.091473296151399</c:v>
                </c:pt>
                <c:pt idx="805">
                  <c:v>28.012466762200098</c:v>
                </c:pt>
                <c:pt idx="806">
                  <c:v>28.542788467972098</c:v>
                </c:pt>
                <c:pt idx="807">
                  <c:v>28.4081194516457</c:v>
                </c:pt>
                <c:pt idx="808">
                  <c:v>22.995708120086</c:v>
                </c:pt>
                <c:pt idx="809">
                  <c:v>20.8331835150993</c:v>
                </c:pt>
                <c:pt idx="810">
                  <c:v>25.783239146637499</c:v>
                </c:pt>
                <c:pt idx="811">
                  <c:v>21.5112582250282</c:v>
                </c:pt>
                <c:pt idx="812">
                  <c:v>21.948975460971202</c:v>
                </c:pt>
                <c:pt idx="813">
                  <c:v>26.0148804576876</c:v>
                </c:pt>
                <c:pt idx="814">
                  <c:v>25.191691671285099</c:v>
                </c:pt>
                <c:pt idx="815">
                  <c:v>28.2650454280034</c:v>
                </c:pt>
                <c:pt idx="816">
                  <c:v>24.507549666190702</c:v>
                </c:pt>
                <c:pt idx="817">
                  <c:v>24.288713865115199</c:v>
                </c:pt>
                <c:pt idx="818">
                  <c:v>24.071036139656499</c:v>
                </c:pt>
                <c:pt idx="819">
                  <c:v>24.103345121556199</c:v>
                </c:pt>
                <c:pt idx="820">
                  <c:v>21.571152670794898</c:v>
                </c:pt>
                <c:pt idx="821">
                  <c:v>28.2856392443781</c:v>
                </c:pt>
                <c:pt idx="822">
                  <c:v>23.784268293342599</c:v>
                </c:pt>
                <c:pt idx="823">
                  <c:v>21.797741331214802</c:v>
                </c:pt>
                <c:pt idx="824">
                  <c:v>21.426270212218999</c:v>
                </c:pt>
                <c:pt idx="825">
                  <c:v>29.052975936830201</c:v>
                </c:pt>
                <c:pt idx="826">
                  <c:v>28.765328905994</c:v>
                </c:pt>
                <c:pt idx="827">
                  <c:v>22.540831425400501</c:v>
                </c:pt>
                <c:pt idx="828">
                  <c:v>26.5502270230105</c:v>
                </c:pt>
                <c:pt idx="829">
                  <c:v>28.928386718945099</c:v>
                </c:pt>
                <c:pt idx="830">
                  <c:v>24.370546623231998</c:v>
                </c:pt>
                <c:pt idx="831">
                  <c:v>20.6468279221058</c:v>
                </c:pt>
                <c:pt idx="832">
                  <c:v>28.959829558902399</c:v>
                </c:pt>
                <c:pt idx="833">
                  <c:v>28.336081153155199</c:v>
                </c:pt>
                <c:pt idx="834">
                  <c:v>29.229004665925601</c:v>
                </c:pt>
                <c:pt idx="835">
                  <c:v>26.718430714380101</c:v>
                </c:pt>
                <c:pt idx="836">
                  <c:v>24.567598486276701</c:v>
                </c:pt>
                <c:pt idx="837">
                  <c:v>25.3819387584374</c:v>
                </c:pt>
                <c:pt idx="838">
                  <c:v>29.381460691723898</c:v>
                </c:pt>
                <c:pt idx="839">
                  <c:v>28.798147634362898</c:v>
                </c:pt>
                <c:pt idx="840">
                  <c:v>26.580330970873</c:v>
                </c:pt>
                <c:pt idx="841">
                  <c:v>29.630499745558701</c:v>
                </c:pt>
                <c:pt idx="842">
                  <c:v>28.450559239073002</c:v>
                </c:pt>
                <c:pt idx="843">
                  <c:v>25.223207547615399</c:v>
                </c:pt>
                <c:pt idx="844">
                  <c:v>24.090883775103599</c:v>
                </c:pt>
                <c:pt idx="845">
                  <c:v>26.716131858354299</c:v>
                </c:pt>
                <c:pt idx="846">
                  <c:v>24.007830520770099</c:v>
                </c:pt>
                <c:pt idx="847">
                  <c:v>25.168296440898501</c:v>
                </c:pt>
                <c:pt idx="848">
                  <c:v>22.277391057705199</c:v>
                </c:pt>
                <c:pt idx="849">
                  <c:v>25.606914395280398</c:v>
                </c:pt>
                <c:pt idx="850">
                  <c:v>25.347900124069199</c:v>
                </c:pt>
                <c:pt idx="851">
                  <c:v>28.797385106002999</c:v>
                </c:pt>
                <c:pt idx="852">
                  <c:v>27.510661248992399</c:v>
                </c:pt>
                <c:pt idx="853">
                  <c:v>21.674992118117601</c:v>
                </c:pt>
                <c:pt idx="854">
                  <c:v>27.8882053266517</c:v>
                </c:pt>
                <c:pt idx="855">
                  <c:v>22.010422101842099</c:v>
                </c:pt>
                <c:pt idx="856">
                  <c:v>23.124358440021101</c:v>
                </c:pt>
                <c:pt idx="857">
                  <c:v>29.087372834038199</c:v>
                </c:pt>
                <c:pt idx="858">
                  <c:v>26.047214623939801</c:v>
                </c:pt>
                <c:pt idx="859">
                  <c:v>26.987897969882599</c:v>
                </c:pt>
                <c:pt idx="860">
                  <c:v>21.0968896707802</c:v>
                </c:pt>
                <c:pt idx="861">
                  <c:v>29.740914785129601</c:v>
                </c:pt>
                <c:pt idx="862">
                  <c:v>21.1748426869705</c:v>
                </c:pt>
                <c:pt idx="863">
                  <c:v>26.60848164702</c:v>
                </c:pt>
                <c:pt idx="864">
                  <c:v>20.036287406871899</c:v>
                </c:pt>
                <c:pt idx="865">
                  <c:v>22.718206905120201</c:v>
                </c:pt>
                <c:pt idx="866">
                  <c:v>24.981070435902598</c:v>
                </c:pt>
                <c:pt idx="867">
                  <c:v>21.7669122623414</c:v>
                </c:pt>
                <c:pt idx="868">
                  <c:v>26.336528020369599</c:v>
                </c:pt>
                <c:pt idx="869">
                  <c:v>27.759536602699299</c:v>
                </c:pt>
                <c:pt idx="870">
                  <c:v>28.357718756092499</c:v>
                </c:pt>
                <c:pt idx="871">
                  <c:v>29.958813926408599</c:v>
                </c:pt>
                <c:pt idx="872">
                  <c:v>25.0488351368456</c:v>
                </c:pt>
                <c:pt idx="873">
                  <c:v>22.595292162458001</c:v>
                </c:pt>
                <c:pt idx="874">
                  <c:v>24.009127211462499</c:v>
                </c:pt>
                <c:pt idx="875">
                  <c:v>22.368435911858398</c:v>
                </c:pt>
                <c:pt idx="876">
                  <c:v>27.5395162974329</c:v>
                </c:pt>
                <c:pt idx="877">
                  <c:v>20.2444334017068</c:v>
                </c:pt>
                <c:pt idx="878">
                  <c:v>29.017834862858301</c:v>
                </c:pt>
                <c:pt idx="879">
                  <c:v>26.3791749485469</c:v>
                </c:pt>
                <c:pt idx="880">
                  <c:v>27.131069911889298</c:v>
                </c:pt>
                <c:pt idx="881">
                  <c:v>24.411232283240899</c:v>
                </c:pt>
                <c:pt idx="882">
                  <c:v>24.3796256319431</c:v>
                </c:pt>
                <c:pt idx="883">
                  <c:v>20.6858065895028</c:v>
                </c:pt>
                <c:pt idx="884">
                  <c:v>26.302821199512401</c:v>
                </c:pt>
                <c:pt idx="885">
                  <c:v>23.2081279798476</c:v>
                </c:pt>
                <c:pt idx="886">
                  <c:v>23.466028675152401</c:v>
                </c:pt>
                <c:pt idx="887">
                  <c:v>22.4600800239986</c:v>
                </c:pt>
                <c:pt idx="888">
                  <c:v>21.924342393997001</c:v>
                </c:pt>
                <c:pt idx="889">
                  <c:v>23.978815453469402</c:v>
                </c:pt>
                <c:pt idx="890">
                  <c:v>22.7312032618456</c:v>
                </c:pt>
                <c:pt idx="891">
                  <c:v>29.6789825657224</c:v>
                </c:pt>
                <c:pt idx="892">
                  <c:v>28.3438995352011</c:v>
                </c:pt>
                <c:pt idx="893">
                  <c:v>23.757530494056802</c:v>
                </c:pt>
                <c:pt idx="894">
                  <c:v>21.761401090795498</c:v>
                </c:pt>
                <c:pt idx="895">
                  <c:v>21.210963225676899</c:v>
                </c:pt>
                <c:pt idx="896">
                  <c:v>20.979576926282601</c:v>
                </c:pt>
                <c:pt idx="897">
                  <c:v>26.546250733650101</c:v>
                </c:pt>
                <c:pt idx="898">
                  <c:v>22.615622500760999</c:v>
                </c:pt>
                <c:pt idx="899">
                  <c:v>21.862446594573001</c:v>
                </c:pt>
                <c:pt idx="900">
                  <c:v>24.526268360549199</c:v>
                </c:pt>
                <c:pt idx="901">
                  <c:v>26.035979346316498</c:v>
                </c:pt>
                <c:pt idx="902">
                  <c:v>22.390822256816399</c:v>
                </c:pt>
                <c:pt idx="903">
                  <c:v>25.724310586296699</c:v>
                </c:pt>
                <c:pt idx="904">
                  <c:v>28.739214260468898</c:v>
                </c:pt>
                <c:pt idx="905">
                  <c:v>29.983477896378901</c:v>
                </c:pt>
                <c:pt idx="906">
                  <c:v>27.475826578952901</c:v>
                </c:pt>
                <c:pt idx="907">
                  <c:v>24.217229983102499</c:v>
                </c:pt>
                <c:pt idx="908">
                  <c:v>22.921286306580399</c:v>
                </c:pt>
                <c:pt idx="909">
                  <c:v>21.351513328168299</c:v>
                </c:pt>
                <c:pt idx="910">
                  <c:v>24.3470156574238</c:v>
                </c:pt>
                <c:pt idx="911">
                  <c:v>29.966554387641899</c:v>
                </c:pt>
                <c:pt idx="912">
                  <c:v>23.895524028826198</c:v>
                </c:pt>
                <c:pt idx="913">
                  <c:v>29.285382594703101</c:v>
                </c:pt>
                <c:pt idx="914">
                  <c:v>27.227628391031601</c:v>
                </c:pt>
                <c:pt idx="915">
                  <c:v>28.986939634700999</c:v>
                </c:pt>
                <c:pt idx="916">
                  <c:v>25.520464254853302</c:v>
                </c:pt>
                <c:pt idx="917">
                  <c:v>20.874724426749601</c:v>
                </c:pt>
                <c:pt idx="918">
                  <c:v>23.378970650266702</c:v>
                </c:pt>
                <c:pt idx="919">
                  <c:v>25.973845089499498</c:v>
                </c:pt>
                <c:pt idx="920">
                  <c:v>22.264566775822399</c:v>
                </c:pt>
                <c:pt idx="921">
                  <c:v>25.511826031309401</c:v>
                </c:pt>
                <c:pt idx="922">
                  <c:v>24.3767748410922</c:v>
                </c:pt>
                <c:pt idx="923">
                  <c:v>26.773583466597</c:v>
                </c:pt>
                <c:pt idx="924">
                  <c:v>28.3648008563624</c:v>
                </c:pt>
                <c:pt idx="925">
                  <c:v>24.102954220743701</c:v>
                </c:pt>
                <c:pt idx="926">
                  <c:v>21.2570157716947</c:v>
                </c:pt>
                <c:pt idx="927">
                  <c:v>23.509149382357101</c:v>
                </c:pt>
                <c:pt idx="928">
                  <c:v>22.928908915882399</c:v>
                </c:pt>
                <c:pt idx="929">
                  <c:v>20.9666305954926</c:v>
                </c:pt>
                <c:pt idx="930">
                  <c:v>24.831323702895101</c:v>
                </c:pt>
                <c:pt idx="931">
                  <c:v>29.963470075248502</c:v>
                </c:pt>
                <c:pt idx="932">
                  <c:v>22.757237527227801</c:v>
                </c:pt>
                <c:pt idx="933">
                  <c:v>29.998670840983898</c:v>
                </c:pt>
                <c:pt idx="934">
                  <c:v>27.446710394153801</c:v>
                </c:pt>
                <c:pt idx="935">
                  <c:v>20.2793534791778</c:v>
                </c:pt>
                <c:pt idx="936">
                  <c:v>29.6079427834093</c:v>
                </c:pt>
                <c:pt idx="937">
                  <c:v>24.126518793616601</c:v>
                </c:pt>
                <c:pt idx="938">
                  <c:v>21.815877575139901</c:v>
                </c:pt>
                <c:pt idx="939">
                  <c:v>23.1187154168306</c:v>
                </c:pt>
                <c:pt idx="940">
                  <c:v>21.650388242215801</c:v>
                </c:pt>
                <c:pt idx="941">
                  <c:v>21.111811878587201</c:v>
                </c:pt>
                <c:pt idx="942">
                  <c:v>24.801578478747299</c:v>
                </c:pt>
                <c:pt idx="943">
                  <c:v>28.522169710992401</c:v>
                </c:pt>
                <c:pt idx="944">
                  <c:v>24.545243028110001</c:v>
                </c:pt>
                <c:pt idx="945">
                  <c:v>24.778758105110501</c:v>
                </c:pt>
                <c:pt idx="946">
                  <c:v>27.58947168249</c:v>
                </c:pt>
                <c:pt idx="947">
                  <c:v>22.3381076172479</c:v>
                </c:pt>
                <c:pt idx="948">
                  <c:v>28.5432047797695</c:v>
                </c:pt>
                <c:pt idx="949">
                  <c:v>23.159549117126002</c:v>
                </c:pt>
                <c:pt idx="950">
                  <c:v>25.360812405799901</c:v>
                </c:pt>
                <c:pt idx="951">
                  <c:v>27.003291087185101</c:v>
                </c:pt>
                <c:pt idx="952">
                  <c:v>25.079778432723899</c:v>
                </c:pt>
                <c:pt idx="953">
                  <c:v>26.973465322108101</c:v>
                </c:pt>
                <c:pt idx="954">
                  <c:v>21.676012686741998</c:v>
                </c:pt>
                <c:pt idx="955">
                  <c:v>27.6539867533726</c:v>
                </c:pt>
                <c:pt idx="956">
                  <c:v>23.828504016968399</c:v>
                </c:pt>
                <c:pt idx="957">
                  <c:v>29.9035644621781</c:v>
                </c:pt>
                <c:pt idx="958">
                  <c:v>28.748116345592699</c:v>
                </c:pt>
                <c:pt idx="959">
                  <c:v>26.824760017182602</c:v>
                </c:pt>
                <c:pt idx="960">
                  <c:v>24.1914747438686</c:v>
                </c:pt>
                <c:pt idx="961">
                  <c:v>22.098215513118198</c:v>
                </c:pt>
                <c:pt idx="962">
                  <c:v>25.410412214272199</c:v>
                </c:pt>
                <c:pt idx="963">
                  <c:v>21.321407486988701</c:v>
                </c:pt>
                <c:pt idx="964">
                  <c:v>24.893530032261101</c:v>
                </c:pt>
                <c:pt idx="965">
                  <c:v>20.653431405073</c:v>
                </c:pt>
                <c:pt idx="966">
                  <c:v>21.837071209293999</c:v>
                </c:pt>
                <c:pt idx="967">
                  <c:v>22.640603014321901</c:v>
                </c:pt>
                <c:pt idx="968">
                  <c:v>21.679493073725801</c:v>
                </c:pt>
                <c:pt idx="969">
                  <c:v>25.8369357117049</c:v>
                </c:pt>
                <c:pt idx="970">
                  <c:v>28.018438618136301</c:v>
                </c:pt>
                <c:pt idx="971">
                  <c:v>25.081028599810601</c:v>
                </c:pt>
                <c:pt idx="972">
                  <c:v>27.417999929856499</c:v>
                </c:pt>
                <c:pt idx="973">
                  <c:v>24.575067555746202</c:v>
                </c:pt>
                <c:pt idx="974">
                  <c:v>25.038166458222399</c:v>
                </c:pt>
                <c:pt idx="975">
                  <c:v>23.6010954957632</c:v>
                </c:pt>
                <c:pt idx="976">
                  <c:v>21.391320811538201</c:v>
                </c:pt>
                <c:pt idx="977">
                  <c:v>26.7726834338835</c:v>
                </c:pt>
                <c:pt idx="978">
                  <c:v>21.654188937209799</c:v>
                </c:pt>
                <c:pt idx="979">
                  <c:v>28.7810316130399</c:v>
                </c:pt>
                <c:pt idx="980">
                  <c:v>21.264102983359098</c:v>
                </c:pt>
                <c:pt idx="981">
                  <c:v>24.643516969507001</c:v>
                </c:pt>
                <c:pt idx="982">
                  <c:v>23.158493441187002</c:v>
                </c:pt>
                <c:pt idx="983">
                  <c:v>20.594336974640999</c:v>
                </c:pt>
                <c:pt idx="984">
                  <c:v>28.045022331898402</c:v>
                </c:pt>
                <c:pt idx="985">
                  <c:v>22.2369482272555</c:v>
                </c:pt>
                <c:pt idx="986">
                  <c:v>23.907819594491801</c:v>
                </c:pt>
                <c:pt idx="987">
                  <c:v>29.169420553736099</c:v>
                </c:pt>
                <c:pt idx="988">
                  <c:v>21.396571549628</c:v>
                </c:pt>
                <c:pt idx="989">
                  <c:v>22.619670816507199</c:v>
                </c:pt>
                <c:pt idx="990">
                  <c:v>21.990213727321098</c:v>
                </c:pt>
                <c:pt idx="991">
                  <c:v>27.6218833331368</c:v>
                </c:pt>
                <c:pt idx="992">
                  <c:v>28.7328441667607</c:v>
                </c:pt>
                <c:pt idx="993">
                  <c:v>26.6568886946568</c:v>
                </c:pt>
                <c:pt idx="994">
                  <c:v>28.619382298239799</c:v>
                </c:pt>
                <c:pt idx="995">
                  <c:v>23.836646783615102</c:v>
                </c:pt>
                <c:pt idx="996">
                  <c:v>23.005340215618698</c:v>
                </c:pt>
                <c:pt idx="997">
                  <c:v>25.138364885205501</c:v>
                </c:pt>
                <c:pt idx="998">
                  <c:v>23.051164865493199</c:v>
                </c:pt>
              </c:numCache>
            </c:numRef>
          </c:xVal>
          <c:yVal>
            <c:numRef>
              <c:f>Data_Cleaned!$O$4:$O$1002</c:f>
              <c:numCache>
                <c:formatCode>General</c:formatCode>
                <c:ptCount val="999"/>
                <c:pt idx="0">
                  <c:v>75.364373395392093</c:v>
                </c:pt>
                <c:pt idx="1">
                  <c:v>83.401854950351293</c:v>
                </c:pt>
                <c:pt idx="2">
                  <c:v>78.270887740610604</c:v>
                </c:pt>
                <c:pt idx="3">
                  <c:v>56.519850485479999</c:v>
                </c:pt>
                <c:pt idx="4">
                  <c:v>70.811732467933098</c:v>
                </c:pt>
                <c:pt idx="5">
                  <c:v>84.321885194337099</c:v>
                </c:pt>
                <c:pt idx="6">
                  <c:v>76.165790902138895</c:v>
                </c:pt>
                <c:pt idx="7">
                  <c:v>74.131906177303094</c:v>
                </c:pt>
                <c:pt idx="8">
                  <c:v>78.206235870958807</c:v>
                </c:pt>
                <c:pt idx="9">
                  <c:v>77.992213701960196</c:v>
                </c:pt>
                <c:pt idx="10">
                  <c:v>82.274434483865406</c:v>
                </c:pt>
                <c:pt idx="11">
                  <c:v>73.278669504273793</c:v>
                </c:pt>
                <c:pt idx="12">
                  <c:v>84.144775657534495</c:v>
                </c:pt>
                <c:pt idx="13">
                  <c:v>60.022518562220299</c:v>
                </c:pt>
                <c:pt idx="14">
                  <c:v>81.183187562463502</c:v>
                </c:pt>
                <c:pt idx="15">
                  <c:v>74.081256288494004</c:v>
                </c:pt>
                <c:pt idx="16">
                  <c:v>89.4982076601557</c:v>
                </c:pt>
                <c:pt idx="17">
                  <c:v>72.872442636424196</c:v>
                </c:pt>
                <c:pt idx="18">
                  <c:v>83.899896599889601</c:v>
                </c:pt>
                <c:pt idx="19">
                  <c:v>82.077579403173999</c:v>
                </c:pt>
                <c:pt idx="20">
                  <c:v>94.236287728335</c:v>
                </c:pt>
                <c:pt idx="21">
                  <c:v>59.672380432970797</c:v>
                </c:pt>
                <c:pt idx="22">
                  <c:v>70.235227617349906</c:v>
                </c:pt>
                <c:pt idx="23">
                  <c:v>78.394207774593696</c:v>
                </c:pt>
                <c:pt idx="24">
                  <c:v>87.841644656667597</c:v>
                </c:pt>
                <c:pt idx="25">
                  <c:v>72.929844262067604</c:v>
                </c:pt>
                <c:pt idx="26">
                  <c:v>86.669094053762706</c:v>
                </c:pt>
                <c:pt idx="27">
                  <c:v>80.411427759843207</c:v>
                </c:pt>
                <c:pt idx="28">
                  <c:v>64.212098001023605</c:v>
                </c:pt>
                <c:pt idx="29">
                  <c:v>74.160337550049803</c:v>
                </c:pt>
                <c:pt idx="30">
                  <c:v>81.049580572955094</c:v>
                </c:pt>
                <c:pt idx="31">
                  <c:v>70.308171925799797</c:v>
                </c:pt>
                <c:pt idx="32">
                  <c:v>82.284391852804703</c:v>
                </c:pt>
                <c:pt idx="33">
                  <c:v>59.847392688307799</c:v>
                </c:pt>
                <c:pt idx="34">
                  <c:v>82.504036863988404</c:v>
                </c:pt>
                <c:pt idx="35">
                  <c:v>82.782445891262697</c:v>
                </c:pt>
                <c:pt idx="36">
                  <c:v>74.674113281679396</c:v>
                </c:pt>
                <c:pt idx="37">
                  <c:v>86.889138182697295</c:v>
                </c:pt>
                <c:pt idx="38">
                  <c:v>78.542426419429205</c:v>
                </c:pt>
                <c:pt idx="39">
                  <c:v>77.228457158534596</c:v>
                </c:pt>
                <c:pt idx="40">
                  <c:v>73.735151456031303</c:v>
                </c:pt>
                <c:pt idx="41">
                  <c:v>91.843408248686501</c:v>
                </c:pt>
                <c:pt idx="42">
                  <c:v>73.350705132372198</c:v>
                </c:pt>
                <c:pt idx="43">
                  <c:v>66.202097509061005</c:v>
                </c:pt>
                <c:pt idx="44">
                  <c:v>77.851776349989507</c:v>
                </c:pt>
                <c:pt idx="45">
                  <c:v>90.981476104278201</c:v>
                </c:pt>
                <c:pt idx="46">
                  <c:v>81.917079331113399</c:v>
                </c:pt>
                <c:pt idx="47">
                  <c:v>70.224617539332499</c:v>
                </c:pt>
                <c:pt idx="48">
                  <c:v>88.733769182027999</c:v>
                </c:pt>
                <c:pt idx="49">
                  <c:v>76.555025126314405</c:v>
                </c:pt>
                <c:pt idx="50">
                  <c:v>62.055054935796598</c:v>
                </c:pt>
                <c:pt idx="51">
                  <c:v>62.001893864663202</c:v>
                </c:pt>
                <c:pt idx="52">
                  <c:v>80.452127421011497</c:v>
                </c:pt>
                <c:pt idx="53">
                  <c:v>64.718220064482296</c:v>
                </c:pt>
                <c:pt idx="54">
                  <c:v>91.871964508972297</c:v>
                </c:pt>
                <c:pt idx="55">
                  <c:v>69.692263030929496</c:v>
                </c:pt>
                <c:pt idx="56">
                  <c:v>63.850976125598997</c:v>
                </c:pt>
                <c:pt idx="57">
                  <c:v>68.805285779961807</c:v>
                </c:pt>
                <c:pt idx="58">
                  <c:v>76.301309287981397</c:v>
                </c:pt>
                <c:pt idx="59">
                  <c:v>84.038684160478596</c:v>
                </c:pt>
                <c:pt idx="60">
                  <c:v>77.673792171395803</c:v>
                </c:pt>
                <c:pt idx="61">
                  <c:v>78.9122501589774</c:v>
                </c:pt>
                <c:pt idx="62">
                  <c:v>64.042424878401206</c:v>
                </c:pt>
                <c:pt idx="63">
                  <c:v>78.187281303627202</c:v>
                </c:pt>
                <c:pt idx="64">
                  <c:v>63.393848192623999</c:v>
                </c:pt>
                <c:pt idx="65">
                  <c:v>76.106178100830405</c:v>
                </c:pt>
                <c:pt idx="66">
                  <c:v>60.144237977811898</c:v>
                </c:pt>
                <c:pt idx="67">
                  <c:v>80.192645511427799</c:v>
                </c:pt>
                <c:pt idx="68">
                  <c:v>86.223645067930306</c:v>
                </c:pt>
                <c:pt idx="69">
                  <c:v>53.263278340049403</c:v>
                </c:pt>
                <c:pt idx="70">
                  <c:v>64.963183670906005</c:v>
                </c:pt>
                <c:pt idx="71">
                  <c:v>66.438920648881705</c:v>
                </c:pt>
                <c:pt idx="72">
                  <c:v>75.913906322364198</c:v>
                </c:pt>
                <c:pt idx="73">
                  <c:v>84.191467408122094</c:v>
                </c:pt>
                <c:pt idx="74">
                  <c:v>75.251763824322296</c:v>
                </c:pt>
                <c:pt idx="75">
                  <c:v>75.014470978620395</c:v>
                </c:pt>
                <c:pt idx="76">
                  <c:v>69.365744780492506</c:v>
                </c:pt>
                <c:pt idx="77">
                  <c:v>78.046042334047101</c:v>
                </c:pt>
                <c:pt idx="78">
                  <c:v>67.484787750307504</c:v>
                </c:pt>
                <c:pt idx="79">
                  <c:v>78.254287897214198</c:v>
                </c:pt>
                <c:pt idx="80">
                  <c:v>74.843380940093695</c:v>
                </c:pt>
                <c:pt idx="81">
                  <c:v>64.641911928604301</c:v>
                </c:pt>
                <c:pt idx="82">
                  <c:v>89.088434297966202</c:v>
                </c:pt>
                <c:pt idx="83">
                  <c:v>73.154328648411706</c:v>
                </c:pt>
                <c:pt idx="84">
                  <c:v>72.117098613601897</c:v>
                </c:pt>
                <c:pt idx="85">
                  <c:v>76.721564329009794</c:v>
                </c:pt>
                <c:pt idx="86">
                  <c:v>65.972461066584302</c:v>
                </c:pt>
                <c:pt idx="87">
                  <c:v>61.536709691501102</c:v>
                </c:pt>
                <c:pt idx="88">
                  <c:v>77.384477835462604</c:v>
                </c:pt>
                <c:pt idx="89">
                  <c:v>76.076619920335801</c:v>
                </c:pt>
                <c:pt idx="90">
                  <c:v>74.867873694338201</c:v>
                </c:pt>
                <c:pt idx="91">
                  <c:v>86.289354013502205</c:v>
                </c:pt>
                <c:pt idx="92">
                  <c:v>83.875256951914096</c:v>
                </c:pt>
                <c:pt idx="93">
                  <c:v>83.458049391330704</c:v>
                </c:pt>
                <c:pt idx="94">
                  <c:v>81.996828402234797</c:v>
                </c:pt>
                <c:pt idx="95">
                  <c:v>86.646921641781802</c:v>
                </c:pt>
                <c:pt idx="96">
                  <c:v>75.982380749652805</c:v>
                </c:pt>
                <c:pt idx="97">
                  <c:v>70.714362358518599</c:v>
                </c:pt>
                <c:pt idx="98">
                  <c:v>81.745529509543104</c:v>
                </c:pt>
                <c:pt idx="99">
                  <c:v>85.182552503462801</c:v>
                </c:pt>
                <c:pt idx="100">
                  <c:v>75.2904059343699</c:v>
                </c:pt>
                <c:pt idx="101">
                  <c:v>85.181973788045994</c:v>
                </c:pt>
                <c:pt idx="102">
                  <c:v>72.767037212223897</c:v>
                </c:pt>
                <c:pt idx="103">
                  <c:v>81.819775449860998</c:v>
                </c:pt>
                <c:pt idx="104">
                  <c:v>78.645884658604103</c:v>
                </c:pt>
                <c:pt idx="105">
                  <c:v>66.951614839689697</c:v>
                </c:pt>
                <c:pt idx="106">
                  <c:v>71.1790644106256</c:v>
                </c:pt>
                <c:pt idx="107">
                  <c:v>63.861910204942902</c:v>
                </c:pt>
                <c:pt idx="108">
                  <c:v>61.130942848363901</c:v>
                </c:pt>
                <c:pt idx="109">
                  <c:v>79.724286142610296</c:v>
                </c:pt>
                <c:pt idx="110">
                  <c:v>81.893986856715699</c:v>
                </c:pt>
                <c:pt idx="111">
                  <c:v>85.360403068120604</c:v>
                </c:pt>
                <c:pt idx="112">
                  <c:v>77.7764690981667</c:v>
                </c:pt>
                <c:pt idx="113">
                  <c:v>87.748004600691303</c:v>
                </c:pt>
                <c:pt idx="114">
                  <c:v>72.396011578211898</c:v>
                </c:pt>
                <c:pt idx="115">
                  <c:v>69.569011964768407</c:v>
                </c:pt>
                <c:pt idx="116">
                  <c:v>73.252216258053096</c:v>
                </c:pt>
                <c:pt idx="117">
                  <c:v>75.8144019711645</c:v>
                </c:pt>
                <c:pt idx="118">
                  <c:v>86.534867726876499</c:v>
                </c:pt>
                <c:pt idx="119">
                  <c:v>81.190937825803303</c:v>
                </c:pt>
                <c:pt idx="120">
                  <c:v>76.936453096201305</c:v>
                </c:pt>
                <c:pt idx="121">
                  <c:v>64.595337376011898</c:v>
                </c:pt>
                <c:pt idx="122">
                  <c:v>81.109018912404807</c:v>
                </c:pt>
                <c:pt idx="123">
                  <c:v>70.257742849871704</c:v>
                </c:pt>
                <c:pt idx="124">
                  <c:v>65.9814219007189</c:v>
                </c:pt>
                <c:pt idx="125">
                  <c:v>76.195153892916096</c:v>
                </c:pt>
                <c:pt idx="126">
                  <c:v>72.163820179902203</c:v>
                </c:pt>
                <c:pt idx="127">
                  <c:v>74.1180953231692</c:v>
                </c:pt>
                <c:pt idx="128">
                  <c:v>73.928143597883604</c:v>
                </c:pt>
                <c:pt idx="129">
                  <c:v>80.511662025774896</c:v>
                </c:pt>
                <c:pt idx="130">
                  <c:v>68.564087721675094</c:v>
                </c:pt>
                <c:pt idx="131">
                  <c:v>71.427593613396695</c:v>
                </c:pt>
                <c:pt idx="132">
                  <c:v>64.0769676381083</c:v>
                </c:pt>
                <c:pt idx="133">
                  <c:v>57.484442044101698</c:v>
                </c:pt>
                <c:pt idx="134">
                  <c:v>82.597767201380904</c:v>
                </c:pt>
                <c:pt idx="135">
                  <c:v>77.518051304154099</c:v>
                </c:pt>
                <c:pt idx="136">
                  <c:v>71.0171396097886</c:v>
                </c:pt>
                <c:pt idx="137">
                  <c:v>64.6979103551718</c:v>
                </c:pt>
                <c:pt idx="138">
                  <c:v>76.308881086892498</c:v>
                </c:pt>
                <c:pt idx="139">
                  <c:v>80.003847489076193</c:v>
                </c:pt>
                <c:pt idx="140">
                  <c:v>72.104075622225693</c:v>
                </c:pt>
                <c:pt idx="141">
                  <c:v>93.789467642463094</c:v>
                </c:pt>
                <c:pt idx="142">
                  <c:v>78.138963123482895</c:v>
                </c:pt>
                <c:pt idx="143">
                  <c:v>87.3244895643913</c:v>
                </c:pt>
                <c:pt idx="144">
                  <c:v>74.179044036798004</c:v>
                </c:pt>
                <c:pt idx="145">
                  <c:v>69.915141179780605</c:v>
                </c:pt>
                <c:pt idx="146">
                  <c:v>91.594354795454095</c:v>
                </c:pt>
                <c:pt idx="147">
                  <c:v>76.138954506819104</c:v>
                </c:pt>
                <c:pt idx="148">
                  <c:v>70.9769133793897</c:v>
                </c:pt>
                <c:pt idx="149">
                  <c:v>79.4339400188436</c:v>
                </c:pt>
                <c:pt idx="150">
                  <c:v>77.652170348920095</c:v>
                </c:pt>
                <c:pt idx="151">
                  <c:v>74.116093892051396</c:v>
                </c:pt>
                <c:pt idx="152">
                  <c:v>67.637640652914101</c:v>
                </c:pt>
                <c:pt idx="153">
                  <c:v>72.590227224995502</c:v>
                </c:pt>
                <c:pt idx="154">
                  <c:v>85.120728432070806</c:v>
                </c:pt>
                <c:pt idx="155">
                  <c:v>76.927585077347601</c:v>
                </c:pt>
                <c:pt idx="156">
                  <c:v>82.962933060529593</c:v>
                </c:pt>
                <c:pt idx="157">
                  <c:v>77.220086033129107</c:v>
                </c:pt>
                <c:pt idx="158">
                  <c:v>71.1310616774268</c:v>
                </c:pt>
                <c:pt idx="159">
                  <c:v>69.272221984358495</c:v>
                </c:pt>
                <c:pt idx="160">
                  <c:v>82.236848275938996</c:v>
                </c:pt>
                <c:pt idx="161">
                  <c:v>83.331615985742104</c:v>
                </c:pt>
                <c:pt idx="162">
                  <c:v>95.070962168328805</c:v>
                </c:pt>
                <c:pt idx="163">
                  <c:v>79.800250104508194</c:v>
                </c:pt>
                <c:pt idx="164">
                  <c:v>78.730500815935002</c:v>
                </c:pt>
                <c:pt idx="165">
                  <c:v>85.4276773464819</c:v>
                </c:pt>
                <c:pt idx="166">
                  <c:v>84.031689827580294</c:v>
                </c:pt>
                <c:pt idx="167">
                  <c:v>72.890583619106295</c:v>
                </c:pt>
                <c:pt idx="168">
                  <c:v>75.614981888905803</c:v>
                </c:pt>
                <c:pt idx="169">
                  <c:v>71.789647215440397</c:v>
                </c:pt>
                <c:pt idx="170">
                  <c:v>63.008157658393699</c:v>
                </c:pt>
                <c:pt idx="171">
                  <c:v>94.550624572956394</c:v>
                </c:pt>
                <c:pt idx="172">
                  <c:v>83.576830536359196</c:v>
                </c:pt>
                <c:pt idx="173">
                  <c:v>84.693173408188699</c:v>
                </c:pt>
                <c:pt idx="174">
                  <c:v>78.586138421296994</c:v>
                </c:pt>
                <c:pt idx="175">
                  <c:v>75.646684547501195</c:v>
                </c:pt>
                <c:pt idx="176">
                  <c:v>73.2068674222959</c:v>
                </c:pt>
                <c:pt idx="177">
                  <c:v>74.333935323608799</c:v>
                </c:pt>
                <c:pt idx="178">
                  <c:v>81.300536627293198</c:v>
                </c:pt>
                <c:pt idx="179">
                  <c:v>78.229207487954696</c:v>
                </c:pt>
                <c:pt idx="180">
                  <c:v>75.410315860360896</c:v>
                </c:pt>
                <c:pt idx="181">
                  <c:v>71.186230458976297</c:v>
                </c:pt>
                <c:pt idx="182">
                  <c:v>92.860925493326306</c:v>
                </c:pt>
                <c:pt idx="183">
                  <c:v>82.102766844301598</c:v>
                </c:pt>
                <c:pt idx="184">
                  <c:v>78.286528378835797</c:v>
                </c:pt>
                <c:pt idx="185">
                  <c:v>86.087469194570204</c:v>
                </c:pt>
                <c:pt idx="186">
                  <c:v>74.576804976770902</c:v>
                </c:pt>
                <c:pt idx="187">
                  <c:v>90.538465287430995</c:v>
                </c:pt>
                <c:pt idx="188">
                  <c:v>76.768321190150004</c:v>
                </c:pt>
                <c:pt idx="189">
                  <c:v>86.415152160469901</c:v>
                </c:pt>
                <c:pt idx="190">
                  <c:v>76.194382651425201</c:v>
                </c:pt>
                <c:pt idx="191">
                  <c:v>76.933919641183394</c:v>
                </c:pt>
                <c:pt idx="192">
                  <c:v>71.055043806930598</c:v>
                </c:pt>
                <c:pt idx="193">
                  <c:v>77.3961513255786</c:v>
                </c:pt>
                <c:pt idx="194">
                  <c:v>70.654266074536096</c:v>
                </c:pt>
                <c:pt idx="195">
                  <c:v>67.807549500187903</c:v>
                </c:pt>
                <c:pt idx="196">
                  <c:v>72.071749623768795</c:v>
                </c:pt>
                <c:pt idx="197">
                  <c:v>59.608901885056497</c:v>
                </c:pt>
                <c:pt idx="198">
                  <c:v>90.011592842993494</c:v>
                </c:pt>
                <c:pt idx="199">
                  <c:v>73.377047009643306</c:v>
                </c:pt>
                <c:pt idx="200">
                  <c:v>70.978747092126696</c:v>
                </c:pt>
                <c:pt idx="201">
                  <c:v>74.379574315402294</c:v>
                </c:pt>
                <c:pt idx="202">
                  <c:v>67.642370083160998</c:v>
                </c:pt>
                <c:pt idx="203">
                  <c:v>71.535395896650599</c:v>
                </c:pt>
                <c:pt idx="204">
                  <c:v>65.288982831117593</c:v>
                </c:pt>
                <c:pt idx="205">
                  <c:v>72.431127129080593</c:v>
                </c:pt>
                <c:pt idx="206">
                  <c:v>75.689035678765094</c:v>
                </c:pt>
                <c:pt idx="207">
                  <c:v>71.778720605183693</c:v>
                </c:pt>
                <c:pt idx="208">
                  <c:v>80.043925938416194</c:v>
                </c:pt>
                <c:pt idx="209">
                  <c:v>75.369437698831902</c:v>
                </c:pt>
                <c:pt idx="210">
                  <c:v>86.5505985012705</c:v>
                </c:pt>
                <c:pt idx="211">
                  <c:v>71.938149698434302</c:v>
                </c:pt>
                <c:pt idx="212">
                  <c:v>87.137082661070096</c:v>
                </c:pt>
                <c:pt idx="213">
                  <c:v>73.5869613679873</c:v>
                </c:pt>
                <c:pt idx="214">
                  <c:v>90.725098679187596</c:v>
                </c:pt>
                <c:pt idx="215">
                  <c:v>72.996281490948803</c:v>
                </c:pt>
                <c:pt idx="216">
                  <c:v>85.680752775036197</c:v>
                </c:pt>
                <c:pt idx="217">
                  <c:v>69.305184448559004</c:v>
                </c:pt>
                <c:pt idx="218">
                  <c:v>73.999839404858193</c:v>
                </c:pt>
                <c:pt idx="219">
                  <c:v>70.285762138533897</c:v>
                </c:pt>
                <c:pt idx="220">
                  <c:v>75.176365548066599</c:v>
                </c:pt>
                <c:pt idx="221">
                  <c:v>86.715597564822403</c:v>
                </c:pt>
                <c:pt idx="222">
                  <c:v>90.452155512151606</c:v>
                </c:pt>
                <c:pt idx="223">
                  <c:v>64.369662914893198</c:v>
                </c:pt>
                <c:pt idx="224">
                  <c:v>68.356784989180099</c:v>
                </c:pt>
                <c:pt idx="225">
                  <c:v>70.380826214580495</c:v>
                </c:pt>
                <c:pt idx="226">
                  <c:v>77.708044354968905</c:v>
                </c:pt>
                <c:pt idx="227">
                  <c:v>68.521494573749905</c:v>
                </c:pt>
                <c:pt idx="228">
                  <c:v>77.877691460425496</c:v>
                </c:pt>
                <c:pt idx="229">
                  <c:v>77.735734412167801</c:v>
                </c:pt>
                <c:pt idx="230">
                  <c:v>83.245485786669704</c:v>
                </c:pt>
                <c:pt idx="231">
                  <c:v>80.301818283761406</c:v>
                </c:pt>
                <c:pt idx="232">
                  <c:v>76.111917300047907</c:v>
                </c:pt>
                <c:pt idx="233">
                  <c:v>64.045760147980104</c:v>
                </c:pt>
                <c:pt idx="234">
                  <c:v>77.016094839251593</c:v>
                </c:pt>
                <c:pt idx="235">
                  <c:v>78.7332979334588</c:v>
                </c:pt>
                <c:pt idx="236">
                  <c:v>87.4422557913947</c:v>
                </c:pt>
                <c:pt idx="237">
                  <c:v>72.4311896939506</c:v>
                </c:pt>
                <c:pt idx="238">
                  <c:v>76.716244983105398</c:v>
                </c:pt>
                <c:pt idx="239">
                  <c:v>67.806967601066404</c:v>
                </c:pt>
                <c:pt idx="240">
                  <c:v>74.665206585827903</c:v>
                </c:pt>
                <c:pt idx="241">
                  <c:v>77.024122259984907</c:v>
                </c:pt>
                <c:pt idx="242">
                  <c:v>57.900483410766803</c:v>
                </c:pt>
                <c:pt idx="243">
                  <c:v>73.951956031618906</c:v>
                </c:pt>
                <c:pt idx="244">
                  <c:v>77.158926685566996</c:v>
                </c:pt>
                <c:pt idx="245">
                  <c:v>93.009446971089204</c:v>
                </c:pt>
                <c:pt idx="246">
                  <c:v>80.362115985331599</c:v>
                </c:pt>
                <c:pt idx="247">
                  <c:v>92.521211465465697</c:v>
                </c:pt>
                <c:pt idx="248">
                  <c:v>72.663167030417299</c:v>
                </c:pt>
                <c:pt idx="249">
                  <c:v>78.202310680641304</c:v>
                </c:pt>
                <c:pt idx="250">
                  <c:v>90.491704261638702</c:v>
                </c:pt>
                <c:pt idx="251">
                  <c:v>76.681839977468897</c:v>
                </c:pt>
                <c:pt idx="252">
                  <c:v>81.518516291946099</c:v>
                </c:pt>
                <c:pt idx="253">
                  <c:v>67.315428295207099</c:v>
                </c:pt>
                <c:pt idx="254">
                  <c:v>79.496601346681302</c:v>
                </c:pt>
                <c:pt idx="255">
                  <c:v>86.447338603925402</c:v>
                </c:pt>
                <c:pt idx="256">
                  <c:v>93.694806596169201</c:v>
                </c:pt>
                <c:pt idx="257">
                  <c:v>79.489534628943204</c:v>
                </c:pt>
                <c:pt idx="258">
                  <c:v>71.904879223379396</c:v>
                </c:pt>
                <c:pt idx="259">
                  <c:v>77.413859039795099</c:v>
                </c:pt>
                <c:pt idx="260">
                  <c:v>68.468533596405905</c:v>
                </c:pt>
                <c:pt idx="261">
                  <c:v>72.993170432361595</c:v>
                </c:pt>
                <c:pt idx="262">
                  <c:v>83.2260060147226</c:v>
                </c:pt>
                <c:pt idx="263">
                  <c:v>80.431414636105501</c:v>
                </c:pt>
                <c:pt idx="264">
                  <c:v>81.664654776618903</c:v>
                </c:pt>
                <c:pt idx="265">
                  <c:v>91.908381312848306</c:v>
                </c:pt>
                <c:pt idx="266">
                  <c:v>65.676034131593696</c:v>
                </c:pt>
                <c:pt idx="267">
                  <c:v>76.235848391869794</c:v>
                </c:pt>
                <c:pt idx="268">
                  <c:v>81.5468009875772</c:v>
                </c:pt>
                <c:pt idx="269">
                  <c:v>83.759957347065793</c:v>
                </c:pt>
                <c:pt idx="270">
                  <c:v>76.6397294517093</c:v>
                </c:pt>
                <c:pt idx="271">
                  <c:v>73.629971223906907</c:v>
                </c:pt>
                <c:pt idx="272">
                  <c:v>86.849285851146007</c:v>
                </c:pt>
                <c:pt idx="273">
                  <c:v>66.848675354309293</c:v>
                </c:pt>
                <c:pt idx="274">
                  <c:v>73.057806735552603</c:v>
                </c:pt>
                <c:pt idx="275">
                  <c:v>74.126537147424301</c:v>
                </c:pt>
                <c:pt idx="276">
                  <c:v>79.938499466944904</c:v>
                </c:pt>
                <c:pt idx="277">
                  <c:v>78.636884576163993</c:v>
                </c:pt>
                <c:pt idx="278">
                  <c:v>65.445428019927405</c:v>
                </c:pt>
                <c:pt idx="279">
                  <c:v>74.711883955310199</c:v>
                </c:pt>
                <c:pt idx="280">
                  <c:v>71.568813169227596</c:v>
                </c:pt>
                <c:pt idx="281">
                  <c:v>91.490982292620501</c:v>
                </c:pt>
                <c:pt idx="282">
                  <c:v>66.972252338494002</c:v>
                </c:pt>
                <c:pt idx="283">
                  <c:v>75.679171303588603</c:v>
                </c:pt>
                <c:pt idx="284">
                  <c:v>66.829457997024093</c:v>
                </c:pt>
                <c:pt idx="285">
                  <c:v>86.779619561719301</c:v>
                </c:pt>
                <c:pt idx="286">
                  <c:v>83.341143676586697</c:v>
                </c:pt>
                <c:pt idx="287">
                  <c:v>66.150001221612598</c:v>
                </c:pt>
                <c:pt idx="288">
                  <c:v>66.177619649292893</c:v>
                </c:pt>
                <c:pt idx="289">
                  <c:v>94.178518110489094</c:v>
                </c:pt>
                <c:pt idx="290">
                  <c:v>89.632518020918496</c:v>
                </c:pt>
                <c:pt idx="291">
                  <c:v>71.851369032419598</c:v>
                </c:pt>
                <c:pt idx="292">
                  <c:v>85.925553202648601</c:v>
                </c:pt>
                <c:pt idx="293">
                  <c:v>72.643214808380606</c:v>
                </c:pt>
                <c:pt idx="294">
                  <c:v>71.369355585904202</c:v>
                </c:pt>
                <c:pt idx="295">
                  <c:v>56.158206404294802</c:v>
                </c:pt>
                <c:pt idx="296">
                  <c:v>64.159080282778007</c:v>
                </c:pt>
                <c:pt idx="297">
                  <c:v>78.5530013216935</c:v>
                </c:pt>
                <c:pt idx="298">
                  <c:v>83.957049972802096</c:v>
                </c:pt>
                <c:pt idx="299">
                  <c:v>71.792375510515896</c:v>
                </c:pt>
                <c:pt idx="300">
                  <c:v>75.056530782982904</c:v>
                </c:pt>
                <c:pt idx="301">
                  <c:v>80.487035562359793</c:v>
                </c:pt>
                <c:pt idx="302">
                  <c:v>85.706530264430896</c:v>
                </c:pt>
                <c:pt idx="303">
                  <c:v>84.5860972744495</c:v>
                </c:pt>
                <c:pt idx="304">
                  <c:v>71.589078327578804</c:v>
                </c:pt>
                <c:pt idx="305">
                  <c:v>79.766374195669897</c:v>
                </c:pt>
                <c:pt idx="306">
                  <c:v>68.195597905357403</c:v>
                </c:pt>
                <c:pt idx="307">
                  <c:v>66.001779931736095</c:v>
                </c:pt>
                <c:pt idx="308">
                  <c:v>80.514396220133605</c:v>
                </c:pt>
                <c:pt idx="309">
                  <c:v>83.219395039907894</c:v>
                </c:pt>
                <c:pt idx="310">
                  <c:v>96.244796467805301</c:v>
                </c:pt>
                <c:pt idx="311">
                  <c:v>73.108641892003305</c:v>
                </c:pt>
                <c:pt idx="312">
                  <c:v>69.615977837481395</c:v>
                </c:pt>
                <c:pt idx="313">
                  <c:v>85.179920117215104</c:v>
                </c:pt>
                <c:pt idx="314">
                  <c:v>84.492196767924298</c:v>
                </c:pt>
                <c:pt idx="315">
                  <c:v>70.536005896362099</c:v>
                </c:pt>
                <c:pt idx="316">
                  <c:v>60.4918001382919</c:v>
                </c:pt>
                <c:pt idx="317">
                  <c:v>82.167721734378404</c:v>
                </c:pt>
                <c:pt idx="318">
                  <c:v>81.912040804311999</c:v>
                </c:pt>
                <c:pt idx="319">
                  <c:v>70.016667030865904</c:v>
                </c:pt>
                <c:pt idx="320">
                  <c:v>94.076254849317905</c:v>
                </c:pt>
                <c:pt idx="321">
                  <c:v>74.400792403285294</c:v>
                </c:pt>
                <c:pt idx="322">
                  <c:v>89.507070923538095</c:v>
                </c:pt>
                <c:pt idx="323">
                  <c:v>81.444920439775998</c:v>
                </c:pt>
                <c:pt idx="324">
                  <c:v>82.026653993878696</c:v>
                </c:pt>
                <c:pt idx="325">
                  <c:v>86.589719601510396</c:v>
                </c:pt>
                <c:pt idx="326">
                  <c:v>73.313384327810894</c:v>
                </c:pt>
                <c:pt idx="327">
                  <c:v>63.945190341955097</c:v>
                </c:pt>
                <c:pt idx="328">
                  <c:v>71.682159770919199</c:v>
                </c:pt>
                <c:pt idx="329">
                  <c:v>80.884883706585697</c:v>
                </c:pt>
                <c:pt idx="330">
                  <c:v>69.365184664016397</c:v>
                </c:pt>
                <c:pt idx="331">
                  <c:v>77.111357245871801</c:v>
                </c:pt>
                <c:pt idx="332">
                  <c:v>66.833389508341995</c:v>
                </c:pt>
                <c:pt idx="333">
                  <c:v>86.275941009479496</c:v>
                </c:pt>
                <c:pt idx="334">
                  <c:v>93.675367188011904</c:v>
                </c:pt>
                <c:pt idx="335">
                  <c:v>78.516377538363898</c:v>
                </c:pt>
                <c:pt idx="336">
                  <c:v>92.949474243030494</c:v>
                </c:pt>
                <c:pt idx="337">
                  <c:v>81.035128744713603</c:v>
                </c:pt>
                <c:pt idx="338">
                  <c:v>82.699848719903599</c:v>
                </c:pt>
                <c:pt idx="339">
                  <c:v>72.516164543772803</c:v>
                </c:pt>
                <c:pt idx="340">
                  <c:v>89.104221235518395</c:v>
                </c:pt>
                <c:pt idx="341">
                  <c:v>75.103480879744794</c:v>
                </c:pt>
                <c:pt idx="342">
                  <c:v>67.434767309400399</c:v>
                </c:pt>
                <c:pt idx="343">
                  <c:v>87.244820584966206</c:v>
                </c:pt>
                <c:pt idx="344">
                  <c:v>71.395091942698798</c:v>
                </c:pt>
                <c:pt idx="345">
                  <c:v>86.433092259419098</c:v>
                </c:pt>
                <c:pt idx="346">
                  <c:v>68.243502161501496</c:v>
                </c:pt>
                <c:pt idx="347">
                  <c:v>77.3261894114857</c:v>
                </c:pt>
                <c:pt idx="348">
                  <c:v>87.634553036713996</c:v>
                </c:pt>
                <c:pt idx="349">
                  <c:v>85.047704524964104</c:v>
                </c:pt>
                <c:pt idx="350">
                  <c:v>73.256810141283296</c:v>
                </c:pt>
                <c:pt idx="351">
                  <c:v>86.138041776994299</c:v>
                </c:pt>
                <c:pt idx="352">
                  <c:v>73.301708496784997</c:v>
                </c:pt>
                <c:pt idx="353">
                  <c:v>77.758226064973698</c:v>
                </c:pt>
                <c:pt idx="354">
                  <c:v>69.980899727324001</c:v>
                </c:pt>
                <c:pt idx="355">
                  <c:v>81.719620127151202</c:v>
                </c:pt>
                <c:pt idx="356">
                  <c:v>83.187706237799503</c:v>
                </c:pt>
                <c:pt idx="357">
                  <c:v>74.500665822410994</c:v>
                </c:pt>
                <c:pt idx="358">
                  <c:v>85.3024279067903</c:v>
                </c:pt>
                <c:pt idx="359">
                  <c:v>68.166419168324396</c:v>
                </c:pt>
                <c:pt idx="360">
                  <c:v>78.273080862225001</c:v>
                </c:pt>
                <c:pt idx="361">
                  <c:v>83.730321369260807</c:v>
                </c:pt>
                <c:pt idx="362">
                  <c:v>91.265099666188604</c:v>
                </c:pt>
                <c:pt idx="363">
                  <c:v>84.2700705970787</c:v>
                </c:pt>
                <c:pt idx="364">
                  <c:v>72.992596848124705</c:v>
                </c:pt>
                <c:pt idx="365">
                  <c:v>82.859635885748901</c:v>
                </c:pt>
                <c:pt idx="366">
                  <c:v>77.194193207887295</c:v>
                </c:pt>
                <c:pt idx="367">
                  <c:v>94.620238214575707</c:v>
                </c:pt>
                <c:pt idx="368">
                  <c:v>89.003574447596094</c:v>
                </c:pt>
                <c:pt idx="369">
                  <c:v>68.8316700142569</c:v>
                </c:pt>
                <c:pt idx="370">
                  <c:v>84.0109714542495</c:v>
                </c:pt>
                <c:pt idx="371">
                  <c:v>78.979054518800098</c:v>
                </c:pt>
                <c:pt idx="372">
                  <c:v>67.482455031081102</c:v>
                </c:pt>
                <c:pt idx="373">
                  <c:v>78.8322123678672</c:v>
                </c:pt>
                <c:pt idx="374">
                  <c:v>89.161707912110202</c:v>
                </c:pt>
                <c:pt idx="375">
                  <c:v>80.908737486362099</c:v>
                </c:pt>
                <c:pt idx="376">
                  <c:v>69.846449341304705</c:v>
                </c:pt>
                <c:pt idx="377">
                  <c:v>93.617493928221705</c:v>
                </c:pt>
                <c:pt idx="378">
                  <c:v>71.720433182228007</c:v>
                </c:pt>
                <c:pt idx="379">
                  <c:v>78.845607254986405</c:v>
                </c:pt>
                <c:pt idx="380">
                  <c:v>73.123018455442207</c:v>
                </c:pt>
                <c:pt idx="381">
                  <c:v>63.870070769351102</c:v>
                </c:pt>
                <c:pt idx="382">
                  <c:v>79.8559009456566</c:v>
                </c:pt>
                <c:pt idx="383">
                  <c:v>87.415906591361093</c:v>
                </c:pt>
                <c:pt idx="384">
                  <c:v>78.572763683942398</c:v>
                </c:pt>
                <c:pt idx="385">
                  <c:v>91.412365367054704</c:v>
                </c:pt>
                <c:pt idx="386">
                  <c:v>81.731886289594001</c:v>
                </c:pt>
                <c:pt idx="387">
                  <c:v>79.164186466008005</c:v>
                </c:pt>
                <c:pt idx="388">
                  <c:v>86.152174107842896</c:v>
                </c:pt>
                <c:pt idx="389">
                  <c:v>81.368886765286504</c:v>
                </c:pt>
                <c:pt idx="390">
                  <c:v>71.939561937484797</c:v>
                </c:pt>
                <c:pt idx="391">
                  <c:v>99.201119590323003</c:v>
                </c:pt>
                <c:pt idx="392">
                  <c:v>63.122708323760499</c:v>
                </c:pt>
                <c:pt idx="393">
                  <c:v>81.981428652813307</c:v>
                </c:pt>
                <c:pt idx="394">
                  <c:v>80.252485794165594</c:v>
                </c:pt>
                <c:pt idx="395">
                  <c:v>71.299295578904704</c:v>
                </c:pt>
                <c:pt idx="396">
                  <c:v>88.014611749154895</c:v>
                </c:pt>
                <c:pt idx="397">
                  <c:v>66.269325584095597</c:v>
                </c:pt>
                <c:pt idx="398">
                  <c:v>82.266938825901704</c:v>
                </c:pt>
                <c:pt idx="399">
                  <c:v>87.043075248654404</c:v>
                </c:pt>
                <c:pt idx="400">
                  <c:v>77.375131060479703</c:v>
                </c:pt>
                <c:pt idx="401">
                  <c:v>65.981794166648001</c:v>
                </c:pt>
                <c:pt idx="402">
                  <c:v>60.541459621843501</c:v>
                </c:pt>
                <c:pt idx="403">
                  <c:v>92.047141239621595</c:v>
                </c:pt>
                <c:pt idx="404">
                  <c:v>85.236548736738897</c:v>
                </c:pt>
                <c:pt idx="405">
                  <c:v>64.868923786600604</c:v>
                </c:pt>
                <c:pt idx="406">
                  <c:v>65.378841088667997</c:v>
                </c:pt>
                <c:pt idx="407">
                  <c:v>88.691402522623505</c:v>
                </c:pt>
                <c:pt idx="408">
                  <c:v>86.919370642612506</c:v>
                </c:pt>
                <c:pt idx="409">
                  <c:v>83.906504168095694</c:v>
                </c:pt>
                <c:pt idx="410">
                  <c:v>74.114560059398997</c:v>
                </c:pt>
                <c:pt idx="411">
                  <c:v>83.891099708280393</c:v>
                </c:pt>
                <c:pt idx="412">
                  <c:v>71.0483702427303</c:v>
                </c:pt>
                <c:pt idx="413">
                  <c:v>81.676751198295804</c:v>
                </c:pt>
                <c:pt idx="414">
                  <c:v>85.433304648992404</c:v>
                </c:pt>
                <c:pt idx="415">
                  <c:v>71.311496011419095</c:v>
                </c:pt>
                <c:pt idx="416">
                  <c:v>71.594941716542294</c:v>
                </c:pt>
                <c:pt idx="417">
                  <c:v>66.631940547347497</c:v>
                </c:pt>
                <c:pt idx="418">
                  <c:v>78.859155308851697</c:v>
                </c:pt>
                <c:pt idx="419">
                  <c:v>82.064109311828901</c:v>
                </c:pt>
                <c:pt idx="420">
                  <c:v>73.075135976060693</c:v>
                </c:pt>
                <c:pt idx="421">
                  <c:v>79.166195546547399</c:v>
                </c:pt>
                <c:pt idx="422">
                  <c:v>72.797519431769601</c:v>
                </c:pt>
                <c:pt idx="423">
                  <c:v>66.477634456266401</c:v>
                </c:pt>
                <c:pt idx="424">
                  <c:v>72.803850722652001</c:v>
                </c:pt>
                <c:pt idx="425">
                  <c:v>76.067384908480406</c:v>
                </c:pt>
                <c:pt idx="426">
                  <c:v>67.983750261338798</c:v>
                </c:pt>
                <c:pt idx="427">
                  <c:v>81.386571074919601</c:v>
                </c:pt>
                <c:pt idx="428">
                  <c:v>83.250943806542395</c:v>
                </c:pt>
                <c:pt idx="429">
                  <c:v>67.174573193957102</c:v>
                </c:pt>
                <c:pt idx="430">
                  <c:v>67.261206603428107</c:v>
                </c:pt>
                <c:pt idx="431">
                  <c:v>80.345601788333994</c:v>
                </c:pt>
                <c:pt idx="432">
                  <c:v>77.040568849345206</c:v>
                </c:pt>
                <c:pt idx="433">
                  <c:v>95.402959689102104</c:v>
                </c:pt>
                <c:pt idx="434">
                  <c:v>67.290604557886795</c:v>
                </c:pt>
                <c:pt idx="435">
                  <c:v>86.075403314725605</c:v>
                </c:pt>
                <c:pt idx="436">
                  <c:v>91.007122281253203</c:v>
                </c:pt>
                <c:pt idx="437">
                  <c:v>66.918012107158603</c:v>
                </c:pt>
                <c:pt idx="438">
                  <c:v>67.801928449053193</c:v>
                </c:pt>
                <c:pt idx="439">
                  <c:v>72.791162538297996</c:v>
                </c:pt>
                <c:pt idx="440">
                  <c:v>73.718926229993997</c:v>
                </c:pt>
                <c:pt idx="441">
                  <c:v>73.954220529477197</c:v>
                </c:pt>
                <c:pt idx="442">
                  <c:v>79.623971997972703</c:v>
                </c:pt>
                <c:pt idx="443">
                  <c:v>88.684364186421305</c:v>
                </c:pt>
                <c:pt idx="444">
                  <c:v>81.299913107281697</c:v>
                </c:pt>
                <c:pt idx="445">
                  <c:v>70.679166015915797</c:v>
                </c:pt>
                <c:pt idx="446">
                  <c:v>65.171246239257698</c:v>
                </c:pt>
                <c:pt idx="447">
                  <c:v>63.869542312990099</c:v>
                </c:pt>
                <c:pt idx="448">
                  <c:v>76.937003552933206</c:v>
                </c:pt>
                <c:pt idx="449">
                  <c:v>77.435311550281696</c:v>
                </c:pt>
                <c:pt idx="450">
                  <c:v>77.037774890000094</c:v>
                </c:pt>
                <c:pt idx="451">
                  <c:v>61.498861564580203</c:v>
                </c:pt>
                <c:pt idx="452">
                  <c:v>87.888630812734306</c:v>
                </c:pt>
                <c:pt idx="453">
                  <c:v>61.896414765285698</c:v>
                </c:pt>
                <c:pt idx="454">
                  <c:v>77.220284798102398</c:v>
                </c:pt>
                <c:pt idx="455">
                  <c:v>68.560863337911499</c:v>
                </c:pt>
                <c:pt idx="456">
                  <c:v>73.596988941672606</c:v>
                </c:pt>
                <c:pt idx="457">
                  <c:v>77.944747884522201</c:v>
                </c:pt>
                <c:pt idx="458">
                  <c:v>69.716088245651093</c:v>
                </c:pt>
                <c:pt idx="459">
                  <c:v>92.012587489978998</c:v>
                </c:pt>
                <c:pt idx="460">
                  <c:v>83.412310823625603</c:v>
                </c:pt>
                <c:pt idx="461">
                  <c:v>82.215643645531998</c:v>
                </c:pt>
                <c:pt idx="462">
                  <c:v>78.211170890325107</c:v>
                </c:pt>
                <c:pt idx="463">
                  <c:v>78.136001256138201</c:v>
                </c:pt>
                <c:pt idx="464">
                  <c:v>70.757798566283796</c:v>
                </c:pt>
                <c:pt idx="465">
                  <c:v>84.906880524586995</c:v>
                </c:pt>
                <c:pt idx="466">
                  <c:v>83.572373858679597</c:v>
                </c:pt>
                <c:pt idx="467">
                  <c:v>70.117789948031501</c:v>
                </c:pt>
                <c:pt idx="468">
                  <c:v>81.284681177001303</c:v>
                </c:pt>
                <c:pt idx="469">
                  <c:v>71.897858675049093</c:v>
                </c:pt>
                <c:pt idx="470">
                  <c:v>78.212712996741701</c:v>
                </c:pt>
                <c:pt idx="471">
                  <c:v>67.071147192689295</c:v>
                </c:pt>
                <c:pt idx="472">
                  <c:v>79.528561038345302</c:v>
                </c:pt>
                <c:pt idx="473">
                  <c:v>83.784135253069195</c:v>
                </c:pt>
                <c:pt idx="474">
                  <c:v>81.523203579605706</c:v>
                </c:pt>
                <c:pt idx="475">
                  <c:v>66.463167095275494</c:v>
                </c:pt>
                <c:pt idx="476">
                  <c:v>81.995627210276396</c:v>
                </c:pt>
                <c:pt idx="477">
                  <c:v>70.238804998533993</c:v>
                </c:pt>
                <c:pt idx="478">
                  <c:v>77.778026501097102</c:v>
                </c:pt>
                <c:pt idx="479">
                  <c:v>77.808508740937199</c:v>
                </c:pt>
                <c:pt idx="480">
                  <c:v>85.2818832991085</c:v>
                </c:pt>
                <c:pt idx="481">
                  <c:v>81.997741414249006</c:v>
                </c:pt>
                <c:pt idx="482">
                  <c:v>69.426142831023597</c:v>
                </c:pt>
                <c:pt idx="483">
                  <c:v>57.968913586459401</c:v>
                </c:pt>
                <c:pt idx="484">
                  <c:v>70.766546556685597</c:v>
                </c:pt>
                <c:pt idx="485">
                  <c:v>84.219978497791104</c:v>
                </c:pt>
                <c:pt idx="486">
                  <c:v>74.605381306815104</c:v>
                </c:pt>
                <c:pt idx="487">
                  <c:v>91.119980536732598</c:v>
                </c:pt>
                <c:pt idx="488">
                  <c:v>69.310997205022701</c:v>
                </c:pt>
                <c:pt idx="489">
                  <c:v>88.321216323444204</c:v>
                </c:pt>
                <c:pt idx="490">
                  <c:v>70.720999468497197</c:v>
                </c:pt>
                <c:pt idx="491">
                  <c:v>75.043118600156902</c:v>
                </c:pt>
                <c:pt idx="492">
                  <c:v>85.457155029348201</c:v>
                </c:pt>
                <c:pt idx="493">
                  <c:v>69.009077149242998</c:v>
                </c:pt>
                <c:pt idx="494">
                  <c:v>63.582138750139698</c:v>
                </c:pt>
                <c:pt idx="495">
                  <c:v>78.283469416148804</c:v>
                </c:pt>
                <c:pt idx="496">
                  <c:v>93.9589445168873</c:v>
                </c:pt>
                <c:pt idx="497">
                  <c:v>74.995373750552005</c:v>
                </c:pt>
                <c:pt idx="498">
                  <c:v>87.421467571600004</c:v>
                </c:pt>
                <c:pt idx="499">
                  <c:v>75.571524205338406</c:v>
                </c:pt>
                <c:pt idx="500">
                  <c:v>70.4655235803247</c:v>
                </c:pt>
                <c:pt idx="501">
                  <c:v>75.278448235613894</c:v>
                </c:pt>
                <c:pt idx="502">
                  <c:v>80.169047898159505</c:v>
                </c:pt>
                <c:pt idx="503">
                  <c:v>78.620403002837904</c:v>
                </c:pt>
                <c:pt idx="504">
                  <c:v>97.7734878175403</c:v>
                </c:pt>
                <c:pt idx="505">
                  <c:v>79.549924278092107</c:v>
                </c:pt>
                <c:pt idx="506">
                  <c:v>82.558203594376806</c:v>
                </c:pt>
                <c:pt idx="507">
                  <c:v>69.586206093414702</c:v>
                </c:pt>
                <c:pt idx="508">
                  <c:v>82.955556939359099</c:v>
                </c:pt>
                <c:pt idx="509">
                  <c:v>83.341776819034195</c:v>
                </c:pt>
                <c:pt idx="510">
                  <c:v>77.124198333947106</c:v>
                </c:pt>
                <c:pt idx="511">
                  <c:v>81.390802706337695</c:v>
                </c:pt>
                <c:pt idx="512">
                  <c:v>80.914057263255302</c:v>
                </c:pt>
                <c:pt idx="513">
                  <c:v>81.628757827230899</c:v>
                </c:pt>
                <c:pt idx="514">
                  <c:v>84.063152532307697</c:v>
                </c:pt>
                <c:pt idx="515">
                  <c:v>77.2633414717357</c:v>
                </c:pt>
                <c:pt idx="516">
                  <c:v>65.410662331499694</c:v>
                </c:pt>
                <c:pt idx="517">
                  <c:v>67.228241399942405</c:v>
                </c:pt>
                <c:pt idx="518">
                  <c:v>85.582820950463798</c:v>
                </c:pt>
                <c:pt idx="519">
                  <c:v>67.842330240621294</c:v>
                </c:pt>
                <c:pt idx="520">
                  <c:v>86.920611276767801</c:v>
                </c:pt>
                <c:pt idx="521">
                  <c:v>63.978617564810598</c:v>
                </c:pt>
                <c:pt idx="522">
                  <c:v>69.703901922542599</c:v>
                </c:pt>
                <c:pt idx="523">
                  <c:v>77.931896495278806</c:v>
                </c:pt>
                <c:pt idx="524">
                  <c:v>79.511418279440306</c:v>
                </c:pt>
                <c:pt idx="525">
                  <c:v>83.983753042796295</c:v>
                </c:pt>
                <c:pt idx="526">
                  <c:v>76.874450754214493</c:v>
                </c:pt>
                <c:pt idx="527">
                  <c:v>84.759113272898205</c:v>
                </c:pt>
                <c:pt idx="528">
                  <c:v>64.290071633805695</c:v>
                </c:pt>
                <c:pt idx="529">
                  <c:v>70.316393207985797</c:v>
                </c:pt>
                <c:pt idx="530">
                  <c:v>77.432435181713103</c:v>
                </c:pt>
                <c:pt idx="531">
                  <c:v>70.547260711249294</c:v>
                </c:pt>
                <c:pt idx="532">
                  <c:v>62.902566745357198</c:v>
                </c:pt>
                <c:pt idx="533">
                  <c:v>70.170270357889905</c:v>
                </c:pt>
                <c:pt idx="534">
                  <c:v>64.792171731045897</c:v>
                </c:pt>
                <c:pt idx="535">
                  <c:v>75.911400090037802</c:v>
                </c:pt>
                <c:pt idx="536">
                  <c:v>82.733576144846495</c:v>
                </c:pt>
                <c:pt idx="537">
                  <c:v>77.7687694661374</c:v>
                </c:pt>
                <c:pt idx="538">
                  <c:v>82.766283129156093</c:v>
                </c:pt>
                <c:pt idx="539">
                  <c:v>62.8183802825085</c:v>
                </c:pt>
                <c:pt idx="540">
                  <c:v>75.728564165416103</c:v>
                </c:pt>
                <c:pt idx="541">
                  <c:v>67.262869112818905</c:v>
                </c:pt>
                <c:pt idx="542">
                  <c:v>76.199312169443303</c:v>
                </c:pt>
                <c:pt idx="543">
                  <c:v>68.331423494041701</c:v>
                </c:pt>
                <c:pt idx="544">
                  <c:v>78.512446261519699</c:v>
                </c:pt>
                <c:pt idx="545">
                  <c:v>79.210634204956094</c:v>
                </c:pt>
                <c:pt idx="546">
                  <c:v>83.166610782409293</c:v>
                </c:pt>
                <c:pt idx="547">
                  <c:v>68.447653766116304</c:v>
                </c:pt>
                <c:pt idx="548">
                  <c:v>76.3743452704894</c:v>
                </c:pt>
                <c:pt idx="549">
                  <c:v>74.832868626898502</c:v>
                </c:pt>
                <c:pt idx="550">
                  <c:v>85.393660271386594</c:v>
                </c:pt>
                <c:pt idx="551">
                  <c:v>79.2849224435124</c:v>
                </c:pt>
                <c:pt idx="552">
                  <c:v>71.943519187834397</c:v>
                </c:pt>
                <c:pt idx="553">
                  <c:v>66.265804466548104</c:v>
                </c:pt>
                <c:pt idx="554">
                  <c:v>74.843849655060794</c:v>
                </c:pt>
                <c:pt idx="555">
                  <c:v>82.971120092647993</c:v>
                </c:pt>
                <c:pt idx="556">
                  <c:v>77.9426406626892</c:v>
                </c:pt>
                <c:pt idx="557">
                  <c:v>71.9985488138216</c:v>
                </c:pt>
                <c:pt idx="558">
                  <c:v>58.097009955009298</c:v>
                </c:pt>
                <c:pt idx="559">
                  <c:v>57.2856388929386</c:v>
                </c:pt>
                <c:pt idx="560">
                  <c:v>88.212387186822696</c:v>
                </c:pt>
                <c:pt idx="561">
                  <c:v>69.106189266945904</c:v>
                </c:pt>
                <c:pt idx="562">
                  <c:v>80.222312023638693</c:v>
                </c:pt>
                <c:pt idx="563">
                  <c:v>77.912033598691494</c:v>
                </c:pt>
                <c:pt idx="564">
                  <c:v>83.0243540344661</c:v>
                </c:pt>
                <c:pt idx="565">
                  <c:v>89.1091385858238</c:v>
                </c:pt>
                <c:pt idx="566">
                  <c:v>72.978993092832695</c:v>
                </c:pt>
                <c:pt idx="567">
                  <c:v>74.445588931318795</c:v>
                </c:pt>
                <c:pt idx="568">
                  <c:v>75.465148446766605</c:v>
                </c:pt>
                <c:pt idx="569">
                  <c:v>82.223456120348999</c:v>
                </c:pt>
                <c:pt idx="570">
                  <c:v>77.536408503358103</c:v>
                </c:pt>
                <c:pt idx="571">
                  <c:v>76.666827055242706</c:v>
                </c:pt>
                <c:pt idx="572">
                  <c:v>63.290288493589898</c:v>
                </c:pt>
                <c:pt idx="573">
                  <c:v>76.0803476282926</c:v>
                </c:pt>
                <c:pt idx="574">
                  <c:v>83.501096631712898</c:v>
                </c:pt>
                <c:pt idx="575">
                  <c:v>79.405974949545197</c:v>
                </c:pt>
                <c:pt idx="576">
                  <c:v>71.401152697534997</c:v>
                </c:pt>
                <c:pt idx="577">
                  <c:v>67.6281106157073</c:v>
                </c:pt>
                <c:pt idx="578">
                  <c:v>81.048180959141106</c:v>
                </c:pt>
                <c:pt idx="579">
                  <c:v>71.221187074263099</c:v>
                </c:pt>
                <c:pt idx="580">
                  <c:v>61.695419442633103</c:v>
                </c:pt>
                <c:pt idx="581">
                  <c:v>75.266793666385198</c:v>
                </c:pt>
                <c:pt idx="582">
                  <c:v>83.446355574161004</c:v>
                </c:pt>
                <c:pt idx="583">
                  <c:v>73.701476585688098</c:v>
                </c:pt>
                <c:pt idx="584">
                  <c:v>77.627146070090305</c:v>
                </c:pt>
                <c:pt idx="585">
                  <c:v>77.452961074023307</c:v>
                </c:pt>
                <c:pt idx="586">
                  <c:v>80.988997073244505</c:v>
                </c:pt>
                <c:pt idx="587">
                  <c:v>87.709225670501695</c:v>
                </c:pt>
                <c:pt idx="588">
                  <c:v>83.501795308461297</c:v>
                </c:pt>
                <c:pt idx="589">
                  <c:v>60.396999447127698</c:v>
                </c:pt>
                <c:pt idx="590">
                  <c:v>89.066610823913194</c:v>
                </c:pt>
                <c:pt idx="591">
                  <c:v>84.994302216372304</c:v>
                </c:pt>
                <c:pt idx="592">
                  <c:v>79.550221874640499</c:v>
                </c:pt>
                <c:pt idx="593">
                  <c:v>76.855006880334003</c:v>
                </c:pt>
                <c:pt idx="594">
                  <c:v>72.366626335663696</c:v>
                </c:pt>
                <c:pt idx="595">
                  <c:v>79.430300910506304</c:v>
                </c:pt>
                <c:pt idx="596">
                  <c:v>85.126671990727303</c:v>
                </c:pt>
                <c:pt idx="597">
                  <c:v>72.598653506881504</c:v>
                </c:pt>
                <c:pt idx="598">
                  <c:v>77.667739812391403</c:v>
                </c:pt>
                <c:pt idx="599">
                  <c:v>56.038162833322097</c:v>
                </c:pt>
                <c:pt idx="600">
                  <c:v>73.153608297872196</c:v>
                </c:pt>
                <c:pt idx="601">
                  <c:v>75.696392998986695</c:v>
                </c:pt>
                <c:pt idx="602">
                  <c:v>90.381645649520294</c:v>
                </c:pt>
                <c:pt idx="603">
                  <c:v>64.0544853288296</c:v>
                </c:pt>
                <c:pt idx="604">
                  <c:v>62.863458827698899</c:v>
                </c:pt>
                <c:pt idx="605">
                  <c:v>69.789028126849601</c:v>
                </c:pt>
                <c:pt idx="606">
                  <c:v>85.057305189309901</c:v>
                </c:pt>
                <c:pt idx="607">
                  <c:v>83.889176744271793</c:v>
                </c:pt>
                <c:pt idx="608">
                  <c:v>79.807247472021999</c:v>
                </c:pt>
                <c:pt idx="609">
                  <c:v>62.742158418920198</c:v>
                </c:pt>
                <c:pt idx="610">
                  <c:v>81.944783628838906</c:v>
                </c:pt>
                <c:pt idx="611">
                  <c:v>86.112262921481999</c:v>
                </c:pt>
                <c:pt idx="612">
                  <c:v>76.399560576106495</c:v>
                </c:pt>
                <c:pt idx="613">
                  <c:v>74.362262878490895</c:v>
                </c:pt>
                <c:pt idx="614">
                  <c:v>74.816331889739601</c:v>
                </c:pt>
                <c:pt idx="615">
                  <c:v>75.960732099634896</c:v>
                </c:pt>
                <c:pt idx="616">
                  <c:v>74.4413985720347</c:v>
                </c:pt>
                <c:pt idx="617">
                  <c:v>62.112135804864899</c:v>
                </c:pt>
                <c:pt idx="618">
                  <c:v>92.771878272512495</c:v>
                </c:pt>
                <c:pt idx="619">
                  <c:v>80.913616243699707</c:v>
                </c:pt>
                <c:pt idx="620">
                  <c:v>67.391385767057798</c:v>
                </c:pt>
                <c:pt idx="621">
                  <c:v>75.602127412144796</c:v>
                </c:pt>
                <c:pt idx="622">
                  <c:v>76.4571867653613</c:v>
                </c:pt>
                <c:pt idx="623">
                  <c:v>81.267778615578194</c:v>
                </c:pt>
                <c:pt idx="624">
                  <c:v>91.149912295159893</c:v>
                </c:pt>
                <c:pt idx="625">
                  <c:v>79.697236881542196</c:v>
                </c:pt>
                <c:pt idx="626">
                  <c:v>73.8883680442692</c:v>
                </c:pt>
                <c:pt idx="627">
                  <c:v>74.9764495131258</c:v>
                </c:pt>
                <c:pt idx="628">
                  <c:v>80.949990110779495</c:v>
                </c:pt>
                <c:pt idx="629">
                  <c:v>63.9239384945081</c:v>
                </c:pt>
                <c:pt idx="630">
                  <c:v>80.791091956835402</c:v>
                </c:pt>
                <c:pt idx="631">
                  <c:v>79.077944988764102</c:v>
                </c:pt>
                <c:pt idx="632">
                  <c:v>74.118100224644706</c:v>
                </c:pt>
                <c:pt idx="633">
                  <c:v>78.751488858330603</c:v>
                </c:pt>
                <c:pt idx="634">
                  <c:v>78.675004964666002</c:v>
                </c:pt>
                <c:pt idx="635">
                  <c:v>80.821657470714598</c:v>
                </c:pt>
                <c:pt idx="636">
                  <c:v>67.272655256706003</c:v>
                </c:pt>
                <c:pt idx="637">
                  <c:v>66.873869815387906</c:v>
                </c:pt>
                <c:pt idx="638">
                  <c:v>75.026855359158702</c:v>
                </c:pt>
                <c:pt idx="639">
                  <c:v>76.228257562406796</c:v>
                </c:pt>
                <c:pt idx="640">
                  <c:v>68.4482511947988</c:v>
                </c:pt>
                <c:pt idx="641">
                  <c:v>68.749946006687097</c:v>
                </c:pt>
                <c:pt idx="642">
                  <c:v>76.4313542528417</c:v>
                </c:pt>
                <c:pt idx="643">
                  <c:v>80.018592000035099</c:v>
                </c:pt>
                <c:pt idx="644">
                  <c:v>77.328510805742695</c:v>
                </c:pt>
                <c:pt idx="645">
                  <c:v>73.081281588342804</c:v>
                </c:pt>
                <c:pt idx="646">
                  <c:v>76.491065195304103</c:v>
                </c:pt>
                <c:pt idx="647">
                  <c:v>79.281415641585696</c:v>
                </c:pt>
                <c:pt idx="648">
                  <c:v>73.479640811686295</c:v>
                </c:pt>
                <c:pt idx="649">
                  <c:v>66.337141086716898</c:v>
                </c:pt>
                <c:pt idx="650">
                  <c:v>81.851605541765394</c:v>
                </c:pt>
                <c:pt idx="651">
                  <c:v>72.805269548326393</c:v>
                </c:pt>
                <c:pt idx="652">
                  <c:v>74.517370384208903</c:v>
                </c:pt>
                <c:pt idx="653">
                  <c:v>75.927165377585794</c:v>
                </c:pt>
                <c:pt idx="654">
                  <c:v>73.024253585383903</c:v>
                </c:pt>
                <c:pt idx="655">
                  <c:v>81.385260218818502</c:v>
                </c:pt>
                <c:pt idx="656">
                  <c:v>77.795184073106896</c:v>
                </c:pt>
                <c:pt idx="657">
                  <c:v>64.552183183697593</c:v>
                </c:pt>
                <c:pt idx="658">
                  <c:v>81.890114690195901</c:v>
                </c:pt>
                <c:pt idx="659">
                  <c:v>90.009187917456003</c:v>
                </c:pt>
                <c:pt idx="660">
                  <c:v>68.470083342192595</c:v>
                </c:pt>
                <c:pt idx="661">
                  <c:v>79.257313029097006</c:v>
                </c:pt>
                <c:pt idx="662">
                  <c:v>76.835396890585997</c:v>
                </c:pt>
                <c:pt idx="663">
                  <c:v>88.577278700299601</c:v>
                </c:pt>
                <c:pt idx="664">
                  <c:v>73.283935441104106</c:v>
                </c:pt>
                <c:pt idx="665">
                  <c:v>68.435207444446903</c:v>
                </c:pt>
                <c:pt idx="666">
                  <c:v>74.093516991794502</c:v>
                </c:pt>
                <c:pt idx="667">
                  <c:v>73.205783055731004</c:v>
                </c:pt>
                <c:pt idx="668">
                  <c:v>80.459558417119396</c:v>
                </c:pt>
                <c:pt idx="669">
                  <c:v>98.761754149984696</c:v>
                </c:pt>
                <c:pt idx="670">
                  <c:v>71.879720033009704</c:v>
                </c:pt>
                <c:pt idx="671">
                  <c:v>77.571595906330501</c:v>
                </c:pt>
                <c:pt idx="672">
                  <c:v>67.963279367504796</c:v>
                </c:pt>
                <c:pt idx="673">
                  <c:v>69.331784022302301</c:v>
                </c:pt>
                <c:pt idx="674">
                  <c:v>69.073594988200895</c:v>
                </c:pt>
                <c:pt idx="675">
                  <c:v>98.8437558305246</c:v>
                </c:pt>
                <c:pt idx="676">
                  <c:v>79.497795125377195</c:v>
                </c:pt>
                <c:pt idx="677">
                  <c:v>87.549040713671502</c:v>
                </c:pt>
                <c:pt idx="678">
                  <c:v>84.959711624820798</c:v>
                </c:pt>
                <c:pt idx="679">
                  <c:v>69.623199250971197</c:v>
                </c:pt>
                <c:pt idx="680">
                  <c:v>76.425406074137399</c:v>
                </c:pt>
                <c:pt idx="681">
                  <c:v>89.205344679925602</c:v>
                </c:pt>
                <c:pt idx="682">
                  <c:v>74.959503680925394</c:v>
                </c:pt>
                <c:pt idx="683">
                  <c:v>91.703257941780905</c:v>
                </c:pt>
                <c:pt idx="684">
                  <c:v>73.091323621666504</c:v>
                </c:pt>
                <c:pt idx="685">
                  <c:v>92.8504037293023</c:v>
                </c:pt>
                <c:pt idx="686">
                  <c:v>86.268838635745695</c:v>
                </c:pt>
                <c:pt idx="687">
                  <c:v>77.553946170076102</c:v>
                </c:pt>
                <c:pt idx="688">
                  <c:v>78.924743272546294</c:v>
                </c:pt>
                <c:pt idx="689">
                  <c:v>74.388165854879404</c:v>
                </c:pt>
                <c:pt idx="690">
                  <c:v>89.492719215166005</c:v>
                </c:pt>
                <c:pt idx="691">
                  <c:v>79.786300324283303</c:v>
                </c:pt>
                <c:pt idx="692">
                  <c:v>79.602069550291702</c:v>
                </c:pt>
                <c:pt idx="693">
                  <c:v>74.924647770205794</c:v>
                </c:pt>
                <c:pt idx="694">
                  <c:v>69.365616437132999</c:v>
                </c:pt>
                <c:pt idx="695">
                  <c:v>69.737097125471806</c:v>
                </c:pt>
                <c:pt idx="696">
                  <c:v>83.063549337683895</c:v>
                </c:pt>
                <c:pt idx="697">
                  <c:v>78.135853962418906</c:v>
                </c:pt>
                <c:pt idx="698">
                  <c:v>85.895156361208507</c:v>
                </c:pt>
                <c:pt idx="699">
                  <c:v>75.909569282541398</c:v>
                </c:pt>
                <c:pt idx="700">
                  <c:v>76.668936279622699</c:v>
                </c:pt>
                <c:pt idx="701">
                  <c:v>82.965339671121995</c:v>
                </c:pt>
                <c:pt idx="702">
                  <c:v>83.016197746636607</c:v>
                </c:pt>
                <c:pt idx="703">
                  <c:v>79.123725348203905</c:v>
                </c:pt>
                <c:pt idx="704">
                  <c:v>75.312837570444799</c:v>
                </c:pt>
                <c:pt idx="705">
                  <c:v>88.207066671346496</c:v>
                </c:pt>
                <c:pt idx="706">
                  <c:v>73.559051812356799</c:v>
                </c:pt>
                <c:pt idx="707">
                  <c:v>77.847338175837507</c:v>
                </c:pt>
                <c:pt idx="708">
                  <c:v>80.059886419157706</c:v>
                </c:pt>
                <c:pt idx="709">
                  <c:v>73.862732882586101</c:v>
                </c:pt>
                <c:pt idx="710">
                  <c:v>72.5826763577994</c:v>
                </c:pt>
                <c:pt idx="711">
                  <c:v>85.140004808748003</c:v>
                </c:pt>
                <c:pt idx="712">
                  <c:v>75.805245435178094</c:v>
                </c:pt>
                <c:pt idx="713">
                  <c:v>70.559427109987496</c:v>
                </c:pt>
                <c:pt idx="714">
                  <c:v>73.413568060219305</c:v>
                </c:pt>
                <c:pt idx="715">
                  <c:v>81.756023668700195</c:v>
                </c:pt>
                <c:pt idx="716">
                  <c:v>86.773219442039405</c:v>
                </c:pt>
                <c:pt idx="717">
                  <c:v>67.216095415165199</c:v>
                </c:pt>
                <c:pt idx="718">
                  <c:v>71.727159855529095</c:v>
                </c:pt>
                <c:pt idx="719">
                  <c:v>82.496323887517903</c:v>
                </c:pt>
                <c:pt idx="720">
                  <c:v>76.737686318442599</c:v>
                </c:pt>
                <c:pt idx="721">
                  <c:v>93.218414049302993</c:v>
                </c:pt>
                <c:pt idx="722">
                  <c:v>78.394550652080895</c:v>
                </c:pt>
                <c:pt idx="723">
                  <c:v>68.498917278220901</c:v>
                </c:pt>
                <c:pt idx="724">
                  <c:v>73.623689303559402</c:v>
                </c:pt>
                <c:pt idx="725">
                  <c:v>84.160066999051395</c:v>
                </c:pt>
                <c:pt idx="726">
                  <c:v>71.952396118521804</c:v>
                </c:pt>
                <c:pt idx="727">
                  <c:v>86.853078924296796</c:v>
                </c:pt>
                <c:pt idx="728">
                  <c:v>76.961199133594405</c:v>
                </c:pt>
                <c:pt idx="729">
                  <c:v>64.734084958688996</c:v>
                </c:pt>
                <c:pt idx="730">
                  <c:v>60.719349203758703</c:v>
                </c:pt>
                <c:pt idx="731">
                  <c:v>79.536413494738895</c:v>
                </c:pt>
                <c:pt idx="732">
                  <c:v>71.895917890877101</c:v>
                </c:pt>
                <c:pt idx="733">
                  <c:v>82.298800620253601</c:v>
                </c:pt>
                <c:pt idx="734">
                  <c:v>86.264591415246599</c:v>
                </c:pt>
                <c:pt idx="735">
                  <c:v>77.181381426260899</c:v>
                </c:pt>
                <c:pt idx="736">
                  <c:v>88.351605748298397</c:v>
                </c:pt>
                <c:pt idx="737">
                  <c:v>79.668309622251599</c:v>
                </c:pt>
                <c:pt idx="738">
                  <c:v>75.387545137464798</c:v>
                </c:pt>
                <c:pt idx="739">
                  <c:v>79.431363411160802</c:v>
                </c:pt>
                <c:pt idx="740">
                  <c:v>90.898507060788404</c:v>
                </c:pt>
                <c:pt idx="741">
                  <c:v>58.820473142429996</c:v>
                </c:pt>
                <c:pt idx="742">
                  <c:v>63.8759266599561</c:v>
                </c:pt>
                <c:pt idx="743">
                  <c:v>92.376192361493096</c:v>
                </c:pt>
                <c:pt idx="744">
                  <c:v>78.408830035900195</c:v>
                </c:pt>
                <c:pt idx="745">
                  <c:v>67.428561213744501</c:v>
                </c:pt>
                <c:pt idx="746">
                  <c:v>72.957829701855701</c:v>
                </c:pt>
                <c:pt idx="747">
                  <c:v>84.578652968615302</c:v>
                </c:pt>
                <c:pt idx="748">
                  <c:v>61.491394448122897</c:v>
                </c:pt>
                <c:pt idx="749">
                  <c:v>88.926974022767794</c:v>
                </c:pt>
                <c:pt idx="750">
                  <c:v>73.050252395539303</c:v>
                </c:pt>
                <c:pt idx="751">
                  <c:v>81.886434494394805</c:v>
                </c:pt>
                <c:pt idx="752">
                  <c:v>58.2420960201311</c:v>
                </c:pt>
                <c:pt idx="753">
                  <c:v>75.121292227816099</c:v>
                </c:pt>
                <c:pt idx="754">
                  <c:v>85.9045501562656</c:v>
                </c:pt>
                <c:pt idx="755">
                  <c:v>76.748867443322794</c:v>
                </c:pt>
                <c:pt idx="756">
                  <c:v>64.207329445028194</c:v>
                </c:pt>
                <c:pt idx="757">
                  <c:v>56.849828554125303</c:v>
                </c:pt>
                <c:pt idx="758">
                  <c:v>87.792686346792806</c:v>
                </c:pt>
                <c:pt idx="759">
                  <c:v>71.459843615277805</c:v>
                </c:pt>
                <c:pt idx="760">
                  <c:v>73.976840427964206</c:v>
                </c:pt>
                <c:pt idx="761">
                  <c:v>76.267626900609301</c:v>
                </c:pt>
                <c:pt idx="762">
                  <c:v>90.018259061122805</c:v>
                </c:pt>
                <c:pt idx="763">
                  <c:v>79.766463605980306</c:v>
                </c:pt>
                <c:pt idx="764">
                  <c:v>87.170295212302804</c:v>
                </c:pt>
                <c:pt idx="765">
                  <c:v>80.870617100748802</c:v>
                </c:pt>
                <c:pt idx="766">
                  <c:v>88.084489197032894</c:v>
                </c:pt>
                <c:pt idx="767">
                  <c:v>75.220147470708994</c:v>
                </c:pt>
                <c:pt idx="768">
                  <c:v>81.226130971833001</c:v>
                </c:pt>
                <c:pt idx="769">
                  <c:v>72.723446051810697</c:v>
                </c:pt>
                <c:pt idx="770">
                  <c:v>87.194329333886401</c:v>
                </c:pt>
                <c:pt idx="771">
                  <c:v>75.524596279952107</c:v>
                </c:pt>
                <c:pt idx="772">
                  <c:v>86.739872026589794</c:v>
                </c:pt>
                <c:pt idx="773">
                  <c:v>83.527438939470201</c:v>
                </c:pt>
                <c:pt idx="774">
                  <c:v>77.287283990913096</c:v>
                </c:pt>
                <c:pt idx="775">
                  <c:v>70.970332752196796</c:v>
                </c:pt>
                <c:pt idx="776">
                  <c:v>77.394597504424098</c:v>
                </c:pt>
                <c:pt idx="777">
                  <c:v>64.484404672567095</c:v>
                </c:pt>
                <c:pt idx="778">
                  <c:v>66.072850976148203</c:v>
                </c:pt>
                <c:pt idx="779">
                  <c:v>72.706299436199203</c:v>
                </c:pt>
                <c:pt idx="780">
                  <c:v>70.340778982692498</c:v>
                </c:pt>
                <c:pt idx="781">
                  <c:v>81.004136774696406</c:v>
                </c:pt>
                <c:pt idx="782">
                  <c:v>78.441430590549601</c:v>
                </c:pt>
                <c:pt idx="783">
                  <c:v>73.090440153524298</c:v>
                </c:pt>
                <c:pt idx="784">
                  <c:v>67.929588829190394</c:v>
                </c:pt>
                <c:pt idx="785">
                  <c:v>91.944623236750999</c:v>
                </c:pt>
                <c:pt idx="786">
                  <c:v>70.069460288059602</c:v>
                </c:pt>
                <c:pt idx="787">
                  <c:v>68.973113658711696</c:v>
                </c:pt>
                <c:pt idx="788">
                  <c:v>81.743051523811602</c:v>
                </c:pt>
                <c:pt idx="789">
                  <c:v>71.400421163786802</c:v>
                </c:pt>
                <c:pt idx="790">
                  <c:v>69.565453940775498</c:v>
                </c:pt>
                <c:pt idx="791">
                  <c:v>87.721537047128393</c:v>
                </c:pt>
                <c:pt idx="792">
                  <c:v>88.546905916481194</c:v>
                </c:pt>
                <c:pt idx="793">
                  <c:v>74.449984491635803</c:v>
                </c:pt>
                <c:pt idx="794">
                  <c:v>69.193144377290196</c:v>
                </c:pt>
                <c:pt idx="795">
                  <c:v>88.596723261505801</c:v>
                </c:pt>
                <c:pt idx="796">
                  <c:v>73.587275852860103</c:v>
                </c:pt>
                <c:pt idx="797">
                  <c:v>75.7482322654878</c:v>
                </c:pt>
                <c:pt idx="798">
                  <c:v>73.129469920922304</c:v>
                </c:pt>
                <c:pt idx="799">
                  <c:v>82.910470444998495</c:v>
                </c:pt>
                <c:pt idx="800">
                  <c:v>68.272409472689702</c:v>
                </c:pt>
                <c:pt idx="801">
                  <c:v>71.583166256393994</c:v>
                </c:pt>
                <c:pt idx="802">
                  <c:v>67.221099679359199</c:v>
                </c:pt>
                <c:pt idx="803">
                  <c:v>80.080330437571803</c:v>
                </c:pt>
                <c:pt idx="804">
                  <c:v>74.244221052908898</c:v>
                </c:pt>
                <c:pt idx="805">
                  <c:v>87.809525097055896</c:v>
                </c:pt>
                <c:pt idx="806">
                  <c:v>86.325168814850102</c:v>
                </c:pt>
                <c:pt idx="807">
                  <c:v>84.790824428415107</c:v>
                </c:pt>
                <c:pt idx="808">
                  <c:v>66.232130066179707</c:v>
                </c:pt>
                <c:pt idx="809">
                  <c:v>71.542827482744599</c:v>
                </c:pt>
                <c:pt idx="810">
                  <c:v>79.558214430339504</c:v>
                </c:pt>
                <c:pt idx="811">
                  <c:v>62.950254979416002</c:v>
                </c:pt>
                <c:pt idx="812">
                  <c:v>66.184741150332002</c:v>
                </c:pt>
                <c:pt idx="813">
                  <c:v>83.075692627955405</c:v>
                </c:pt>
                <c:pt idx="814">
                  <c:v>71.482290166526298</c:v>
                </c:pt>
                <c:pt idx="815">
                  <c:v>83.384026093327904</c:v>
                </c:pt>
                <c:pt idx="816">
                  <c:v>73.269895769360403</c:v>
                </c:pt>
                <c:pt idx="817">
                  <c:v>70.207281026416297</c:v>
                </c:pt>
                <c:pt idx="818">
                  <c:v>66.304863051861005</c:v>
                </c:pt>
                <c:pt idx="819">
                  <c:v>74.977280561743896</c:v>
                </c:pt>
                <c:pt idx="820">
                  <c:v>74.388749336291397</c:v>
                </c:pt>
                <c:pt idx="821">
                  <c:v>86.122349395426099</c:v>
                </c:pt>
                <c:pt idx="822">
                  <c:v>67.8902182085357</c:v>
                </c:pt>
                <c:pt idx="823">
                  <c:v>75.978265613531505</c:v>
                </c:pt>
                <c:pt idx="824">
                  <c:v>76.684283833173794</c:v>
                </c:pt>
                <c:pt idx="825">
                  <c:v>83.054684839720693</c:v>
                </c:pt>
                <c:pt idx="826">
                  <c:v>96.452143367892205</c:v>
                </c:pt>
                <c:pt idx="827">
                  <c:v>80.206041503065293</c:v>
                </c:pt>
                <c:pt idx="828">
                  <c:v>81.273754096507005</c:v>
                </c:pt>
                <c:pt idx="829">
                  <c:v>88.2056627410971</c:v>
                </c:pt>
                <c:pt idx="830">
                  <c:v>79.608908662109897</c:v>
                </c:pt>
                <c:pt idx="831">
                  <c:v>61.398887718175601</c:v>
                </c:pt>
                <c:pt idx="832">
                  <c:v>83.788438682512407</c:v>
                </c:pt>
                <c:pt idx="833">
                  <c:v>87.358259069533403</c:v>
                </c:pt>
                <c:pt idx="834">
                  <c:v>84.589182120061807</c:v>
                </c:pt>
                <c:pt idx="835">
                  <c:v>80.055883570316993</c:v>
                </c:pt>
                <c:pt idx="836">
                  <c:v>74.615378410183197</c:v>
                </c:pt>
                <c:pt idx="837">
                  <c:v>74.862475371238801</c:v>
                </c:pt>
                <c:pt idx="838">
                  <c:v>93.151313274228897</c:v>
                </c:pt>
                <c:pt idx="839">
                  <c:v>84.377457927369406</c:v>
                </c:pt>
                <c:pt idx="840">
                  <c:v>80.018592915114496</c:v>
                </c:pt>
                <c:pt idx="841">
                  <c:v>91.622951015959302</c:v>
                </c:pt>
                <c:pt idx="842">
                  <c:v>77.514805001285794</c:v>
                </c:pt>
                <c:pt idx="843">
                  <c:v>79.130072924955101</c:v>
                </c:pt>
                <c:pt idx="844">
                  <c:v>78.484017424798196</c:v>
                </c:pt>
                <c:pt idx="845">
                  <c:v>85.898186052595506</c:v>
                </c:pt>
                <c:pt idx="846">
                  <c:v>83.401124300291897</c:v>
                </c:pt>
                <c:pt idx="847">
                  <c:v>63.216576769996301</c:v>
                </c:pt>
                <c:pt idx="848">
                  <c:v>73.224625766909895</c:v>
                </c:pt>
                <c:pt idx="849">
                  <c:v>81.049803200396795</c:v>
                </c:pt>
                <c:pt idx="850">
                  <c:v>79.1958522448667</c:v>
                </c:pt>
                <c:pt idx="851">
                  <c:v>88.294319918305803</c:v>
                </c:pt>
                <c:pt idx="852">
                  <c:v>82.973423340905597</c:v>
                </c:pt>
                <c:pt idx="853">
                  <c:v>72.928815784859097</c:v>
                </c:pt>
                <c:pt idx="854">
                  <c:v>81.497826757284798</c:v>
                </c:pt>
                <c:pt idx="855">
                  <c:v>69.231003782615502</c:v>
                </c:pt>
                <c:pt idx="856">
                  <c:v>75.865361139957002</c:v>
                </c:pt>
                <c:pt idx="857">
                  <c:v>91.755539095526302</c:v>
                </c:pt>
                <c:pt idx="858">
                  <c:v>85.133856091641803</c:v>
                </c:pt>
                <c:pt idx="859">
                  <c:v>82.560688122413794</c:v>
                </c:pt>
                <c:pt idx="860">
                  <c:v>67.730724383124596</c:v>
                </c:pt>
                <c:pt idx="861">
                  <c:v>96.129305542065097</c:v>
                </c:pt>
                <c:pt idx="862">
                  <c:v>70.837588732696403</c:v>
                </c:pt>
                <c:pt idx="863">
                  <c:v>80.981707796063603</c:v>
                </c:pt>
                <c:pt idx="864">
                  <c:v>65.356061471274899</c:v>
                </c:pt>
                <c:pt idx="865">
                  <c:v>72.040034098806302</c:v>
                </c:pt>
                <c:pt idx="866">
                  <c:v>77.120780315012894</c:v>
                </c:pt>
                <c:pt idx="867">
                  <c:v>75.348535712604104</c:v>
                </c:pt>
                <c:pt idx="868">
                  <c:v>71.397608514414799</c:v>
                </c:pt>
                <c:pt idx="869">
                  <c:v>86.0852701029375</c:v>
                </c:pt>
                <c:pt idx="870">
                  <c:v>93.381154080313607</c:v>
                </c:pt>
                <c:pt idx="871">
                  <c:v>96.827015470862804</c:v>
                </c:pt>
                <c:pt idx="872">
                  <c:v>80.887306382511895</c:v>
                </c:pt>
                <c:pt idx="873">
                  <c:v>69.220374109720595</c:v>
                </c:pt>
                <c:pt idx="874">
                  <c:v>60.919321032253599</c:v>
                </c:pt>
                <c:pt idx="875">
                  <c:v>75.538565910795</c:v>
                </c:pt>
                <c:pt idx="876">
                  <c:v>79.799843750995805</c:v>
                </c:pt>
                <c:pt idx="877">
                  <c:v>71.549104166158898</c:v>
                </c:pt>
                <c:pt idx="878">
                  <c:v>84.690910540554299</c:v>
                </c:pt>
                <c:pt idx="879">
                  <c:v>83.607579940110895</c:v>
                </c:pt>
                <c:pt idx="880">
                  <c:v>75.650017469654799</c:v>
                </c:pt>
                <c:pt idx="881">
                  <c:v>75.876891478129096</c:v>
                </c:pt>
                <c:pt idx="882">
                  <c:v>81.097206086821501</c:v>
                </c:pt>
                <c:pt idx="883">
                  <c:v>65.309203330879697</c:v>
                </c:pt>
                <c:pt idx="884">
                  <c:v>76.125636337620406</c:v>
                </c:pt>
                <c:pt idx="885">
                  <c:v>73.725643331726104</c:v>
                </c:pt>
                <c:pt idx="886">
                  <c:v>70.172770136641404</c:v>
                </c:pt>
                <c:pt idx="887">
                  <c:v>67.467191376448099</c:v>
                </c:pt>
                <c:pt idx="888">
                  <c:v>76.654208500373002</c:v>
                </c:pt>
                <c:pt idx="889">
                  <c:v>74.088475128194204</c:v>
                </c:pt>
                <c:pt idx="890">
                  <c:v>70.681573215254801</c:v>
                </c:pt>
                <c:pt idx="891">
                  <c:v>89.392006186177397</c:v>
                </c:pt>
                <c:pt idx="892">
                  <c:v>82.976827024206102</c:v>
                </c:pt>
                <c:pt idx="893">
                  <c:v>82.210069241384801</c:v>
                </c:pt>
                <c:pt idx="894">
                  <c:v>73.552686330934705</c:v>
                </c:pt>
                <c:pt idx="895">
                  <c:v>77.217262579186297</c:v>
                </c:pt>
                <c:pt idx="896">
                  <c:v>75.642665788286607</c:v>
                </c:pt>
                <c:pt idx="897">
                  <c:v>79.107979045016094</c:v>
                </c:pt>
                <c:pt idx="898">
                  <c:v>72.992079373321204</c:v>
                </c:pt>
                <c:pt idx="899">
                  <c:v>67.254142459000505</c:v>
                </c:pt>
                <c:pt idx="900">
                  <c:v>80.1329725987259</c:v>
                </c:pt>
                <c:pt idx="901">
                  <c:v>77.5451627844336</c:v>
                </c:pt>
                <c:pt idx="902">
                  <c:v>73.936999733188301</c:v>
                </c:pt>
                <c:pt idx="903">
                  <c:v>90.683963970940198</c:v>
                </c:pt>
                <c:pt idx="904">
                  <c:v>84.486180772107204</c:v>
                </c:pt>
                <c:pt idx="905">
                  <c:v>74.653127777250404</c:v>
                </c:pt>
                <c:pt idx="906">
                  <c:v>76.260715118371493</c:v>
                </c:pt>
                <c:pt idx="907">
                  <c:v>64.045923582876696</c:v>
                </c:pt>
                <c:pt idx="908">
                  <c:v>77.310375648610801</c:v>
                </c:pt>
                <c:pt idx="909">
                  <c:v>74.9489798003289</c:v>
                </c:pt>
                <c:pt idx="910">
                  <c:v>78.701282329076406</c:v>
                </c:pt>
                <c:pt idx="911">
                  <c:v>85.170240895263007</c:v>
                </c:pt>
                <c:pt idx="912">
                  <c:v>83.945893227726401</c:v>
                </c:pt>
                <c:pt idx="913">
                  <c:v>74.342438038231805</c:v>
                </c:pt>
                <c:pt idx="914">
                  <c:v>84.740097502982493</c:v>
                </c:pt>
                <c:pt idx="915">
                  <c:v>95.570799689443504</c:v>
                </c:pt>
                <c:pt idx="916">
                  <c:v>79.297404831035706</c:v>
                </c:pt>
                <c:pt idx="917">
                  <c:v>66.562488930517802</c:v>
                </c:pt>
                <c:pt idx="918">
                  <c:v>83.397373871329805</c:v>
                </c:pt>
                <c:pt idx="919">
                  <c:v>84.073561216130898</c:v>
                </c:pt>
                <c:pt idx="920">
                  <c:v>68.018868341330005</c:v>
                </c:pt>
                <c:pt idx="921">
                  <c:v>79.292169686906107</c:v>
                </c:pt>
                <c:pt idx="922">
                  <c:v>72.4228948235356</c:v>
                </c:pt>
                <c:pt idx="923">
                  <c:v>78.657157477696501</c:v>
                </c:pt>
                <c:pt idx="924">
                  <c:v>92.058468725305303</c:v>
                </c:pt>
                <c:pt idx="925">
                  <c:v>73.480515098239593</c:v>
                </c:pt>
                <c:pt idx="926">
                  <c:v>75.182823286805302</c:v>
                </c:pt>
                <c:pt idx="927">
                  <c:v>72.962325642513406</c:v>
                </c:pt>
                <c:pt idx="928">
                  <c:v>79.488976744686795</c:v>
                </c:pt>
                <c:pt idx="929">
                  <c:v>71.975907740993094</c:v>
                </c:pt>
                <c:pt idx="930">
                  <c:v>70.050166518054894</c:v>
                </c:pt>
                <c:pt idx="931">
                  <c:v>88.628402589132406</c:v>
                </c:pt>
                <c:pt idx="932">
                  <c:v>74.723687667297298</c:v>
                </c:pt>
                <c:pt idx="933">
                  <c:v>86.840489492360305</c:v>
                </c:pt>
                <c:pt idx="934">
                  <c:v>74.327506300499607</c:v>
                </c:pt>
                <c:pt idx="935">
                  <c:v>63.298667998943401</c:v>
                </c:pt>
                <c:pt idx="936">
                  <c:v>90.279794178436305</c:v>
                </c:pt>
                <c:pt idx="937">
                  <c:v>71.081567695922701</c:v>
                </c:pt>
                <c:pt idx="938">
                  <c:v>65.443610990114607</c:v>
                </c:pt>
                <c:pt idx="939">
                  <c:v>72.512238723117406</c:v>
                </c:pt>
                <c:pt idx="940">
                  <c:v>64.627594677649</c:v>
                </c:pt>
                <c:pt idx="941">
                  <c:v>69.598317846072902</c:v>
                </c:pt>
                <c:pt idx="942">
                  <c:v>75.919291674598398</c:v>
                </c:pt>
                <c:pt idx="943">
                  <c:v>90.078600837482497</c:v>
                </c:pt>
                <c:pt idx="944">
                  <c:v>79.813061160875804</c:v>
                </c:pt>
                <c:pt idx="945">
                  <c:v>72.359761057386706</c:v>
                </c:pt>
                <c:pt idx="946">
                  <c:v>83.134822739430504</c:v>
                </c:pt>
                <c:pt idx="947">
                  <c:v>69.887077872745095</c:v>
                </c:pt>
                <c:pt idx="948">
                  <c:v>79.685466833542904</c:v>
                </c:pt>
                <c:pt idx="949">
                  <c:v>85.948363699539499</c:v>
                </c:pt>
                <c:pt idx="950">
                  <c:v>74.258024097085794</c:v>
                </c:pt>
                <c:pt idx="951">
                  <c:v>76.356418443074304</c:v>
                </c:pt>
                <c:pt idx="952">
                  <c:v>79.6434926957957</c:v>
                </c:pt>
                <c:pt idx="953">
                  <c:v>70.996554258517605</c:v>
                </c:pt>
                <c:pt idx="954">
                  <c:v>82.106336502591006</c:v>
                </c:pt>
                <c:pt idx="955">
                  <c:v>88.269879750886702</c:v>
                </c:pt>
                <c:pt idx="956">
                  <c:v>83.568671921574705</c:v>
                </c:pt>
                <c:pt idx="957">
                  <c:v>86.338049905387194</c:v>
                </c:pt>
                <c:pt idx="958">
                  <c:v>76.767502731885003</c:v>
                </c:pt>
                <c:pt idx="959">
                  <c:v>69.989627141606306</c:v>
                </c:pt>
                <c:pt idx="960">
                  <c:v>71.833548576522205</c:v>
                </c:pt>
                <c:pt idx="961">
                  <c:v>76.933413834947402</c:v>
                </c:pt>
                <c:pt idx="962">
                  <c:v>85.938000983118698</c:v>
                </c:pt>
                <c:pt idx="963">
                  <c:v>73.764917664826697</c:v>
                </c:pt>
                <c:pt idx="964">
                  <c:v>81.374915745402404</c:v>
                </c:pt>
                <c:pt idx="965">
                  <c:v>64.1604409404394</c:v>
                </c:pt>
                <c:pt idx="966">
                  <c:v>70.644224807509104</c:v>
                </c:pt>
                <c:pt idx="967">
                  <c:v>77.156199248019405</c:v>
                </c:pt>
                <c:pt idx="968">
                  <c:v>67.007114516958097</c:v>
                </c:pt>
                <c:pt idx="969">
                  <c:v>83.071314414978701</c:v>
                </c:pt>
                <c:pt idx="970">
                  <c:v>87.408309752387794</c:v>
                </c:pt>
                <c:pt idx="971">
                  <c:v>81.385154804364603</c:v>
                </c:pt>
                <c:pt idx="972">
                  <c:v>85.556235580314905</c:v>
                </c:pt>
                <c:pt idx="973">
                  <c:v>71.359781025744894</c:v>
                </c:pt>
                <c:pt idx="974">
                  <c:v>77.812802940784906</c:v>
                </c:pt>
                <c:pt idx="975">
                  <c:v>74.008294134165396</c:v>
                </c:pt>
                <c:pt idx="976">
                  <c:v>67.449943852674195</c:v>
                </c:pt>
                <c:pt idx="977">
                  <c:v>87.428844388737403</c:v>
                </c:pt>
                <c:pt idx="978">
                  <c:v>73.944897160381899</c:v>
                </c:pt>
                <c:pt idx="979">
                  <c:v>79.663778707618803</c:v>
                </c:pt>
                <c:pt idx="980">
                  <c:v>67.045248266699602</c:v>
                </c:pt>
                <c:pt idx="981">
                  <c:v>75.146011701324596</c:v>
                </c:pt>
                <c:pt idx="982">
                  <c:v>68.306447751316497</c:v>
                </c:pt>
                <c:pt idx="983">
                  <c:v>77.433119886456893</c:v>
                </c:pt>
                <c:pt idx="984">
                  <c:v>85.271028491938793</c:v>
                </c:pt>
                <c:pt idx="985">
                  <c:v>62.729873318023998</c:v>
                </c:pt>
                <c:pt idx="986">
                  <c:v>73.621236769030602</c:v>
                </c:pt>
                <c:pt idx="987">
                  <c:v>86.780203271683803</c:v>
                </c:pt>
                <c:pt idx="988">
                  <c:v>71.775781141030393</c:v>
                </c:pt>
                <c:pt idx="989">
                  <c:v>74.638956321090106</c:v>
                </c:pt>
                <c:pt idx="990">
                  <c:v>64.903077815587494</c:v>
                </c:pt>
                <c:pt idx="991">
                  <c:v>93.639643812699404</c:v>
                </c:pt>
                <c:pt idx="992">
                  <c:v>83.299462073121205</c:v>
                </c:pt>
                <c:pt idx="993">
                  <c:v>89.964064182134294</c:v>
                </c:pt>
                <c:pt idx="994">
                  <c:v>82.306692188554607</c:v>
                </c:pt>
                <c:pt idx="995">
                  <c:v>66.5773196772939</c:v>
                </c:pt>
                <c:pt idx="996">
                  <c:v>72.753471392838506</c:v>
                </c:pt>
                <c:pt idx="997">
                  <c:v>76.950389391856703</c:v>
                </c:pt>
                <c:pt idx="998">
                  <c:v>71.545311307918695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51-4560-8BA2-49FDFDDE8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741232"/>
        <c:axId val="1106744112"/>
      </c:scatterChart>
      <c:valAx>
        <c:axId val="110674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744112"/>
        <c:crosses val="autoZero"/>
        <c:crossBetween val="midCat"/>
      </c:valAx>
      <c:valAx>
        <c:axId val="110674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Energy Consumption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74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Data_Cleaned!$O$3</c:f>
              <c:strCache>
                <c:ptCount val="1"/>
                <c:pt idx="0">
                  <c:v>EnergyConsumption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910061242344705"/>
                  <c:y val="0.289165426902282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Data_Cleaned!$L$4:$L$1002</c:f>
              <c:numCache>
                <c:formatCode>General</c:formatCode>
                <c:ptCount val="999"/>
                <c:pt idx="0">
                  <c:v>2.7746987916587398</c:v>
                </c:pt>
                <c:pt idx="1">
                  <c:v>21.8313841525006</c:v>
                </c:pt>
                <c:pt idx="2">
                  <c:v>6.76467168191291</c:v>
                </c:pt>
                <c:pt idx="3">
                  <c:v>8.6234468934710904</c:v>
                </c:pt>
                <c:pt idx="4">
                  <c:v>3.0719692157166301</c:v>
                </c:pt>
                <c:pt idx="5">
                  <c:v>17.626689823897902</c:v>
                </c:pt>
                <c:pt idx="6">
                  <c:v>24.2647023269835</c:v>
                </c:pt>
                <c:pt idx="7">
                  <c:v>27.517099250037301</c:v>
                </c:pt>
                <c:pt idx="8">
                  <c:v>2.3075954692088501</c:v>
                </c:pt>
                <c:pt idx="9">
                  <c:v>29.1400709810144</c:v>
                </c:pt>
                <c:pt idx="10">
                  <c:v>0.35223839664038897</c:v>
                </c:pt>
                <c:pt idx="11">
                  <c:v>19.529548154656698</c:v>
                </c:pt>
                <c:pt idx="12">
                  <c:v>21.797443597223101</c:v>
                </c:pt>
                <c:pt idx="13">
                  <c:v>6.3849491524712398</c:v>
                </c:pt>
                <c:pt idx="14">
                  <c:v>12.074223142216701</c:v>
                </c:pt>
                <c:pt idx="15">
                  <c:v>10.900770033732901</c:v>
                </c:pt>
                <c:pt idx="16">
                  <c:v>15.4539994729738</c:v>
                </c:pt>
                <c:pt idx="17">
                  <c:v>3.94067828777714</c:v>
                </c:pt>
                <c:pt idx="18">
                  <c:v>19.6889583092203</c:v>
                </c:pt>
                <c:pt idx="19">
                  <c:v>8.8480828164735303</c:v>
                </c:pt>
                <c:pt idx="20">
                  <c:v>11.703977742489901</c:v>
                </c:pt>
                <c:pt idx="21">
                  <c:v>14.5172037083299</c:v>
                </c:pt>
                <c:pt idx="22">
                  <c:v>4.3028445860551701</c:v>
                </c:pt>
                <c:pt idx="23">
                  <c:v>0.66033754625587004</c:v>
                </c:pt>
                <c:pt idx="24">
                  <c:v>18.581034005725499</c:v>
                </c:pt>
                <c:pt idx="25">
                  <c:v>8.9069455090973193</c:v>
                </c:pt>
                <c:pt idx="26">
                  <c:v>24.051355077458499</c:v>
                </c:pt>
                <c:pt idx="27">
                  <c:v>2.9434034323461198</c:v>
                </c:pt>
                <c:pt idx="28">
                  <c:v>25.5137746442139</c:v>
                </c:pt>
                <c:pt idx="29">
                  <c:v>18.2705281891689</c:v>
                </c:pt>
                <c:pt idx="30">
                  <c:v>24.4688362115632</c:v>
                </c:pt>
                <c:pt idx="31">
                  <c:v>21.865100350797199</c:v>
                </c:pt>
                <c:pt idx="32">
                  <c:v>4.6457386056945396</c:v>
                </c:pt>
                <c:pt idx="33">
                  <c:v>0.37220126481890597</c:v>
                </c:pt>
                <c:pt idx="34">
                  <c:v>1.1813311411593199</c:v>
                </c:pt>
                <c:pt idx="35">
                  <c:v>8.1661469566729092</c:v>
                </c:pt>
                <c:pt idx="36">
                  <c:v>21.060814255417899</c:v>
                </c:pt>
                <c:pt idx="37">
                  <c:v>25.848054227102899</c:v>
                </c:pt>
                <c:pt idx="38">
                  <c:v>1.6471723322742999</c:v>
                </c:pt>
                <c:pt idx="39">
                  <c:v>20.217732656580601</c:v>
                </c:pt>
                <c:pt idx="40">
                  <c:v>8.2706391734839109</c:v>
                </c:pt>
                <c:pt idx="41">
                  <c:v>16.9970239248814</c:v>
                </c:pt>
                <c:pt idx="42">
                  <c:v>24.460909522399302</c:v>
                </c:pt>
                <c:pt idx="43">
                  <c:v>20.489097790934601</c:v>
                </c:pt>
                <c:pt idx="44">
                  <c:v>15.654792218150201</c:v>
                </c:pt>
                <c:pt idx="45">
                  <c:v>16.104960333181999</c:v>
                </c:pt>
                <c:pt idx="46">
                  <c:v>13.3905389299325</c:v>
                </c:pt>
                <c:pt idx="47">
                  <c:v>21.600154740134698</c:v>
                </c:pt>
                <c:pt idx="48">
                  <c:v>22.175022181923499</c:v>
                </c:pt>
                <c:pt idx="49">
                  <c:v>6.6628744841734298</c:v>
                </c:pt>
                <c:pt idx="50">
                  <c:v>9.8461271215741295</c:v>
                </c:pt>
                <c:pt idx="51">
                  <c:v>5.3520186380013204</c:v>
                </c:pt>
                <c:pt idx="52">
                  <c:v>13.523866743718401</c:v>
                </c:pt>
                <c:pt idx="53">
                  <c:v>12.2748203539765</c:v>
                </c:pt>
                <c:pt idx="54">
                  <c:v>4.9387379367690603</c:v>
                </c:pt>
                <c:pt idx="55">
                  <c:v>0.57703044311351304</c:v>
                </c:pt>
                <c:pt idx="56">
                  <c:v>25.007682077563199</c:v>
                </c:pt>
                <c:pt idx="57">
                  <c:v>2.1751376627840502</c:v>
                </c:pt>
                <c:pt idx="58">
                  <c:v>21.331712339087499</c:v>
                </c:pt>
                <c:pt idx="59">
                  <c:v>17.6639534842286</c:v>
                </c:pt>
                <c:pt idx="60">
                  <c:v>14.779714452460601</c:v>
                </c:pt>
                <c:pt idx="61">
                  <c:v>1.55409182550637</c:v>
                </c:pt>
                <c:pt idx="62">
                  <c:v>20.7559032030399</c:v>
                </c:pt>
                <c:pt idx="63">
                  <c:v>27.748043866364601</c:v>
                </c:pt>
                <c:pt idx="64">
                  <c:v>17.1873314549646</c:v>
                </c:pt>
                <c:pt idx="65">
                  <c:v>7.67598682663664</c:v>
                </c:pt>
                <c:pt idx="66">
                  <c:v>24.696387867372501</c:v>
                </c:pt>
                <c:pt idx="67">
                  <c:v>10.955154959932401</c:v>
                </c:pt>
                <c:pt idx="68">
                  <c:v>27.622484462627899</c:v>
                </c:pt>
                <c:pt idx="69">
                  <c:v>9.2954390719137496</c:v>
                </c:pt>
                <c:pt idx="70">
                  <c:v>20.3625826090339</c:v>
                </c:pt>
                <c:pt idx="71">
                  <c:v>19.512862046045299</c:v>
                </c:pt>
                <c:pt idx="72">
                  <c:v>14.3917997479103</c:v>
                </c:pt>
                <c:pt idx="73">
                  <c:v>25.875969475523199</c:v>
                </c:pt>
                <c:pt idx="74">
                  <c:v>17.4719648298626</c:v>
                </c:pt>
                <c:pt idx="75">
                  <c:v>3.3299075404588598</c:v>
                </c:pt>
                <c:pt idx="76">
                  <c:v>18.4706241039761</c:v>
                </c:pt>
                <c:pt idx="77">
                  <c:v>22.936053481520801</c:v>
                </c:pt>
                <c:pt idx="78">
                  <c:v>21.711195406062</c:v>
                </c:pt>
                <c:pt idx="79">
                  <c:v>26.817107779448801</c:v>
                </c:pt>
                <c:pt idx="80">
                  <c:v>19.455960671298701</c:v>
                </c:pt>
                <c:pt idx="81">
                  <c:v>21.068311119758899</c:v>
                </c:pt>
                <c:pt idx="82">
                  <c:v>7.7563134329889198</c:v>
                </c:pt>
                <c:pt idx="83">
                  <c:v>11.895547620597799</c:v>
                </c:pt>
                <c:pt idx="84">
                  <c:v>2.0506823016824001</c:v>
                </c:pt>
                <c:pt idx="85">
                  <c:v>6.2826557144675096E-2</c:v>
                </c:pt>
                <c:pt idx="86">
                  <c:v>16.788693093004898</c:v>
                </c:pt>
                <c:pt idx="87">
                  <c:v>0.194942587548628</c:v>
                </c:pt>
                <c:pt idx="88">
                  <c:v>1.3163304862578999</c:v>
                </c:pt>
                <c:pt idx="89">
                  <c:v>23.1340227293854</c:v>
                </c:pt>
                <c:pt idx="90">
                  <c:v>27.4168173509517</c:v>
                </c:pt>
                <c:pt idx="91">
                  <c:v>13.953181436568901</c:v>
                </c:pt>
                <c:pt idx="92">
                  <c:v>27.204342750455101</c:v>
                </c:pt>
                <c:pt idx="93">
                  <c:v>29.273697402165901</c:v>
                </c:pt>
                <c:pt idx="94">
                  <c:v>20.487670160811501</c:v>
                </c:pt>
                <c:pt idx="95">
                  <c:v>6.8435628512886701</c:v>
                </c:pt>
                <c:pt idx="96">
                  <c:v>9.7135367592455193</c:v>
                </c:pt>
                <c:pt idx="97">
                  <c:v>8.5773659090794006</c:v>
                </c:pt>
                <c:pt idx="98">
                  <c:v>25.934400190609502</c:v>
                </c:pt>
                <c:pt idx="99">
                  <c:v>11.9441442666388</c:v>
                </c:pt>
                <c:pt idx="100">
                  <c:v>25.046346709338501</c:v>
                </c:pt>
                <c:pt idx="101">
                  <c:v>6.51722411979478</c:v>
                </c:pt>
                <c:pt idx="102">
                  <c:v>27.637785035869701</c:v>
                </c:pt>
                <c:pt idx="103">
                  <c:v>21.3888725391691</c:v>
                </c:pt>
                <c:pt idx="104">
                  <c:v>10.7891832443312</c:v>
                </c:pt>
                <c:pt idx="105">
                  <c:v>29.857723329716102</c:v>
                </c:pt>
                <c:pt idx="106">
                  <c:v>5.6729874162246698</c:v>
                </c:pt>
                <c:pt idx="107">
                  <c:v>25.210073903265201</c:v>
                </c:pt>
                <c:pt idx="108">
                  <c:v>4.6818213908063804</c:v>
                </c:pt>
                <c:pt idx="109">
                  <c:v>8.8115310707156205</c:v>
                </c:pt>
                <c:pt idx="110">
                  <c:v>9.8087614536483994</c:v>
                </c:pt>
                <c:pt idx="111">
                  <c:v>21.162985036687498</c:v>
                </c:pt>
                <c:pt idx="112">
                  <c:v>28.053868210770901</c:v>
                </c:pt>
                <c:pt idx="113">
                  <c:v>23.232881023753201</c:v>
                </c:pt>
                <c:pt idx="114">
                  <c:v>14.199556858811</c:v>
                </c:pt>
                <c:pt idx="115">
                  <c:v>12.832198663444199</c:v>
                </c:pt>
                <c:pt idx="116">
                  <c:v>20.966303827388799</c:v>
                </c:pt>
                <c:pt idx="117">
                  <c:v>3.0707091217565199</c:v>
                </c:pt>
                <c:pt idx="118">
                  <c:v>7.3740003751578698</c:v>
                </c:pt>
                <c:pt idx="119">
                  <c:v>22.210965173901499</c:v>
                </c:pt>
                <c:pt idx="120">
                  <c:v>8.8303122389744697</c:v>
                </c:pt>
                <c:pt idx="121">
                  <c:v>5.3643193697304099</c:v>
                </c:pt>
                <c:pt idx="122">
                  <c:v>5.8711643019080597</c:v>
                </c:pt>
                <c:pt idx="123">
                  <c:v>27.944934875176301</c:v>
                </c:pt>
                <c:pt idx="124">
                  <c:v>14.780811547512601</c:v>
                </c:pt>
                <c:pt idx="125">
                  <c:v>4.0666594922034101</c:v>
                </c:pt>
                <c:pt idx="126">
                  <c:v>11.7775681793544</c:v>
                </c:pt>
                <c:pt idx="127">
                  <c:v>17.600570713586599</c:v>
                </c:pt>
                <c:pt idx="128">
                  <c:v>9.5065230324716197</c:v>
                </c:pt>
                <c:pt idx="129">
                  <c:v>22.8254218818605</c:v>
                </c:pt>
                <c:pt idx="130">
                  <c:v>24.2165291828085</c:v>
                </c:pt>
                <c:pt idx="131">
                  <c:v>17.881958206831701</c:v>
                </c:pt>
                <c:pt idx="132">
                  <c:v>24.401683263228101</c:v>
                </c:pt>
                <c:pt idx="133">
                  <c:v>7.7596179220721897</c:v>
                </c:pt>
                <c:pt idx="134">
                  <c:v>1.3999899323588101</c:v>
                </c:pt>
                <c:pt idx="135">
                  <c:v>26.163305513971899</c:v>
                </c:pt>
                <c:pt idx="136">
                  <c:v>11.549038457702901</c:v>
                </c:pt>
                <c:pt idx="137">
                  <c:v>10.1460229082055</c:v>
                </c:pt>
                <c:pt idx="138">
                  <c:v>10.593930470183601</c:v>
                </c:pt>
                <c:pt idx="139">
                  <c:v>29.350104684251001</c:v>
                </c:pt>
                <c:pt idx="140">
                  <c:v>23.389266677092401</c:v>
                </c:pt>
                <c:pt idx="141">
                  <c:v>28.049398706138401</c:v>
                </c:pt>
                <c:pt idx="142">
                  <c:v>28.4624809389157</c:v>
                </c:pt>
                <c:pt idx="143">
                  <c:v>2.9333341536194402</c:v>
                </c:pt>
                <c:pt idx="144">
                  <c:v>14.993836600578399</c:v>
                </c:pt>
                <c:pt idx="145">
                  <c:v>17.946251136870501</c:v>
                </c:pt>
                <c:pt idx="146">
                  <c:v>11.3599532776096</c:v>
                </c:pt>
                <c:pt idx="147">
                  <c:v>26.349524079168699</c:v>
                </c:pt>
                <c:pt idx="148">
                  <c:v>19.996572878842901</c:v>
                </c:pt>
                <c:pt idx="149">
                  <c:v>26.284411958384101</c:v>
                </c:pt>
                <c:pt idx="150">
                  <c:v>27.7558028958357</c:v>
                </c:pt>
                <c:pt idx="151">
                  <c:v>9.5596379737018893</c:v>
                </c:pt>
                <c:pt idx="152">
                  <c:v>18.726304845005899</c:v>
                </c:pt>
                <c:pt idx="153">
                  <c:v>29.559720392736399</c:v>
                </c:pt>
                <c:pt idx="154">
                  <c:v>28.835620555354598</c:v>
                </c:pt>
                <c:pt idx="155">
                  <c:v>15.923690864342801</c:v>
                </c:pt>
                <c:pt idx="156">
                  <c:v>25.6768180711117</c:v>
                </c:pt>
                <c:pt idx="157">
                  <c:v>6.3224723861231302</c:v>
                </c:pt>
                <c:pt idx="158">
                  <c:v>20.391466373551999</c:v>
                </c:pt>
                <c:pt idx="159">
                  <c:v>27.237457924110899</c:v>
                </c:pt>
                <c:pt idx="160">
                  <c:v>13.9650527202096</c:v>
                </c:pt>
                <c:pt idx="161">
                  <c:v>15.4105631825717</c:v>
                </c:pt>
                <c:pt idx="162">
                  <c:v>21.2363384573319</c:v>
                </c:pt>
                <c:pt idx="163">
                  <c:v>8.6200377392433598</c:v>
                </c:pt>
                <c:pt idx="164">
                  <c:v>11.4861751413587</c:v>
                </c:pt>
                <c:pt idx="165">
                  <c:v>15.189540736366601</c:v>
                </c:pt>
                <c:pt idx="166">
                  <c:v>6.3192005989780098</c:v>
                </c:pt>
                <c:pt idx="167">
                  <c:v>26.3590095900541</c:v>
                </c:pt>
                <c:pt idx="168">
                  <c:v>29.565863391343601</c:v>
                </c:pt>
                <c:pt idx="169">
                  <c:v>4.3068603475771896</c:v>
                </c:pt>
                <c:pt idx="170">
                  <c:v>4.0547426526501997</c:v>
                </c:pt>
                <c:pt idx="171">
                  <c:v>16.205204344352801</c:v>
                </c:pt>
                <c:pt idx="172">
                  <c:v>21.647358382497799</c:v>
                </c:pt>
                <c:pt idx="173">
                  <c:v>4.4626799245593398</c:v>
                </c:pt>
                <c:pt idx="174">
                  <c:v>4.6703688196127597</c:v>
                </c:pt>
                <c:pt idx="175">
                  <c:v>29.118920042199701</c:v>
                </c:pt>
                <c:pt idx="176">
                  <c:v>8.7797631999463803</c:v>
                </c:pt>
                <c:pt idx="177">
                  <c:v>28.162491048784702</c:v>
                </c:pt>
                <c:pt idx="178">
                  <c:v>19.145163006646101</c:v>
                </c:pt>
                <c:pt idx="179">
                  <c:v>16.753370198956901</c:v>
                </c:pt>
                <c:pt idx="180">
                  <c:v>14.2552474412417</c:v>
                </c:pt>
                <c:pt idx="181">
                  <c:v>24.837469269745402</c:v>
                </c:pt>
                <c:pt idx="182">
                  <c:v>9.6669404225744806</c:v>
                </c:pt>
                <c:pt idx="183">
                  <c:v>27.3882446672866</c:v>
                </c:pt>
                <c:pt idx="184">
                  <c:v>16.5738610664737</c:v>
                </c:pt>
                <c:pt idx="185">
                  <c:v>26.9940398863497</c:v>
                </c:pt>
                <c:pt idx="186">
                  <c:v>26.926931292996802</c:v>
                </c:pt>
                <c:pt idx="187">
                  <c:v>9.6539992905422594</c:v>
                </c:pt>
                <c:pt idx="188">
                  <c:v>24.952276053985901</c:v>
                </c:pt>
                <c:pt idx="189">
                  <c:v>10.052394317102999</c:v>
                </c:pt>
                <c:pt idx="190">
                  <c:v>26.9395773916685</c:v>
                </c:pt>
                <c:pt idx="191">
                  <c:v>16.401204369254899</c:v>
                </c:pt>
                <c:pt idx="192">
                  <c:v>1.88777380437624</c:v>
                </c:pt>
                <c:pt idx="193">
                  <c:v>15.488634141415201</c:v>
                </c:pt>
                <c:pt idx="194">
                  <c:v>28.9905953415205</c:v>
                </c:pt>
                <c:pt idx="195">
                  <c:v>17.526641790456601</c:v>
                </c:pt>
                <c:pt idx="196">
                  <c:v>2.1426259335837301</c:v>
                </c:pt>
                <c:pt idx="197">
                  <c:v>13.5104046768597</c:v>
                </c:pt>
                <c:pt idx="198">
                  <c:v>5.3040889243793101</c:v>
                </c:pt>
                <c:pt idx="199">
                  <c:v>2.4631038271878798</c:v>
                </c:pt>
                <c:pt idx="200">
                  <c:v>6.6778006021143304</c:v>
                </c:pt>
                <c:pt idx="201">
                  <c:v>14.6464727408678</c:v>
                </c:pt>
                <c:pt idx="202">
                  <c:v>0.65758698233768997</c:v>
                </c:pt>
                <c:pt idx="203">
                  <c:v>22.636324752620201</c:v>
                </c:pt>
                <c:pt idx="204">
                  <c:v>20.020543492744299</c:v>
                </c:pt>
                <c:pt idx="205">
                  <c:v>1.0668898352729399</c:v>
                </c:pt>
                <c:pt idx="206">
                  <c:v>24.092048894173999</c:v>
                </c:pt>
                <c:pt idx="207">
                  <c:v>20.944537235057702</c:v>
                </c:pt>
                <c:pt idx="208">
                  <c:v>6.8456742863566206E-2</c:v>
                </c:pt>
                <c:pt idx="209">
                  <c:v>1.5465923690176799</c:v>
                </c:pt>
                <c:pt idx="210">
                  <c:v>0.29833340288026999</c:v>
                </c:pt>
                <c:pt idx="211">
                  <c:v>5.7285909724096102</c:v>
                </c:pt>
                <c:pt idx="212">
                  <c:v>14.017385026321501</c:v>
                </c:pt>
                <c:pt idx="213">
                  <c:v>26.676689670730301</c:v>
                </c:pt>
                <c:pt idx="214">
                  <c:v>13.4373479247118</c:v>
                </c:pt>
                <c:pt idx="215">
                  <c:v>18.349740426275201</c:v>
                </c:pt>
                <c:pt idx="216">
                  <c:v>28.8387561494756</c:v>
                </c:pt>
                <c:pt idx="217">
                  <c:v>16.444138046110801</c:v>
                </c:pt>
                <c:pt idx="218">
                  <c:v>6.4081118962038204</c:v>
                </c:pt>
                <c:pt idx="219">
                  <c:v>0.34178105460374197</c:v>
                </c:pt>
                <c:pt idx="220">
                  <c:v>20.881790658921201</c:v>
                </c:pt>
                <c:pt idx="221">
                  <c:v>2.1400573819579898</c:v>
                </c:pt>
                <c:pt idx="222">
                  <c:v>24.159661239908701</c:v>
                </c:pt>
                <c:pt idx="223">
                  <c:v>8.4954988201133492</c:v>
                </c:pt>
                <c:pt idx="224">
                  <c:v>24.080052243928002</c:v>
                </c:pt>
                <c:pt idx="225">
                  <c:v>21.2262462366775</c:v>
                </c:pt>
                <c:pt idx="226">
                  <c:v>7.3474935605193297</c:v>
                </c:pt>
                <c:pt idx="227">
                  <c:v>12.6825972623721</c:v>
                </c:pt>
                <c:pt idx="228">
                  <c:v>11.4338804646146</c:v>
                </c:pt>
                <c:pt idx="229">
                  <c:v>1.7439263334275601</c:v>
                </c:pt>
                <c:pt idx="230">
                  <c:v>21.061106246917799</c:v>
                </c:pt>
                <c:pt idx="231">
                  <c:v>6.6421051905973796E-3</c:v>
                </c:pt>
                <c:pt idx="232">
                  <c:v>10.9760213828958</c:v>
                </c:pt>
                <c:pt idx="233">
                  <c:v>20.456238319956299</c:v>
                </c:pt>
                <c:pt idx="234">
                  <c:v>29.366125552994699</c:v>
                </c:pt>
                <c:pt idx="235">
                  <c:v>9.7915750904283296</c:v>
                </c:pt>
                <c:pt idx="236">
                  <c:v>5.4941922741231002</c:v>
                </c:pt>
                <c:pt idx="237">
                  <c:v>8.7502984869641795E-2</c:v>
                </c:pt>
                <c:pt idx="238">
                  <c:v>7.8719691562882197</c:v>
                </c:pt>
                <c:pt idx="239">
                  <c:v>14.9432502114049</c:v>
                </c:pt>
                <c:pt idx="240">
                  <c:v>15.2721954569787</c:v>
                </c:pt>
                <c:pt idx="241">
                  <c:v>4.85826088938349</c:v>
                </c:pt>
                <c:pt idx="242">
                  <c:v>9.8706056003309506</c:v>
                </c:pt>
                <c:pt idx="243">
                  <c:v>14.9875213245388</c:v>
                </c:pt>
                <c:pt idx="244">
                  <c:v>7.4221811095277204</c:v>
                </c:pt>
                <c:pt idx="245">
                  <c:v>25.137302733236599</c:v>
                </c:pt>
                <c:pt idx="246">
                  <c:v>16.659415475802898</c:v>
                </c:pt>
                <c:pt idx="247">
                  <c:v>24.646246279654498</c:v>
                </c:pt>
                <c:pt idx="248">
                  <c:v>0.268875635311559</c:v>
                </c:pt>
                <c:pt idx="249">
                  <c:v>12.062213437439899</c:v>
                </c:pt>
                <c:pt idx="250">
                  <c:v>9.6946586341879009</c:v>
                </c:pt>
                <c:pt idx="251">
                  <c:v>4.5438358299061896</c:v>
                </c:pt>
                <c:pt idx="252">
                  <c:v>27.415402569549201</c:v>
                </c:pt>
                <c:pt idx="253">
                  <c:v>20.158499323831901</c:v>
                </c:pt>
                <c:pt idx="254">
                  <c:v>1.6107981610375499</c:v>
                </c:pt>
                <c:pt idx="255">
                  <c:v>9.6214734050227797</c:v>
                </c:pt>
                <c:pt idx="256">
                  <c:v>3.9557944067016799</c:v>
                </c:pt>
                <c:pt idx="257">
                  <c:v>4.8917499598991601</c:v>
                </c:pt>
                <c:pt idx="258">
                  <c:v>9.4555568811257906</c:v>
                </c:pt>
                <c:pt idx="259">
                  <c:v>15.397317181268299</c:v>
                </c:pt>
                <c:pt idx="260">
                  <c:v>23.6796647695415</c:v>
                </c:pt>
                <c:pt idx="261">
                  <c:v>15.122463002038</c:v>
                </c:pt>
                <c:pt idx="262">
                  <c:v>14.328040460972201</c:v>
                </c:pt>
                <c:pt idx="263">
                  <c:v>13.2116508250202</c:v>
                </c:pt>
                <c:pt idx="264">
                  <c:v>6.3921527759811898</c:v>
                </c:pt>
                <c:pt idx="265">
                  <c:v>0.88998388860352096</c:v>
                </c:pt>
                <c:pt idx="266">
                  <c:v>2.1819075456304202</c:v>
                </c:pt>
                <c:pt idx="267">
                  <c:v>23.691307943919998</c:v>
                </c:pt>
                <c:pt idx="268">
                  <c:v>11.48722706499</c:v>
                </c:pt>
                <c:pt idx="269">
                  <c:v>6.7460351493098099</c:v>
                </c:pt>
                <c:pt idx="270">
                  <c:v>5.5245440634857799</c:v>
                </c:pt>
                <c:pt idx="271">
                  <c:v>16.995707171778999</c:v>
                </c:pt>
                <c:pt idx="272">
                  <c:v>17.5908724388871</c:v>
                </c:pt>
                <c:pt idx="273">
                  <c:v>27.6896321291918</c:v>
                </c:pt>
                <c:pt idx="274">
                  <c:v>13.9602865321697</c:v>
                </c:pt>
                <c:pt idx="275">
                  <c:v>7.0002855702716396</c:v>
                </c:pt>
                <c:pt idx="276">
                  <c:v>20.450404726752701</c:v>
                </c:pt>
                <c:pt idx="277">
                  <c:v>25.900730335369499</c:v>
                </c:pt>
                <c:pt idx="278">
                  <c:v>5.6894154141804503</c:v>
                </c:pt>
                <c:pt idx="279">
                  <c:v>20.7563143990314</c:v>
                </c:pt>
                <c:pt idx="280">
                  <c:v>28.701184192216399</c:v>
                </c:pt>
                <c:pt idx="281">
                  <c:v>25.683313748520099</c:v>
                </c:pt>
                <c:pt idx="282">
                  <c:v>19.3516596238935</c:v>
                </c:pt>
                <c:pt idx="283">
                  <c:v>6.55083909654536</c:v>
                </c:pt>
                <c:pt idx="284">
                  <c:v>2.74160933871363</c:v>
                </c:pt>
                <c:pt idx="285">
                  <c:v>7.2053386901526402</c:v>
                </c:pt>
                <c:pt idx="286">
                  <c:v>7.7452697648872197</c:v>
                </c:pt>
                <c:pt idx="287">
                  <c:v>0.251475201162002</c:v>
                </c:pt>
                <c:pt idx="288">
                  <c:v>17.027743755546702</c:v>
                </c:pt>
                <c:pt idx="289">
                  <c:v>15.7842057295152</c:v>
                </c:pt>
                <c:pt idx="290">
                  <c:v>9.1113463996110209</c:v>
                </c:pt>
                <c:pt idx="291">
                  <c:v>22.236551219035</c:v>
                </c:pt>
                <c:pt idx="292">
                  <c:v>13.395787732756601</c:v>
                </c:pt>
                <c:pt idx="293">
                  <c:v>0.70258884376794095</c:v>
                </c:pt>
                <c:pt idx="294">
                  <c:v>2.91592500631908</c:v>
                </c:pt>
                <c:pt idx="295">
                  <c:v>5.5763112218016803E-2</c:v>
                </c:pt>
                <c:pt idx="296">
                  <c:v>22.336043085529699</c:v>
                </c:pt>
                <c:pt idx="297">
                  <c:v>2.9114908667427599</c:v>
                </c:pt>
                <c:pt idx="298">
                  <c:v>26.687586462554901</c:v>
                </c:pt>
                <c:pt idx="299">
                  <c:v>6.1398477203907396</c:v>
                </c:pt>
                <c:pt idx="300">
                  <c:v>6.8128258201329297</c:v>
                </c:pt>
                <c:pt idx="301">
                  <c:v>2.5054404978352798</c:v>
                </c:pt>
                <c:pt idx="302">
                  <c:v>18.971906543766</c:v>
                </c:pt>
                <c:pt idx="303">
                  <c:v>19.908450750170399</c:v>
                </c:pt>
                <c:pt idx="304">
                  <c:v>8.8299368354976</c:v>
                </c:pt>
                <c:pt idx="305">
                  <c:v>6.2715066044902699</c:v>
                </c:pt>
                <c:pt idx="306">
                  <c:v>22.666244048311199</c:v>
                </c:pt>
                <c:pt idx="307">
                  <c:v>24.386163896806099</c:v>
                </c:pt>
                <c:pt idx="308">
                  <c:v>11.7246839787292</c:v>
                </c:pt>
                <c:pt idx="309">
                  <c:v>14.1622465420932</c:v>
                </c:pt>
                <c:pt idx="310">
                  <c:v>6.65891055104332</c:v>
                </c:pt>
                <c:pt idx="311">
                  <c:v>21.794893964459899</c:v>
                </c:pt>
                <c:pt idx="312">
                  <c:v>26.668404936346299</c:v>
                </c:pt>
                <c:pt idx="313">
                  <c:v>26.099707011958799</c:v>
                </c:pt>
                <c:pt idx="314">
                  <c:v>25.9903873625823</c:v>
                </c:pt>
                <c:pt idx="315">
                  <c:v>3.3453123845138499</c:v>
                </c:pt>
                <c:pt idx="316">
                  <c:v>21.284297358190098</c:v>
                </c:pt>
                <c:pt idx="317">
                  <c:v>22.399405959146499</c:v>
                </c:pt>
                <c:pt idx="318">
                  <c:v>3.05834359146204</c:v>
                </c:pt>
                <c:pt idx="319">
                  <c:v>10.885012143530499</c:v>
                </c:pt>
                <c:pt idx="320">
                  <c:v>24.148118145969399</c:v>
                </c:pt>
                <c:pt idx="321">
                  <c:v>26.9238713689296</c:v>
                </c:pt>
                <c:pt idx="322">
                  <c:v>9.2392995908538893</c:v>
                </c:pt>
                <c:pt idx="323">
                  <c:v>29.3987584372565</c:v>
                </c:pt>
                <c:pt idx="324">
                  <c:v>17.3286015668941</c:v>
                </c:pt>
                <c:pt idx="325">
                  <c:v>26.7998496899815</c:v>
                </c:pt>
                <c:pt idx="326">
                  <c:v>14.118308369759699</c:v>
                </c:pt>
                <c:pt idx="327">
                  <c:v>11.264707560596699</c:v>
                </c:pt>
                <c:pt idx="328">
                  <c:v>8.2160588680494797</c:v>
                </c:pt>
                <c:pt idx="329">
                  <c:v>10.2439377799884</c:v>
                </c:pt>
                <c:pt idx="330">
                  <c:v>26.9038819950621</c:v>
                </c:pt>
                <c:pt idx="331">
                  <c:v>19.219041494384101</c:v>
                </c:pt>
                <c:pt idx="332">
                  <c:v>1.2121656477494001</c:v>
                </c:pt>
                <c:pt idx="333">
                  <c:v>8.45389546565068</c:v>
                </c:pt>
                <c:pt idx="334">
                  <c:v>10.1434501517704</c:v>
                </c:pt>
                <c:pt idx="335">
                  <c:v>9.6459162000109302</c:v>
                </c:pt>
                <c:pt idx="336">
                  <c:v>14.4538823132711</c:v>
                </c:pt>
                <c:pt idx="337">
                  <c:v>27.629569058622302</c:v>
                </c:pt>
                <c:pt idx="338">
                  <c:v>28.954380715345099</c:v>
                </c:pt>
                <c:pt idx="339">
                  <c:v>12.940199034978701</c:v>
                </c:pt>
                <c:pt idx="340">
                  <c:v>18.625228805901799</c:v>
                </c:pt>
                <c:pt idx="341">
                  <c:v>17.4794064452431</c:v>
                </c:pt>
                <c:pt idx="342">
                  <c:v>13.466856250277701</c:v>
                </c:pt>
                <c:pt idx="343">
                  <c:v>3.77203515720573</c:v>
                </c:pt>
                <c:pt idx="344">
                  <c:v>19.305479196836401</c:v>
                </c:pt>
                <c:pt idx="345">
                  <c:v>21.9071898302773</c:v>
                </c:pt>
                <c:pt idx="346">
                  <c:v>21.4722210106662</c:v>
                </c:pt>
                <c:pt idx="347">
                  <c:v>29.063760714653402</c:v>
                </c:pt>
                <c:pt idx="348">
                  <c:v>2.4145007008822899</c:v>
                </c:pt>
                <c:pt idx="349">
                  <c:v>11.414886618525401</c:v>
                </c:pt>
                <c:pt idx="350">
                  <c:v>5.82914669474523</c:v>
                </c:pt>
                <c:pt idx="351">
                  <c:v>9.3510299671161796</c:v>
                </c:pt>
                <c:pt idx="352">
                  <c:v>11.1051809074833</c:v>
                </c:pt>
                <c:pt idx="353">
                  <c:v>27.155507411921</c:v>
                </c:pt>
                <c:pt idx="354">
                  <c:v>0.450329335248915</c:v>
                </c:pt>
                <c:pt idx="355">
                  <c:v>12.041117021785301</c:v>
                </c:pt>
                <c:pt idx="356">
                  <c:v>15.106150698037601</c:v>
                </c:pt>
                <c:pt idx="357">
                  <c:v>25.730082954167301</c:v>
                </c:pt>
                <c:pt idx="358">
                  <c:v>21.769579215094598</c:v>
                </c:pt>
                <c:pt idx="359">
                  <c:v>16.6838314349766</c:v>
                </c:pt>
                <c:pt idx="360">
                  <c:v>18.0568806242104</c:v>
                </c:pt>
                <c:pt idx="361">
                  <c:v>5.8633750306549297</c:v>
                </c:pt>
                <c:pt idx="362">
                  <c:v>6.6160400414690699</c:v>
                </c:pt>
                <c:pt idx="363">
                  <c:v>6.5380469154941103</c:v>
                </c:pt>
                <c:pt idx="364">
                  <c:v>27.3993279823233</c:v>
                </c:pt>
                <c:pt idx="365">
                  <c:v>24.854366733932199</c:v>
                </c:pt>
                <c:pt idx="366">
                  <c:v>26.5939073602039</c:v>
                </c:pt>
                <c:pt idx="367">
                  <c:v>19.7000472070482</c:v>
                </c:pt>
                <c:pt idx="368">
                  <c:v>21.637529856725301</c:v>
                </c:pt>
                <c:pt idx="369">
                  <c:v>19.4950080493748</c:v>
                </c:pt>
                <c:pt idx="370">
                  <c:v>15.7174988735441</c:v>
                </c:pt>
                <c:pt idx="371">
                  <c:v>5.6866412125610797</c:v>
                </c:pt>
                <c:pt idx="372">
                  <c:v>21.079384140812401</c:v>
                </c:pt>
                <c:pt idx="373">
                  <c:v>20.6268173668164</c:v>
                </c:pt>
                <c:pt idx="374">
                  <c:v>20.195806808130801</c:v>
                </c:pt>
                <c:pt idx="375">
                  <c:v>7.6071618568925601</c:v>
                </c:pt>
                <c:pt idx="376">
                  <c:v>3.20713584075401</c:v>
                </c:pt>
                <c:pt idx="377">
                  <c:v>23.708442372263601</c:v>
                </c:pt>
                <c:pt idx="378">
                  <c:v>19.010074225237801</c:v>
                </c:pt>
                <c:pt idx="379">
                  <c:v>14.994136049819399</c:v>
                </c:pt>
                <c:pt idx="380">
                  <c:v>10.675249438032999</c:v>
                </c:pt>
                <c:pt idx="381">
                  <c:v>26.892402971700498</c:v>
                </c:pt>
                <c:pt idx="382">
                  <c:v>21.964968118161199</c:v>
                </c:pt>
                <c:pt idx="383">
                  <c:v>1.95651373335885</c:v>
                </c:pt>
                <c:pt idx="384">
                  <c:v>12.1755464578698</c:v>
                </c:pt>
                <c:pt idx="385">
                  <c:v>28.150951412943101</c:v>
                </c:pt>
                <c:pt idx="386">
                  <c:v>15.507894308470201</c:v>
                </c:pt>
                <c:pt idx="387">
                  <c:v>8.3643694338414694</c:v>
                </c:pt>
                <c:pt idx="388">
                  <c:v>2.92944396359837</c:v>
                </c:pt>
                <c:pt idx="389">
                  <c:v>14.837525188360001</c:v>
                </c:pt>
                <c:pt idx="390">
                  <c:v>9.1158133808482091</c:v>
                </c:pt>
                <c:pt idx="391">
                  <c:v>15.321499335971099</c:v>
                </c:pt>
                <c:pt idx="392">
                  <c:v>8.8867571042330908</c:v>
                </c:pt>
                <c:pt idx="393">
                  <c:v>16.140572892497602</c:v>
                </c:pt>
                <c:pt idx="394">
                  <c:v>12.054475448104199</c:v>
                </c:pt>
                <c:pt idx="395">
                  <c:v>24.053234152100998</c:v>
                </c:pt>
                <c:pt idx="396">
                  <c:v>24.555187986219099</c:v>
                </c:pt>
                <c:pt idx="397">
                  <c:v>5.7695555067880697</c:v>
                </c:pt>
                <c:pt idx="398">
                  <c:v>16.788850988395801</c:v>
                </c:pt>
                <c:pt idx="399">
                  <c:v>8.1765934349558798</c:v>
                </c:pt>
                <c:pt idx="400">
                  <c:v>1.73468128889093</c:v>
                </c:pt>
                <c:pt idx="401">
                  <c:v>22.022290946634399</c:v>
                </c:pt>
                <c:pt idx="402">
                  <c:v>25.987464901531499</c:v>
                </c:pt>
                <c:pt idx="403">
                  <c:v>19.1730121888193</c:v>
                </c:pt>
                <c:pt idx="404">
                  <c:v>20.440697589911299</c:v>
                </c:pt>
                <c:pt idx="405">
                  <c:v>20.539659958454799</c:v>
                </c:pt>
                <c:pt idx="406">
                  <c:v>12.415495152066599</c:v>
                </c:pt>
                <c:pt idx="407">
                  <c:v>8.4106309418152296</c:v>
                </c:pt>
                <c:pt idx="408">
                  <c:v>20.7431135317828</c:v>
                </c:pt>
                <c:pt idx="409">
                  <c:v>0.120418747849418</c:v>
                </c:pt>
                <c:pt idx="410">
                  <c:v>3.4970163324854502</c:v>
                </c:pt>
                <c:pt idx="411">
                  <c:v>21.578185695633799</c:v>
                </c:pt>
                <c:pt idx="412">
                  <c:v>2.9383159812497102</c:v>
                </c:pt>
                <c:pt idx="413">
                  <c:v>22.545050336334398</c:v>
                </c:pt>
                <c:pt idx="414">
                  <c:v>17.730160497067899</c:v>
                </c:pt>
                <c:pt idx="415">
                  <c:v>10.608493203120601</c:v>
                </c:pt>
                <c:pt idx="416">
                  <c:v>3.5793372886373499E-2</c:v>
                </c:pt>
                <c:pt idx="417">
                  <c:v>18.422067594203</c:v>
                </c:pt>
                <c:pt idx="418">
                  <c:v>0.201292860267797</c:v>
                </c:pt>
                <c:pt idx="419">
                  <c:v>5.18270925158017</c:v>
                </c:pt>
                <c:pt idx="420">
                  <c:v>1.4700310912689201</c:v>
                </c:pt>
                <c:pt idx="421">
                  <c:v>29.044392024066699</c:v>
                </c:pt>
                <c:pt idx="422">
                  <c:v>5.8270308228361598</c:v>
                </c:pt>
                <c:pt idx="423">
                  <c:v>14.2590828048404</c:v>
                </c:pt>
                <c:pt idx="424">
                  <c:v>26.383462265326699</c:v>
                </c:pt>
                <c:pt idx="425">
                  <c:v>17.560564472949601</c:v>
                </c:pt>
                <c:pt idx="426">
                  <c:v>19.710776968799099</c:v>
                </c:pt>
                <c:pt idx="427">
                  <c:v>8.4541390992244203</c:v>
                </c:pt>
                <c:pt idx="428">
                  <c:v>0.64965026902638301</c:v>
                </c:pt>
                <c:pt idx="429">
                  <c:v>9.4255489688460798</c:v>
                </c:pt>
                <c:pt idx="430">
                  <c:v>3.4054971368004998</c:v>
                </c:pt>
                <c:pt idx="431">
                  <c:v>10.4242577932272</c:v>
                </c:pt>
                <c:pt idx="432">
                  <c:v>9.9517081454470802</c:v>
                </c:pt>
                <c:pt idx="433">
                  <c:v>27.2363097686681</c:v>
                </c:pt>
                <c:pt idx="434">
                  <c:v>28.962509029488501</c:v>
                </c:pt>
                <c:pt idx="435">
                  <c:v>11.899717731813199</c:v>
                </c:pt>
                <c:pt idx="436">
                  <c:v>11.8344618250647</c:v>
                </c:pt>
                <c:pt idx="437">
                  <c:v>8.5844293574742103</c:v>
                </c:pt>
                <c:pt idx="438">
                  <c:v>9.3437759593469192</c:v>
                </c:pt>
                <c:pt idx="439">
                  <c:v>7.4326855855614298</c:v>
                </c:pt>
                <c:pt idx="440">
                  <c:v>15.9666774704441</c:v>
                </c:pt>
                <c:pt idx="441">
                  <c:v>18.311245952118298</c:v>
                </c:pt>
                <c:pt idx="442">
                  <c:v>5.4424679430968999</c:v>
                </c:pt>
                <c:pt idx="443">
                  <c:v>29.800950329484099</c:v>
                </c:pt>
                <c:pt idx="444">
                  <c:v>14.2993737034896</c:v>
                </c:pt>
                <c:pt idx="445">
                  <c:v>29.381936075669401</c:v>
                </c:pt>
                <c:pt idx="446">
                  <c:v>24.674782430435201</c:v>
                </c:pt>
                <c:pt idx="447">
                  <c:v>5.9837420455259797E-2</c:v>
                </c:pt>
                <c:pt idx="448">
                  <c:v>27.635776126023298</c:v>
                </c:pt>
                <c:pt idx="449">
                  <c:v>13.751586174594699</c:v>
                </c:pt>
                <c:pt idx="450">
                  <c:v>19.589102315436701</c:v>
                </c:pt>
                <c:pt idx="451">
                  <c:v>11.9764766646287</c:v>
                </c:pt>
                <c:pt idx="452">
                  <c:v>23.087514243507002</c:v>
                </c:pt>
                <c:pt idx="453">
                  <c:v>8.2021031357170102</c:v>
                </c:pt>
                <c:pt idx="454">
                  <c:v>3.6489776097014199</c:v>
                </c:pt>
                <c:pt idx="455">
                  <c:v>17.175717983827798</c:v>
                </c:pt>
                <c:pt idx="456">
                  <c:v>13.5005342351549</c:v>
                </c:pt>
                <c:pt idx="457">
                  <c:v>11.166354521445999</c:v>
                </c:pt>
                <c:pt idx="458">
                  <c:v>6.6220478972104697</c:v>
                </c:pt>
                <c:pt idx="459">
                  <c:v>28.9891249186145</c:v>
                </c:pt>
                <c:pt idx="460">
                  <c:v>26.7756688723838</c:v>
                </c:pt>
                <c:pt idx="461">
                  <c:v>8.7301638088417199</c:v>
                </c:pt>
                <c:pt idx="462">
                  <c:v>25.721186180405599</c:v>
                </c:pt>
                <c:pt idx="463">
                  <c:v>15.978054590290901</c:v>
                </c:pt>
                <c:pt idx="464">
                  <c:v>19.260642373434699</c:v>
                </c:pt>
                <c:pt idx="465">
                  <c:v>1.97449079093441</c:v>
                </c:pt>
                <c:pt idx="466">
                  <c:v>8.9504586710880503</c:v>
                </c:pt>
                <c:pt idx="467">
                  <c:v>22.534032691715101</c:v>
                </c:pt>
                <c:pt idx="468">
                  <c:v>3.7024685002738198</c:v>
                </c:pt>
                <c:pt idx="469">
                  <c:v>29.393431072356702</c:v>
                </c:pt>
                <c:pt idx="470">
                  <c:v>23.124849860388998</c:v>
                </c:pt>
                <c:pt idx="471">
                  <c:v>14.902751022831501</c:v>
                </c:pt>
                <c:pt idx="472">
                  <c:v>8.094987416276</c:v>
                </c:pt>
                <c:pt idx="473">
                  <c:v>11.4958385073349</c:v>
                </c:pt>
                <c:pt idx="474">
                  <c:v>22.098534870347802</c:v>
                </c:pt>
                <c:pt idx="475">
                  <c:v>25.087500119586</c:v>
                </c:pt>
                <c:pt idx="476">
                  <c:v>10.709557251694299</c:v>
                </c:pt>
                <c:pt idx="477">
                  <c:v>10.5815043545031</c:v>
                </c:pt>
                <c:pt idx="478">
                  <c:v>19.332825467380999</c:v>
                </c:pt>
                <c:pt idx="479">
                  <c:v>25.892664260392401</c:v>
                </c:pt>
                <c:pt idx="480">
                  <c:v>23.386359210970401</c:v>
                </c:pt>
                <c:pt idx="481">
                  <c:v>9.6015687403265098</c:v>
                </c:pt>
                <c:pt idx="482">
                  <c:v>25.260850166131</c:v>
                </c:pt>
                <c:pt idx="483">
                  <c:v>1.4267160488786199</c:v>
                </c:pt>
                <c:pt idx="484">
                  <c:v>12.254877475183299</c:v>
                </c:pt>
                <c:pt idx="485">
                  <c:v>17.907657635424101</c:v>
                </c:pt>
                <c:pt idx="486">
                  <c:v>10.225230157449699</c:v>
                </c:pt>
                <c:pt idx="487">
                  <c:v>19.209438786553999</c:v>
                </c:pt>
                <c:pt idx="488">
                  <c:v>10.805103411060101</c:v>
                </c:pt>
                <c:pt idx="489">
                  <c:v>3.4269900053558402</c:v>
                </c:pt>
                <c:pt idx="490">
                  <c:v>23.430142995746301</c:v>
                </c:pt>
                <c:pt idx="491">
                  <c:v>13.0970637737702</c:v>
                </c:pt>
                <c:pt idx="492">
                  <c:v>25.083597382646001</c:v>
                </c:pt>
                <c:pt idx="493">
                  <c:v>10.3806007777938</c:v>
                </c:pt>
                <c:pt idx="494">
                  <c:v>4.4198667036973998</c:v>
                </c:pt>
                <c:pt idx="495">
                  <c:v>4.8075732243744502</c:v>
                </c:pt>
                <c:pt idx="496">
                  <c:v>11.4423806900573</c:v>
                </c:pt>
                <c:pt idx="497">
                  <c:v>16.382529818296302</c:v>
                </c:pt>
                <c:pt idx="498">
                  <c:v>24.961586915849399</c:v>
                </c:pt>
                <c:pt idx="499">
                  <c:v>26.6525751433743</c:v>
                </c:pt>
                <c:pt idx="500">
                  <c:v>22.599544718803799</c:v>
                </c:pt>
                <c:pt idx="501">
                  <c:v>11.603709200955</c:v>
                </c:pt>
                <c:pt idx="502">
                  <c:v>29.6078252439655</c:v>
                </c:pt>
                <c:pt idx="503">
                  <c:v>6.3163378510793899</c:v>
                </c:pt>
                <c:pt idx="504">
                  <c:v>23.410277358260601</c:v>
                </c:pt>
                <c:pt idx="505">
                  <c:v>12.920971189894599</c:v>
                </c:pt>
                <c:pt idx="506">
                  <c:v>14.1086244878705</c:v>
                </c:pt>
                <c:pt idx="507">
                  <c:v>27.5977348430179</c:v>
                </c:pt>
                <c:pt idx="508">
                  <c:v>26.5600867565404</c:v>
                </c:pt>
                <c:pt idx="509">
                  <c:v>10.5055790508467</c:v>
                </c:pt>
                <c:pt idx="510">
                  <c:v>6.62242188824208</c:v>
                </c:pt>
                <c:pt idx="511">
                  <c:v>15.492757480562499</c:v>
                </c:pt>
                <c:pt idx="512">
                  <c:v>24.872288471567501</c:v>
                </c:pt>
                <c:pt idx="513">
                  <c:v>7.0880125831733301</c:v>
                </c:pt>
                <c:pt idx="514">
                  <c:v>22.102973929930599</c:v>
                </c:pt>
                <c:pt idx="515">
                  <c:v>20.9272867184918</c:v>
                </c:pt>
                <c:pt idx="516">
                  <c:v>11.198719907182801</c:v>
                </c:pt>
                <c:pt idx="517">
                  <c:v>4.9284567905466696</c:v>
                </c:pt>
                <c:pt idx="518">
                  <c:v>2.02938038833156</c:v>
                </c:pt>
                <c:pt idx="519">
                  <c:v>4.1409426809551899</c:v>
                </c:pt>
                <c:pt idx="520">
                  <c:v>5.66765619071362</c:v>
                </c:pt>
                <c:pt idx="521">
                  <c:v>17.3616373020126</c:v>
                </c:pt>
                <c:pt idx="522">
                  <c:v>2.8983552189363802</c:v>
                </c:pt>
                <c:pt idx="523">
                  <c:v>13.6072488639364</c:v>
                </c:pt>
                <c:pt idx="524">
                  <c:v>24.884317755250699</c:v>
                </c:pt>
                <c:pt idx="525">
                  <c:v>7.4838831776477601</c:v>
                </c:pt>
                <c:pt idx="526">
                  <c:v>19.695178484821501</c:v>
                </c:pt>
                <c:pt idx="527">
                  <c:v>22.322860682511699</c:v>
                </c:pt>
                <c:pt idx="528">
                  <c:v>4.2276419391326403</c:v>
                </c:pt>
                <c:pt idx="529">
                  <c:v>13.9972360229103</c:v>
                </c:pt>
                <c:pt idx="530">
                  <c:v>25.485874733828801</c:v>
                </c:pt>
                <c:pt idx="531">
                  <c:v>20.527330265576399</c:v>
                </c:pt>
                <c:pt idx="532">
                  <c:v>27.240707670375901</c:v>
                </c:pt>
                <c:pt idx="533">
                  <c:v>5.55866731787573</c:v>
                </c:pt>
                <c:pt idx="534">
                  <c:v>4.5709701475556699</c:v>
                </c:pt>
                <c:pt idx="535">
                  <c:v>12.4451108753642</c:v>
                </c:pt>
                <c:pt idx="536">
                  <c:v>10.2657278953497</c:v>
                </c:pt>
                <c:pt idx="537">
                  <c:v>27.657069849784101</c:v>
                </c:pt>
                <c:pt idx="538">
                  <c:v>11.403862952811201</c:v>
                </c:pt>
                <c:pt idx="539">
                  <c:v>26.468857622248301</c:v>
                </c:pt>
                <c:pt idx="540">
                  <c:v>1.9052541318156799</c:v>
                </c:pt>
                <c:pt idx="541">
                  <c:v>26.314354186696502</c:v>
                </c:pt>
                <c:pt idx="542">
                  <c:v>8.7843613156577405</c:v>
                </c:pt>
                <c:pt idx="543">
                  <c:v>29.457067904920802</c:v>
                </c:pt>
                <c:pt idx="544">
                  <c:v>23.6072609370622</c:v>
                </c:pt>
                <c:pt idx="545">
                  <c:v>8.6869773637739396</c:v>
                </c:pt>
                <c:pt idx="546">
                  <c:v>27.502861247384601</c:v>
                </c:pt>
                <c:pt idx="547">
                  <c:v>11.024054967331001</c:v>
                </c:pt>
                <c:pt idx="548">
                  <c:v>11.9454943058544</c:v>
                </c:pt>
                <c:pt idx="549">
                  <c:v>14.728614611783099</c:v>
                </c:pt>
                <c:pt idx="550">
                  <c:v>6.7772705825846202</c:v>
                </c:pt>
                <c:pt idx="551">
                  <c:v>6.4785364686856104</c:v>
                </c:pt>
                <c:pt idx="552">
                  <c:v>29.680455338309201</c:v>
                </c:pt>
                <c:pt idx="553">
                  <c:v>18.328019135624402</c:v>
                </c:pt>
                <c:pt idx="554">
                  <c:v>4.2592750401132102</c:v>
                </c:pt>
                <c:pt idx="555">
                  <c:v>12.7444613896128</c:v>
                </c:pt>
                <c:pt idx="556">
                  <c:v>7.6391755345413603</c:v>
                </c:pt>
                <c:pt idx="557">
                  <c:v>15.265638523300399</c:v>
                </c:pt>
                <c:pt idx="558">
                  <c:v>0.11406713472756699</c:v>
                </c:pt>
                <c:pt idx="559">
                  <c:v>12.881859637821201</c:v>
                </c:pt>
                <c:pt idx="560">
                  <c:v>0.39168276366629101</c:v>
                </c:pt>
                <c:pt idx="561">
                  <c:v>24.0839099892344</c:v>
                </c:pt>
                <c:pt idx="562">
                  <c:v>16.563927714493001</c:v>
                </c:pt>
                <c:pt idx="563">
                  <c:v>19.275052140847102</c:v>
                </c:pt>
                <c:pt idx="564">
                  <c:v>18.9961504653186</c:v>
                </c:pt>
                <c:pt idx="565">
                  <c:v>13.2050178132565</c:v>
                </c:pt>
                <c:pt idx="566">
                  <c:v>16.616608125909199</c:v>
                </c:pt>
                <c:pt idx="567">
                  <c:v>16.3239769424749</c:v>
                </c:pt>
                <c:pt idx="568">
                  <c:v>26.7186542872054</c:v>
                </c:pt>
                <c:pt idx="569">
                  <c:v>11.1367951509707</c:v>
                </c:pt>
                <c:pt idx="570">
                  <c:v>5.1596579287142497</c:v>
                </c:pt>
                <c:pt idx="571">
                  <c:v>19.426209860804001</c:v>
                </c:pt>
                <c:pt idx="572">
                  <c:v>13.158711326297</c:v>
                </c:pt>
                <c:pt idx="573">
                  <c:v>29.965327337773299</c:v>
                </c:pt>
                <c:pt idx="574">
                  <c:v>9.7877383090499794</c:v>
                </c:pt>
                <c:pt idx="575">
                  <c:v>23.249552404774299</c:v>
                </c:pt>
                <c:pt idx="576">
                  <c:v>17.3641931620833</c:v>
                </c:pt>
                <c:pt idx="577">
                  <c:v>5.9558103118153998</c:v>
                </c:pt>
                <c:pt idx="578">
                  <c:v>25.2580868980227</c:v>
                </c:pt>
                <c:pt idx="579">
                  <c:v>17.8382452847605</c:v>
                </c:pt>
                <c:pt idx="580">
                  <c:v>4.5519157962964103</c:v>
                </c:pt>
                <c:pt idx="581">
                  <c:v>1.4788441358412701</c:v>
                </c:pt>
                <c:pt idx="582">
                  <c:v>29.096290022330201</c:v>
                </c:pt>
                <c:pt idx="583">
                  <c:v>4.7207391570868698</c:v>
                </c:pt>
                <c:pt idx="584">
                  <c:v>21.963152055946701</c:v>
                </c:pt>
                <c:pt idx="585">
                  <c:v>26.808948672171301</c:v>
                </c:pt>
                <c:pt idx="586">
                  <c:v>26.005237324907998</c:v>
                </c:pt>
                <c:pt idx="587">
                  <c:v>14.521079239675</c:v>
                </c:pt>
                <c:pt idx="588">
                  <c:v>13.809475758795299</c:v>
                </c:pt>
                <c:pt idx="589">
                  <c:v>11.2541216905308</c:v>
                </c:pt>
                <c:pt idx="590">
                  <c:v>8.5805107787640598</c:v>
                </c:pt>
                <c:pt idx="591">
                  <c:v>15.4988346930016</c:v>
                </c:pt>
                <c:pt idx="592">
                  <c:v>16.463345748682599</c:v>
                </c:pt>
                <c:pt idx="593">
                  <c:v>24.1519761830066</c:v>
                </c:pt>
                <c:pt idx="594">
                  <c:v>23.306866674074602</c:v>
                </c:pt>
                <c:pt idx="595">
                  <c:v>6.6728944623139199</c:v>
                </c:pt>
                <c:pt idx="596">
                  <c:v>0.92951052688454106</c:v>
                </c:pt>
                <c:pt idx="597">
                  <c:v>13.0187298593591</c:v>
                </c:pt>
                <c:pt idx="598">
                  <c:v>9.9280991552694093</c:v>
                </c:pt>
                <c:pt idx="599">
                  <c:v>15.641383088395299</c:v>
                </c:pt>
                <c:pt idx="600">
                  <c:v>13.2563450908966</c:v>
                </c:pt>
                <c:pt idx="601">
                  <c:v>8.5202155956313206</c:v>
                </c:pt>
                <c:pt idx="602">
                  <c:v>15.8582872272549</c:v>
                </c:pt>
                <c:pt idx="603">
                  <c:v>7.6903595765741102</c:v>
                </c:pt>
                <c:pt idx="604">
                  <c:v>12.2665204474105</c:v>
                </c:pt>
                <c:pt idx="605">
                  <c:v>7.6013190954490497</c:v>
                </c:pt>
                <c:pt idx="606">
                  <c:v>16.307438869027798</c:v>
                </c:pt>
                <c:pt idx="607">
                  <c:v>5.9868750913491402</c:v>
                </c:pt>
                <c:pt idx="608">
                  <c:v>15.015815218539499</c:v>
                </c:pt>
                <c:pt idx="609">
                  <c:v>0.48153345166049799</c:v>
                </c:pt>
                <c:pt idx="610">
                  <c:v>26.887024169154898</c:v>
                </c:pt>
                <c:pt idx="611">
                  <c:v>21.404604206943802</c:v>
                </c:pt>
                <c:pt idx="612">
                  <c:v>19.710748867697799</c:v>
                </c:pt>
                <c:pt idx="613">
                  <c:v>21.236188296083199</c:v>
                </c:pt>
                <c:pt idx="614">
                  <c:v>27.3025733716287</c:v>
                </c:pt>
                <c:pt idx="615">
                  <c:v>0.29085080180423301</c:v>
                </c:pt>
                <c:pt idx="616">
                  <c:v>3.3908771895144998</c:v>
                </c:pt>
                <c:pt idx="617">
                  <c:v>24.724334385493599</c:v>
                </c:pt>
                <c:pt idx="618">
                  <c:v>1.38194265935625</c:v>
                </c:pt>
                <c:pt idx="619">
                  <c:v>26.1613440002806</c:v>
                </c:pt>
                <c:pt idx="620">
                  <c:v>15.3371216466495</c:v>
                </c:pt>
                <c:pt idx="621">
                  <c:v>23.674977115234199</c:v>
                </c:pt>
                <c:pt idx="622">
                  <c:v>29.0998823108661</c:v>
                </c:pt>
                <c:pt idx="623">
                  <c:v>4.80403609276342</c:v>
                </c:pt>
                <c:pt idx="624">
                  <c:v>25.005334831673999</c:v>
                </c:pt>
                <c:pt idx="625">
                  <c:v>8.7422958236363701</c:v>
                </c:pt>
                <c:pt idx="626">
                  <c:v>12.984490007922201</c:v>
                </c:pt>
                <c:pt idx="627">
                  <c:v>0.217783001948225</c:v>
                </c:pt>
                <c:pt idx="628">
                  <c:v>18.281553786168502</c:v>
                </c:pt>
                <c:pt idx="629">
                  <c:v>23.116764563420499</c:v>
                </c:pt>
                <c:pt idx="630">
                  <c:v>3.3144786934225601</c:v>
                </c:pt>
                <c:pt idx="631">
                  <c:v>17.138832434629698</c:v>
                </c:pt>
                <c:pt idx="632">
                  <c:v>14.238071087378399</c:v>
                </c:pt>
                <c:pt idx="633">
                  <c:v>3.1377072412134401</c:v>
                </c:pt>
                <c:pt idx="634">
                  <c:v>9.4005056951191204</c:v>
                </c:pt>
                <c:pt idx="635">
                  <c:v>6.9334196791159304</c:v>
                </c:pt>
                <c:pt idx="636">
                  <c:v>3.5228078570988299</c:v>
                </c:pt>
                <c:pt idx="637">
                  <c:v>19.451103999658098</c:v>
                </c:pt>
                <c:pt idx="638">
                  <c:v>19.709819753616699</c:v>
                </c:pt>
                <c:pt idx="639">
                  <c:v>12.1271729237643</c:v>
                </c:pt>
                <c:pt idx="640">
                  <c:v>6.9479695574058406E-2</c:v>
                </c:pt>
                <c:pt idx="641">
                  <c:v>6.0164766862497299</c:v>
                </c:pt>
                <c:pt idx="642">
                  <c:v>16.029710422499001</c:v>
                </c:pt>
                <c:pt idx="643">
                  <c:v>3.20066248322988</c:v>
                </c:pt>
                <c:pt idx="644">
                  <c:v>27.546823744102699</c:v>
                </c:pt>
                <c:pt idx="645">
                  <c:v>0.49891328990765199</c:v>
                </c:pt>
                <c:pt idx="646">
                  <c:v>14.5509043601268</c:v>
                </c:pt>
                <c:pt idx="647">
                  <c:v>1.14368162897255</c:v>
                </c:pt>
                <c:pt idx="648">
                  <c:v>24.073909099767398</c:v>
                </c:pt>
                <c:pt idx="649">
                  <c:v>11.306450924035399</c:v>
                </c:pt>
                <c:pt idx="650">
                  <c:v>14.1880772185418</c:v>
                </c:pt>
                <c:pt idx="651">
                  <c:v>27.558189157363199</c:v>
                </c:pt>
                <c:pt idx="652">
                  <c:v>3.7985394234173002</c:v>
                </c:pt>
                <c:pt idx="653">
                  <c:v>12.1015924616361</c:v>
                </c:pt>
                <c:pt idx="654">
                  <c:v>7.3602099056085901</c:v>
                </c:pt>
                <c:pt idx="655">
                  <c:v>15.44462114687</c:v>
                </c:pt>
                <c:pt idx="656">
                  <c:v>25.6528345007534</c:v>
                </c:pt>
                <c:pt idx="657">
                  <c:v>17.289189612499399</c:v>
                </c:pt>
                <c:pt idx="658">
                  <c:v>20.766635790181599</c:v>
                </c:pt>
                <c:pt idx="659">
                  <c:v>28.751923128889899</c:v>
                </c:pt>
                <c:pt idx="660">
                  <c:v>28.609547363026699</c:v>
                </c:pt>
                <c:pt idx="661">
                  <c:v>23.630190226277499</c:v>
                </c:pt>
                <c:pt idx="662">
                  <c:v>15.954740269135099</c:v>
                </c:pt>
                <c:pt idx="663">
                  <c:v>28.052190139406299</c:v>
                </c:pt>
                <c:pt idx="664">
                  <c:v>15.879971788237899</c:v>
                </c:pt>
                <c:pt idx="665">
                  <c:v>1.3297631142551301</c:v>
                </c:pt>
                <c:pt idx="666">
                  <c:v>8.8153249897011996</c:v>
                </c:pt>
                <c:pt idx="667">
                  <c:v>27.964738737914601</c:v>
                </c:pt>
                <c:pt idx="668">
                  <c:v>21.029847189792701</c:v>
                </c:pt>
                <c:pt idx="669">
                  <c:v>19.352490458349099</c:v>
                </c:pt>
                <c:pt idx="670">
                  <c:v>16.506873418414202</c:v>
                </c:pt>
                <c:pt idx="671">
                  <c:v>3.72641106779946</c:v>
                </c:pt>
                <c:pt idx="672">
                  <c:v>3.3531608623497302</c:v>
                </c:pt>
                <c:pt idx="673">
                  <c:v>10.3616089944999</c:v>
                </c:pt>
                <c:pt idx="674">
                  <c:v>1.11814621852854</c:v>
                </c:pt>
                <c:pt idx="675">
                  <c:v>27.178950387032899</c:v>
                </c:pt>
                <c:pt idx="676">
                  <c:v>27.9401746955444</c:v>
                </c:pt>
                <c:pt idx="677">
                  <c:v>9.7649958108775508</c:v>
                </c:pt>
                <c:pt idx="678">
                  <c:v>25.896787780980901</c:v>
                </c:pt>
                <c:pt idx="679">
                  <c:v>26.671520153539799</c:v>
                </c:pt>
                <c:pt idx="680">
                  <c:v>16.654009983220099</c:v>
                </c:pt>
                <c:pt idx="681">
                  <c:v>27.084015955071099</c:v>
                </c:pt>
                <c:pt idx="682">
                  <c:v>21.0841568517186</c:v>
                </c:pt>
                <c:pt idx="683">
                  <c:v>21.015299616296002</c:v>
                </c:pt>
                <c:pt idx="684">
                  <c:v>18.601040153236699</c:v>
                </c:pt>
                <c:pt idx="685">
                  <c:v>16.550265250747302</c:v>
                </c:pt>
                <c:pt idx="686">
                  <c:v>16.7602896219252</c:v>
                </c:pt>
                <c:pt idx="687">
                  <c:v>25.119364940668</c:v>
                </c:pt>
                <c:pt idx="688">
                  <c:v>23.785817527825099</c:v>
                </c:pt>
                <c:pt idx="689">
                  <c:v>1.71185058854182</c:v>
                </c:pt>
                <c:pt idx="690">
                  <c:v>15.140345715685299</c:v>
                </c:pt>
                <c:pt idx="691">
                  <c:v>7.6159012169127198</c:v>
                </c:pt>
                <c:pt idx="692">
                  <c:v>4.2683755568463502</c:v>
                </c:pt>
                <c:pt idx="693">
                  <c:v>25.4422232695375</c:v>
                </c:pt>
                <c:pt idx="694">
                  <c:v>5.3354580101364704</c:v>
                </c:pt>
                <c:pt idx="695">
                  <c:v>22.881541130099901</c:v>
                </c:pt>
                <c:pt idx="696">
                  <c:v>7.6325461176583698</c:v>
                </c:pt>
                <c:pt idx="697">
                  <c:v>28.009920282547899</c:v>
                </c:pt>
                <c:pt idx="698">
                  <c:v>24.1019727769159</c:v>
                </c:pt>
                <c:pt idx="699">
                  <c:v>24.029279353943199</c:v>
                </c:pt>
                <c:pt idx="700">
                  <c:v>23.7119472609239</c:v>
                </c:pt>
                <c:pt idx="701">
                  <c:v>22.1354253367954</c:v>
                </c:pt>
                <c:pt idx="702">
                  <c:v>21.808384965041</c:v>
                </c:pt>
                <c:pt idx="703">
                  <c:v>6.8817483306292999</c:v>
                </c:pt>
                <c:pt idx="704">
                  <c:v>3.08112465241327</c:v>
                </c:pt>
                <c:pt idx="705">
                  <c:v>3.3782068702284498</c:v>
                </c:pt>
                <c:pt idx="706">
                  <c:v>24.994936093299501</c:v>
                </c:pt>
                <c:pt idx="707">
                  <c:v>10.930542124430399</c:v>
                </c:pt>
                <c:pt idx="708">
                  <c:v>7.6937150140971404</c:v>
                </c:pt>
                <c:pt idx="709">
                  <c:v>5.4725109240831404</c:v>
                </c:pt>
                <c:pt idx="710">
                  <c:v>14.503905366089301</c:v>
                </c:pt>
                <c:pt idx="711">
                  <c:v>21.230064863595199</c:v>
                </c:pt>
                <c:pt idx="712">
                  <c:v>9.1507864826262306</c:v>
                </c:pt>
                <c:pt idx="713">
                  <c:v>14.5926379419185</c:v>
                </c:pt>
                <c:pt idx="714">
                  <c:v>15.759464741696799</c:v>
                </c:pt>
                <c:pt idx="715">
                  <c:v>6.9493138167607702</c:v>
                </c:pt>
                <c:pt idx="716">
                  <c:v>25.490113048046702</c:v>
                </c:pt>
                <c:pt idx="717">
                  <c:v>14.298108307857101</c:v>
                </c:pt>
                <c:pt idx="718">
                  <c:v>20.059858644951198</c:v>
                </c:pt>
                <c:pt idx="719">
                  <c:v>3.7158451697102999</c:v>
                </c:pt>
                <c:pt idx="720">
                  <c:v>6.4392682745869595E-2</c:v>
                </c:pt>
                <c:pt idx="721">
                  <c:v>25.289462120614299</c:v>
                </c:pt>
                <c:pt idx="722">
                  <c:v>5.0315052025447198</c:v>
                </c:pt>
                <c:pt idx="723">
                  <c:v>22.582155508076799</c:v>
                </c:pt>
                <c:pt idx="724">
                  <c:v>4.9915567499467697</c:v>
                </c:pt>
                <c:pt idx="725">
                  <c:v>23.026803451563101</c:v>
                </c:pt>
                <c:pt idx="726">
                  <c:v>20.592357059662199</c:v>
                </c:pt>
                <c:pt idx="727">
                  <c:v>13.743238087156399</c:v>
                </c:pt>
                <c:pt idx="728">
                  <c:v>23.034882796590601</c:v>
                </c:pt>
                <c:pt idx="729">
                  <c:v>3.1224838231141399</c:v>
                </c:pt>
                <c:pt idx="730">
                  <c:v>24.2910450085859</c:v>
                </c:pt>
                <c:pt idx="731">
                  <c:v>2.0578318618821498</c:v>
                </c:pt>
                <c:pt idx="732">
                  <c:v>19.466651409317102</c:v>
                </c:pt>
                <c:pt idx="733">
                  <c:v>3.29306726586448</c:v>
                </c:pt>
                <c:pt idx="734">
                  <c:v>28.1849027709059</c:v>
                </c:pt>
                <c:pt idx="735">
                  <c:v>2.0510550835553398</c:v>
                </c:pt>
                <c:pt idx="736">
                  <c:v>4.3122609631385798</c:v>
                </c:pt>
                <c:pt idx="737">
                  <c:v>26.074014072169799</c:v>
                </c:pt>
                <c:pt idx="738">
                  <c:v>7.2888076570216098</c:v>
                </c:pt>
                <c:pt idx="739">
                  <c:v>5.1766003868429502</c:v>
                </c:pt>
                <c:pt idx="740">
                  <c:v>3.7365011746597099</c:v>
                </c:pt>
                <c:pt idx="741">
                  <c:v>19.672289924493299</c:v>
                </c:pt>
                <c:pt idx="742">
                  <c:v>20.5703494102227</c:v>
                </c:pt>
                <c:pt idx="743">
                  <c:v>0.48766997765054099</c:v>
                </c:pt>
                <c:pt idx="744">
                  <c:v>12.696882277230401</c:v>
                </c:pt>
                <c:pt idx="745">
                  <c:v>24.0194025091781</c:v>
                </c:pt>
                <c:pt idx="746">
                  <c:v>0.99396254497282399</c:v>
                </c:pt>
                <c:pt idx="747">
                  <c:v>14.3059420799288</c:v>
                </c:pt>
                <c:pt idx="748">
                  <c:v>9.4878990376205206</c:v>
                </c:pt>
                <c:pt idx="749">
                  <c:v>28.173942696744501</c:v>
                </c:pt>
                <c:pt idx="750">
                  <c:v>1.0576151357888199</c:v>
                </c:pt>
                <c:pt idx="751">
                  <c:v>9.5761028686271903</c:v>
                </c:pt>
                <c:pt idx="752">
                  <c:v>15.457782042094101</c:v>
                </c:pt>
                <c:pt idx="753">
                  <c:v>20.731727490361799</c:v>
                </c:pt>
                <c:pt idx="754">
                  <c:v>1.02263609169852</c:v>
                </c:pt>
                <c:pt idx="755">
                  <c:v>16.455400575163399</c:v>
                </c:pt>
                <c:pt idx="756">
                  <c:v>1.12045521449413</c:v>
                </c:pt>
                <c:pt idx="757">
                  <c:v>22.932031656197498</c:v>
                </c:pt>
                <c:pt idx="758">
                  <c:v>28.741120428669198</c:v>
                </c:pt>
                <c:pt idx="759">
                  <c:v>0.326533601395809</c:v>
                </c:pt>
                <c:pt idx="760">
                  <c:v>15.2914998908365</c:v>
                </c:pt>
                <c:pt idx="761">
                  <c:v>26.2411121250381</c:v>
                </c:pt>
                <c:pt idx="762">
                  <c:v>19.047321137313599</c:v>
                </c:pt>
                <c:pt idx="763">
                  <c:v>14.7349370413682</c:v>
                </c:pt>
                <c:pt idx="764">
                  <c:v>27.4440172865534</c:v>
                </c:pt>
                <c:pt idx="765">
                  <c:v>0.72938953034227105</c:v>
                </c:pt>
                <c:pt idx="766">
                  <c:v>8.2688623338475207</c:v>
                </c:pt>
                <c:pt idx="767">
                  <c:v>4.5187002124777003</c:v>
                </c:pt>
                <c:pt idx="768">
                  <c:v>29.5350627998594</c:v>
                </c:pt>
                <c:pt idx="769">
                  <c:v>19.92680295537</c:v>
                </c:pt>
                <c:pt idx="770">
                  <c:v>9.8425285448098503</c:v>
                </c:pt>
                <c:pt idx="771">
                  <c:v>8.89592199188926</c:v>
                </c:pt>
                <c:pt idx="772">
                  <c:v>29.821521189239299</c:v>
                </c:pt>
                <c:pt idx="773">
                  <c:v>29.569239065474999</c:v>
                </c:pt>
                <c:pt idx="774">
                  <c:v>16.875851561277901</c:v>
                </c:pt>
                <c:pt idx="775">
                  <c:v>5.6472075506061001</c:v>
                </c:pt>
                <c:pt idx="776">
                  <c:v>3.4964710173934099</c:v>
                </c:pt>
                <c:pt idx="777">
                  <c:v>4.2096399925531802</c:v>
                </c:pt>
                <c:pt idx="778">
                  <c:v>24.314704038830001</c:v>
                </c:pt>
                <c:pt idx="779">
                  <c:v>18.3200717906163</c:v>
                </c:pt>
                <c:pt idx="780">
                  <c:v>19.801739249167799</c:v>
                </c:pt>
                <c:pt idx="781">
                  <c:v>20.373884096351599</c:v>
                </c:pt>
                <c:pt idx="782">
                  <c:v>28.800339844846299</c:v>
                </c:pt>
                <c:pt idx="783">
                  <c:v>9.5468855198787104</c:v>
                </c:pt>
                <c:pt idx="784">
                  <c:v>5.2213358979246802</c:v>
                </c:pt>
                <c:pt idx="785">
                  <c:v>7.3546982625470996</c:v>
                </c:pt>
                <c:pt idx="786">
                  <c:v>0.51585351266853396</c:v>
                </c:pt>
                <c:pt idx="787">
                  <c:v>26.609392513111199</c:v>
                </c:pt>
                <c:pt idx="788">
                  <c:v>20.251679703638501</c:v>
                </c:pt>
                <c:pt idx="789">
                  <c:v>21.7978889286616</c:v>
                </c:pt>
                <c:pt idx="790">
                  <c:v>25.966926599555201</c:v>
                </c:pt>
                <c:pt idx="791">
                  <c:v>17.359957050346999</c:v>
                </c:pt>
                <c:pt idx="792">
                  <c:v>23.662534032524501</c:v>
                </c:pt>
                <c:pt idx="793">
                  <c:v>6.1069436066396898</c:v>
                </c:pt>
                <c:pt idx="794">
                  <c:v>17.173725355465599</c:v>
                </c:pt>
                <c:pt idx="795">
                  <c:v>23.2690326745047</c:v>
                </c:pt>
                <c:pt idx="796">
                  <c:v>7.9300772462574898</c:v>
                </c:pt>
                <c:pt idx="797">
                  <c:v>7.05970698837426</c:v>
                </c:pt>
                <c:pt idx="798">
                  <c:v>14.2489944308827</c:v>
                </c:pt>
                <c:pt idx="799">
                  <c:v>3.8493536642047301</c:v>
                </c:pt>
                <c:pt idx="800">
                  <c:v>23.0078054611628</c:v>
                </c:pt>
                <c:pt idx="801">
                  <c:v>20.607769738343698</c:v>
                </c:pt>
                <c:pt idx="802">
                  <c:v>13.501089888145399</c:v>
                </c:pt>
                <c:pt idx="803">
                  <c:v>28.089481687654501</c:v>
                </c:pt>
                <c:pt idx="804">
                  <c:v>19.665735620184901</c:v>
                </c:pt>
                <c:pt idx="805">
                  <c:v>10.5224480434889</c:v>
                </c:pt>
                <c:pt idx="806">
                  <c:v>5.4779645824514001</c:v>
                </c:pt>
                <c:pt idx="807">
                  <c:v>29.223160598441201</c:v>
                </c:pt>
                <c:pt idx="808">
                  <c:v>15.4495316689446</c:v>
                </c:pt>
                <c:pt idx="809">
                  <c:v>6.3102622018891799</c:v>
                </c:pt>
                <c:pt idx="810">
                  <c:v>13.1910757035206</c:v>
                </c:pt>
                <c:pt idx="811">
                  <c:v>2.77964635153482</c:v>
                </c:pt>
                <c:pt idx="812">
                  <c:v>27.836735459112901</c:v>
                </c:pt>
                <c:pt idx="813">
                  <c:v>19.5540356930426</c:v>
                </c:pt>
                <c:pt idx="814">
                  <c:v>24.853824252440301</c:v>
                </c:pt>
                <c:pt idx="815">
                  <c:v>26.319443392014598</c:v>
                </c:pt>
                <c:pt idx="816">
                  <c:v>4.1994811563327596</c:v>
                </c:pt>
                <c:pt idx="817">
                  <c:v>20.003911994290299</c:v>
                </c:pt>
                <c:pt idx="818">
                  <c:v>3.7351084393637399</c:v>
                </c:pt>
                <c:pt idx="819">
                  <c:v>10.888456216844199</c:v>
                </c:pt>
                <c:pt idx="820">
                  <c:v>1.96122941937711</c:v>
                </c:pt>
                <c:pt idx="821">
                  <c:v>27.283879295864701</c:v>
                </c:pt>
                <c:pt idx="822">
                  <c:v>6.2781322815302598</c:v>
                </c:pt>
                <c:pt idx="823">
                  <c:v>10.277351234193899</c:v>
                </c:pt>
                <c:pt idx="824">
                  <c:v>16.0398554978146</c:v>
                </c:pt>
                <c:pt idx="825">
                  <c:v>27.470798457384099</c:v>
                </c:pt>
                <c:pt idx="826">
                  <c:v>29.5711510316419</c:v>
                </c:pt>
                <c:pt idx="827">
                  <c:v>15.038440568056</c:v>
                </c:pt>
                <c:pt idx="828">
                  <c:v>8.53627620157115</c:v>
                </c:pt>
                <c:pt idx="829">
                  <c:v>27.9153184818284</c:v>
                </c:pt>
                <c:pt idx="830">
                  <c:v>26.375596333891998</c:v>
                </c:pt>
                <c:pt idx="831">
                  <c:v>7.7752281798349703</c:v>
                </c:pt>
                <c:pt idx="832">
                  <c:v>23.5133767714835</c:v>
                </c:pt>
                <c:pt idx="833">
                  <c:v>18.714825677099402</c:v>
                </c:pt>
                <c:pt idx="834">
                  <c:v>3.4126649309366801</c:v>
                </c:pt>
                <c:pt idx="835">
                  <c:v>22.309695677977999</c:v>
                </c:pt>
                <c:pt idx="836">
                  <c:v>25.350625644892801</c:v>
                </c:pt>
                <c:pt idx="837">
                  <c:v>19.034463667538901</c:v>
                </c:pt>
                <c:pt idx="838">
                  <c:v>11.194146205607201</c:v>
                </c:pt>
                <c:pt idx="839">
                  <c:v>25.187819209536201</c:v>
                </c:pt>
                <c:pt idx="840">
                  <c:v>29.749526316393599</c:v>
                </c:pt>
                <c:pt idx="841">
                  <c:v>24.395041289864501</c:v>
                </c:pt>
                <c:pt idx="842">
                  <c:v>4.7584030580001198</c:v>
                </c:pt>
                <c:pt idx="843">
                  <c:v>21.177308948685599</c:v>
                </c:pt>
                <c:pt idx="844">
                  <c:v>20.683270116213901</c:v>
                </c:pt>
                <c:pt idx="845">
                  <c:v>12.2758938585458</c:v>
                </c:pt>
                <c:pt idx="846">
                  <c:v>17.639878469054999</c:v>
                </c:pt>
                <c:pt idx="847">
                  <c:v>2.3668814103731801</c:v>
                </c:pt>
                <c:pt idx="848">
                  <c:v>25.775954669535</c:v>
                </c:pt>
                <c:pt idx="849">
                  <c:v>3.1231979243557402</c:v>
                </c:pt>
                <c:pt idx="850">
                  <c:v>15.3900434854667</c:v>
                </c:pt>
                <c:pt idx="851">
                  <c:v>17.879136254877999</c:v>
                </c:pt>
                <c:pt idx="852">
                  <c:v>12.369409204264899</c:v>
                </c:pt>
                <c:pt idx="853">
                  <c:v>9.7947135904422709</c:v>
                </c:pt>
                <c:pt idx="854">
                  <c:v>19.882578338709202</c:v>
                </c:pt>
                <c:pt idx="855">
                  <c:v>10.369966869282599</c:v>
                </c:pt>
                <c:pt idx="856">
                  <c:v>26.001577250355201</c:v>
                </c:pt>
                <c:pt idx="857">
                  <c:v>28.472737222904399</c:v>
                </c:pt>
                <c:pt idx="858">
                  <c:v>23.913391272681601</c:v>
                </c:pt>
                <c:pt idx="859">
                  <c:v>7.5022237811162196</c:v>
                </c:pt>
                <c:pt idx="860">
                  <c:v>28.517626022177598</c:v>
                </c:pt>
                <c:pt idx="861">
                  <c:v>28.439488152049499</c:v>
                </c:pt>
                <c:pt idx="862">
                  <c:v>26.392052188772698</c:v>
                </c:pt>
                <c:pt idx="863">
                  <c:v>26.7845577931805</c:v>
                </c:pt>
                <c:pt idx="864">
                  <c:v>25.773465154459299</c:v>
                </c:pt>
                <c:pt idx="865">
                  <c:v>13.5022056535419</c:v>
                </c:pt>
                <c:pt idx="866">
                  <c:v>28.872774799181599</c:v>
                </c:pt>
                <c:pt idx="867">
                  <c:v>19.928967029663202</c:v>
                </c:pt>
                <c:pt idx="868">
                  <c:v>4.6893266761083199</c:v>
                </c:pt>
                <c:pt idx="869">
                  <c:v>4.7936963230867002</c:v>
                </c:pt>
                <c:pt idx="870">
                  <c:v>14.9129721259958</c:v>
                </c:pt>
                <c:pt idx="871">
                  <c:v>3.5305096559906999</c:v>
                </c:pt>
                <c:pt idx="872">
                  <c:v>20.036705023758199</c:v>
                </c:pt>
                <c:pt idx="873">
                  <c:v>18.2175403662932</c:v>
                </c:pt>
                <c:pt idx="874">
                  <c:v>14.085885488435199</c:v>
                </c:pt>
                <c:pt idx="875">
                  <c:v>29.363087075585099</c:v>
                </c:pt>
                <c:pt idx="876">
                  <c:v>13.923894793464299</c:v>
                </c:pt>
                <c:pt idx="877">
                  <c:v>22.4530323966009</c:v>
                </c:pt>
                <c:pt idx="878">
                  <c:v>0.29986166313991303</c:v>
                </c:pt>
                <c:pt idx="879">
                  <c:v>13.042606151754001</c:v>
                </c:pt>
                <c:pt idx="880">
                  <c:v>14.439097141695701</c:v>
                </c:pt>
                <c:pt idx="881">
                  <c:v>28.864791543225099</c:v>
                </c:pt>
                <c:pt idx="882">
                  <c:v>3.8722845973424298</c:v>
                </c:pt>
                <c:pt idx="883">
                  <c:v>1.3545926388360601</c:v>
                </c:pt>
                <c:pt idx="884">
                  <c:v>14.869982343293501</c:v>
                </c:pt>
                <c:pt idx="885">
                  <c:v>23.5097926866659</c:v>
                </c:pt>
                <c:pt idx="886">
                  <c:v>5.3868630151162202</c:v>
                </c:pt>
                <c:pt idx="887">
                  <c:v>13.609143218106199</c:v>
                </c:pt>
                <c:pt idx="888">
                  <c:v>18.037227529782001</c:v>
                </c:pt>
                <c:pt idx="889">
                  <c:v>24.214642074221199</c:v>
                </c:pt>
                <c:pt idx="890">
                  <c:v>2.7441900450066701</c:v>
                </c:pt>
                <c:pt idx="891">
                  <c:v>5.7514813343474396</c:v>
                </c:pt>
                <c:pt idx="892">
                  <c:v>29.9447144314247</c:v>
                </c:pt>
                <c:pt idx="893">
                  <c:v>8.0158823956382808</c:v>
                </c:pt>
                <c:pt idx="894">
                  <c:v>16.450200011951701</c:v>
                </c:pt>
                <c:pt idx="895">
                  <c:v>5.9682082559457204</c:v>
                </c:pt>
                <c:pt idx="896">
                  <c:v>12.516925944072399</c:v>
                </c:pt>
                <c:pt idx="897">
                  <c:v>10.218423476786899</c:v>
                </c:pt>
                <c:pt idx="898">
                  <c:v>29.7456934746588</c:v>
                </c:pt>
                <c:pt idx="899">
                  <c:v>11.7920131487726</c:v>
                </c:pt>
                <c:pt idx="900">
                  <c:v>8.6701264359143195</c:v>
                </c:pt>
                <c:pt idx="901">
                  <c:v>4.7398465964290102</c:v>
                </c:pt>
                <c:pt idx="902">
                  <c:v>29.770186120118399</c:v>
                </c:pt>
                <c:pt idx="903">
                  <c:v>28.344691056206699</c:v>
                </c:pt>
                <c:pt idx="904">
                  <c:v>17.375717314754301</c:v>
                </c:pt>
                <c:pt idx="905">
                  <c:v>1.40998411051487</c:v>
                </c:pt>
                <c:pt idx="906">
                  <c:v>22.8916336551124</c:v>
                </c:pt>
                <c:pt idx="907">
                  <c:v>8.7468447543766406</c:v>
                </c:pt>
                <c:pt idx="908">
                  <c:v>19.452681553106501</c:v>
                </c:pt>
                <c:pt idx="909">
                  <c:v>24.554575581405999</c:v>
                </c:pt>
                <c:pt idx="910">
                  <c:v>24.443398536290399</c:v>
                </c:pt>
                <c:pt idx="911">
                  <c:v>27.6834987847921</c:v>
                </c:pt>
                <c:pt idx="912">
                  <c:v>13.580306442789199</c:v>
                </c:pt>
                <c:pt idx="913">
                  <c:v>18.161638429141799</c:v>
                </c:pt>
                <c:pt idx="914">
                  <c:v>16.854584019556501</c:v>
                </c:pt>
                <c:pt idx="915">
                  <c:v>6.2150485251681404</c:v>
                </c:pt>
                <c:pt idx="916">
                  <c:v>2.40542867867729</c:v>
                </c:pt>
                <c:pt idx="917">
                  <c:v>27.8537544889877</c:v>
                </c:pt>
                <c:pt idx="918">
                  <c:v>10.9651709149268</c:v>
                </c:pt>
                <c:pt idx="919">
                  <c:v>3.7672373923389002</c:v>
                </c:pt>
                <c:pt idx="920">
                  <c:v>20.540905795591499</c:v>
                </c:pt>
                <c:pt idx="921">
                  <c:v>20.082158624816302</c:v>
                </c:pt>
                <c:pt idx="922">
                  <c:v>16.222608123235499</c:v>
                </c:pt>
                <c:pt idx="923">
                  <c:v>11.1029629295776</c:v>
                </c:pt>
                <c:pt idx="924">
                  <c:v>7.31806670322357</c:v>
                </c:pt>
                <c:pt idx="925">
                  <c:v>3.0409405178565501</c:v>
                </c:pt>
                <c:pt idx="926">
                  <c:v>24.245573853513498</c:v>
                </c:pt>
                <c:pt idx="927">
                  <c:v>9.2733298521731502</c:v>
                </c:pt>
                <c:pt idx="928">
                  <c:v>6.9043234988148798</c:v>
                </c:pt>
                <c:pt idx="929">
                  <c:v>12.1729967307247</c:v>
                </c:pt>
                <c:pt idx="930">
                  <c:v>21.177862985274</c:v>
                </c:pt>
                <c:pt idx="931">
                  <c:v>27.5515678654011</c:v>
                </c:pt>
                <c:pt idx="932">
                  <c:v>9.3018313866750795</c:v>
                </c:pt>
                <c:pt idx="933">
                  <c:v>21.104849918666499</c:v>
                </c:pt>
                <c:pt idx="934">
                  <c:v>16.0516228814319</c:v>
                </c:pt>
                <c:pt idx="935">
                  <c:v>12.668610249281</c:v>
                </c:pt>
                <c:pt idx="936">
                  <c:v>11.7334164759821</c:v>
                </c:pt>
                <c:pt idx="937">
                  <c:v>28.533117764631498</c:v>
                </c:pt>
                <c:pt idx="938">
                  <c:v>7.4758066361050002</c:v>
                </c:pt>
                <c:pt idx="939">
                  <c:v>26.020213177225799</c:v>
                </c:pt>
                <c:pt idx="940">
                  <c:v>13.4911213197494</c:v>
                </c:pt>
                <c:pt idx="941">
                  <c:v>28.284476422390799</c:v>
                </c:pt>
                <c:pt idx="942">
                  <c:v>19.8262763227224</c:v>
                </c:pt>
                <c:pt idx="943">
                  <c:v>10.2873190730216</c:v>
                </c:pt>
                <c:pt idx="944">
                  <c:v>28.8855581491481</c:v>
                </c:pt>
                <c:pt idx="945">
                  <c:v>14.2763846909578</c:v>
                </c:pt>
                <c:pt idx="946">
                  <c:v>8.2359982949922106</c:v>
                </c:pt>
                <c:pt idx="947">
                  <c:v>18.6837543972579</c:v>
                </c:pt>
                <c:pt idx="948">
                  <c:v>24.014743368808102</c:v>
                </c:pt>
                <c:pt idx="949">
                  <c:v>27.026755227844301</c:v>
                </c:pt>
                <c:pt idx="950">
                  <c:v>22.447435273143299</c:v>
                </c:pt>
                <c:pt idx="951">
                  <c:v>15.603829019480701</c:v>
                </c:pt>
                <c:pt idx="952">
                  <c:v>28.2904887747498</c:v>
                </c:pt>
                <c:pt idx="953">
                  <c:v>17.589348539279399</c:v>
                </c:pt>
                <c:pt idx="954">
                  <c:v>28.0504947784395</c:v>
                </c:pt>
                <c:pt idx="955">
                  <c:v>28.8977130951533</c:v>
                </c:pt>
                <c:pt idx="956">
                  <c:v>20.999639676148401</c:v>
                </c:pt>
                <c:pt idx="957">
                  <c:v>14.8985442205159</c:v>
                </c:pt>
                <c:pt idx="958">
                  <c:v>13.313382816696199</c:v>
                </c:pt>
                <c:pt idx="959">
                  <c:v>20.641684808058599</c:v>
                </c:pt>
                <c:pt idx="960">
                  <c:v>11.0950443554428</c:v>
                </c:pt>
                <c:pt idx="961">
                  <c:v>17.961627356124598</c:v>
                </c:pt>
                <c:pt idx="962">
                  <c:v>3.2597693363069902</c:v>
                </c:pt>
                <c:pt idx="963">
                  <c:v>8.3560396019756595</c:v>
                </c:pt>
                <c:pt idx="964">
                  <c:v>15.639256028306701</c:v>
                </c:pt>
                <c:pt idx="965">
                  <c:v>10.958254752783301</c:v>
                </c:pt>
                <c:pt idx="966">
                  <c:v>23.307386599953201</c:v>
                </c:pt>
                <c:pt idx="967">
                  <c:v>11.367641061810801</c:v>
                </c:pt>
                <c:pt idx="968">
                  <c:v>22.638543444285201</c:v>
                </c:pt>
                <c:pt idx="969">
                  <c:v>19.965328950193101</c:v>
                </c:pt>
                <c:pt idx="970">
                  <c:v>22.589281103535399</c:v>
                </c:pt>
                <c:pt idx="971">
                  <c:v>5.2197667115740698</c:v>
                </c:pt>
                <c:pt idx="972">
                  <c:v>12.6575893151795</c:v>
                </c:pt>
                <c:pt idx="973">
                  <c:v>14.6852809121352</c:v>
                </c:pt>
                <c:pt idx="974">
                  <c:v>20.969063432043601</c:v>
                </c:pt>
                <c:pt idx="975">
                  <c:v>11.9745957512765</c:v>
                </c:pt>
                <c:pt idx="976">
                  <c:v>19.740874702749199</c:v>
                </c:pt>
                <c:pt idx="977">
                  <c:v>10.325075073215499</c:v>
                </c:pt>
                <c:pt idx="978">
                  <c:v>8.1815620059385505</c:v>
                </c:pt>
                <c:pt idx="979">
                  <c:v>25.6128022028252</c:v>
                </c:pt>
                <c:pt idx="980">
                  <c:v>23.586464293389799</c:v>
                </c:pt>
                <c:pt idx="981">
                  <c:v>27.902648576126602</c:v>
                </c:pt>
                <c:pt idx="982">
                  <c:v>8.4687572702578997</c:v>
                </c:pt>
                <c:pt idx="983">
                  <c:v>24.286758505939101</c:v>
                </c:pt>
                <c:pt idx="984">
                  <c:v>28.689731559306999</c:v>
                </c:pt>
                <c:pt idx="985">
                  <c:v>11.377114809124301</c:v>
                </c:pt>
                <c:pt idx="986">
                  <c:v>7.06312999955043</c:v>
                </c:pt>
                <c:pt idx="987">
                  <c:v>9.91435497684793</c:v>
                </c:pt>
                <c:pt idx="988">
                  <c:v>19.441684054223501</c:v>
                </c:pt>
                <c:pt idx="989">
                  <c:v>27.1525987773182</c:v>
                </c:pt>
                <c:pt idx="990">
                  <c:v>6.2800636872419204</c:v>
                </c:pt>
                <c:pt idx="991">
                  <c:v>12.005881178301699</c:v>
                </c:pt>
                <c:pt idx="992">
                  <c:v>4.0998147048823101</c:v>
                </c:pt>
                <c:pt idx="993">
                  <c:v>28.618945054693398</c:v>
                </c:pt>
                <c:pt idx="994">
                  <c:v>21.1946956635053</c:v>
                </c:pt>
                <c:pt idx="995">
                  <c:v>25.7481763823845</c:v>
                </c:pt>
                <c:pt idx="996">
                  <c:v>0.29707857343035199</c:v>
                </c:pt>
                <c:pt idx="997">
                  <c:v>20.425163131478801</c:v>
                </c:pt>
                <c:pt idx="998">
                  <c:v>2.4556574976011798</c:v>
                </c:pt>
              </c:numCache>
            </c:numRef>
          </c:xVal>
          <c:yVal>
            <c:numRef>
              <c:f>Data_Cleaned!$O$4:$O$1002</c:f>
              <c:numCache>
                <c:formatCode>General</c:formatCode>
                <c:ptCount val="999"/>
                <c:pt idx="0">
                  <c:v>75.364373395392093</c:v>
                </c:pt>
                <c:pt idx="1">
                  <c:v>83.401854950351293</c:v>
                </c:pt>
                <c:pt idx="2">
                  <c:v>78.270887740610604</c:v>
                </c:pt>
                <c:pt idx="3">
                  <c:v>56.519850485479999</c:v>
                </c:pt>
                <c:pt idx="4">
                  <c:v>70.811732467933098</c:v>
                </c:pt>
                <c:pt idx="5">
                  <c:v>84.321885194337099</c:v>
                </c:pt>
                <c:pt idx="6">
                  <c:v>76.165790902138895</c:v>
                </c:pt>
                <c:pt idx="7">
                  <c:v>74.131906177303094</c:v>
                </c:pt>
                <c:pt idx="8">
                  <c:v>78.206235870958807</c:v>
                </c:pt>
                <c:pt idx="9">
                  <c:v>77.992213701960196</c:v>
                </c:pt>
                <c:pt idx="10">
                  <c:v>82.274434483865406</c:v>
                </c:pt>
                <c:pt idx="11">
                  <c:v>73.278669504273793</c:v>
                </c:pt>
                <c:pt idx="12">
                  <c:v>84.144775657534495</c:v>
                </c:pt>
                <c:pt idx="13">
                  <c:v>60.022518562220299</c:v>
                </c:pt>
                <c:pt idx="14">
                  <c:v>81.183187562463502</c:v>
                </c:pt>
                <c:pt idx="15">
                  <c:v>74.081256288494004</c:v>
                </c:pt>
                <c:pt idx="16">
                  <c:v>89.4982076601557</c:v>
                </c:pt>
                <c:pt idx="17">
                  <c:v>72.872442636424196</c:v>
                </c:pt>
                <c:pt idx="18">
                  <c:v>83.899896599889601</c:v>
                </c:pt>
                <c:pt idx="19">
                  <c:v>82.077579403173999</c:v>
                </c:pt>
                <c:pt idx="20">
                  <c:v>94.236287728335</c:v>
                </c:pt>
                <c:pt idx="21">
                  <c:v>59.672380432970797</c:v>
                </c:pt>
                <c:pt idx="22">
                  <c:v>70.235227617349906</c:v>
                </c:pt>
                <c:pt idx="23">
                  <c:v>78.394207774593696</c:v>
                </c:pt>
                <c:pt idx="24">
                  <c:v>87.841644656667597</c:v>
                </c:pt>
                <c:pt idx="25">
                  <c:v>72.929844262067604</c:v>
                </c:pt>
                <c:pt idx="26">
                  <c:v>86.669094053762706</c:v>
                </c:pt>
                <c:pt idx="27">
                  <c:v>80.411427759843207</c:v>
                </c:pt>
                <c:pt idx="28">
                  <c:v>64.212098001023605</c:v>
                </c:pt>
                <c:pt idx="29">
                  <c:v>74.160337550049803</c:v>
                </c:pt>
                <c:pt idx="30">
                  <c:v>81.049580572955094</c:v>
                </c:pt>
                <c:pt idx="31">
                  <c:v>70.308171925799797</c:v>
                </c:pt>
                <c:pt idx="32">
                  <c:v>82.284391852804703</c:v>
                </c:pt>
                <c:pt idx="33">
                  <c:v>59.847392688307799</c:v>
                </c:pt>
                <c:pt idx="34">
                  <c:v>82.504036863988404</c:v>
                </c:pt>
                <c:pt idx="35">
                  <c:v>82.782445891262697</c:v>
                </c:pt>
                <c:pt idx="36">
                  <c:v>74.674113281679396</c:v>
                </c:pt>
                <c:pt idx="37">
                  <c:v>86.889138182697295</c:v>
                </c:pt>
                <c:pt idx="38">
                  <c:v>78.542426419429205</c:v>
                </c:pt>
                <c:pt idx="39">
                  <c:v>77.228457158534596</c:v>
                </c:pt>
                <c:pt idx="40">
                  <c:v>73.735151456031303</c:v>
                </c:pt>
                <c:pt idx="41">
                  <c:v>91.843408248686501</c:v>
                </c:pt>
                <c:pt idx="42">
                  <c:v>73.350705132372198</c:v>
                </c:pt>
                <c:pt idx="43">
                  <c:v>66.202097509061005</c:v>
                </c:pt>
                <c:pt idx="44">
                  <c:v>77.851776349989507</c:v>
                </c:pt>
                <c:pt idx="45">
                  <c:v>90.981476104278201</c:v>
                </c:pt>
                <c:pt idx="46">
                  <c:v>81.917079331113399</c:v>
                </c:pt>
                <c:pt idx="47">
                  <c:v>70.224617539332499</c:v>
                </c:pt>
                <c:pt idx="48">
                  <c:v>88.733769182027999</c:v>
                </c:pt>
                <c:pt idx="49">
                  <c:v>76.555025126314405</c:v>
                </c:pt>
                <c:pt idx="50">
                  <c:v>62.055054935796598</c:v>
                </c:pt>
                <c:pt idx="51">
                  <c:v>62.001893864663202</c:v>
                </c:pt>
                <c:pt idx="52">
                  <c:v>80.452127421011497</c:v>
                </c:pt>
                <c:pt idx="53">
                  <c:v>64.718220064482296</c:v>
                </c:pt>
                <c:pt idx="54">
                  <c:v>91.871964508972297</c:v>
                </c:pt>
                <c:pt idx="55">
                  <c:v>69.692263030929496</c:v>
                </c:pt>
                <c:pt idx="56">
                  <c:v>63.850976125598997</c:v>
                </c:pt>
                <c:pt idx="57">
                  <c:v>68.805285779961807</c:v>
                </c:pt>
                <c:pt idx="58">
                  <c:v>76.301309287981397</c:v>
                </c:pt>
                <c:pt idx="59">
                  <c:v>84.038684160478596</c:v>
                </c:pt>
                <c:pt idx="60">
                  <c:v>77.673792171395803</c:v>
                </c:pt>
                <c:pt idx="61">
                  <c:v>78.9122501589774</c:v>
                </c:pt>
                <c:pt idx="62">
                  <c:v>64.042424878401206</c:v>
                </c:pt>
                <c:pt idx="63">
                  <c:v>78.187281303627202</c:v>
                </c:pt>
                <c:pt idx="64">
                  <c:v>63.393848192623999</c:v>
                </c:pt>
                <c:pt idx="65">
                  <c:v>76.106178100830405</c:v>
                </c:pt>
                <c:pt idx="66">
                  <c:v>60.144237977811898</c:v>
                </c:pt>
                <c:pt idx="67">
                  <c:v>80.192645511427799</c:v>
                </c:pt>
                <c:pt idx="68">
                  <c:v>86.223645067930306</c:v>
                </c:pt>
                <c:pt idx="69">
                  <c:v>53.263278340049403</c:v>
                </c:pt>
                <c:pt idx="70">
                  <c:v>64.963183670906005</c:v>
                </c:pt>
                <c:pt idx="71">
                  <c:v>66.438920648881705</c:v>
                </c:pt>
                <c:pt idx="72">
                  <c:v>75.913906322364198</c:v>
                </c:pt>
                <c:pt idx="73">
                  <c:v>84.191467408122094</c:v>
                </c:pt>
                <c:pt idx="74">
                  <c:v>75.251763824322296</c:v>
                </c:pt>
                <c:pt idx="75">
                  <c:v>75.014470978620395</c:v>
                </c:pt>
                <c:pt idx="76">
                  <c:v>69.365744780492506</c:v>
                </c:pt>
                <c:pt idx="77">
                  <c:v>78.046042334047101</c:v>
                </c:pt>
                <c:pt idx="78">
                  <c:v>67.484787750307504</c:v>
                </c:pt>
                <c:pt idx="79">
                  <c:v>78.254287897214198</c:v>
                </c:pt>
                <c:pt idx="80">
                  <c:v>74.843380940093695</c:v>
                </c:pt>
                <c:pt idx="81">
                  <c:v>64.641911928604301</c:v>
                </c:pt>
                <c:pt idx="82">
                  <c:v>89.088434297966202</c:v>
                </c:pt>
                <c:pt idx="83">
                  <c:v>73.154328648411706</c:v>
                </c:pt>
                <c:pt idx="84">
                  <c:v>72.117098613601897</c:v>
                </c:pt>
                <c:pt idx="85">
                  <c:v>76.721564329009794</c:v>
                </c:pt>
                <c:pt idx="86">
                  <c:v>65.972461066584302</c:v>
                </c:pt>
                <c:pt idx="87">
                  <c:v>61.536709691501102</c:v>
                </c:pt>
                <c:pt idx="88">
                  <c:v>77.384477835462604</c:v>
                </c:pt>
                <c:pt idx="89">
                  <c:v>76.076619920335801</c:v>
                </c:pt>
                <c:pt idx="90">
                  <c:v>74.867873694338201</c:v>
                </c:pt>
                <c:pt idx="91">
                  <c:v>86.289354013502205</c:v>
                </c:pt>
                <c:pt idx="92">
                  <c:v>83.875256951914096</c:v>
                </c:pt>
                <c:pt idx="93">
                  <c:v>83.458049391330704</c:v>
                </c:pt>
                <c:pt idx="94">
                  <c:v>81.996828402234797</c:v>
                </c:pt>
                <c:pt idx="95">
                  <c:v>86.646921641781802</c:v>
                </c:pt>
                <c:pt idx="96">
                  <c:v>75.982380749652805</c:v>
                </c:pt>
                <c:pt idx="97">
                  <c:v>70.714362358518599</c:v>
                </c:pt>
                <c:pt idx="98">
                  <c:v>81.745529509543104</c:v>
                </c:pt>
                <c:pt idx="99">
                  <c:v>85.182552503462801</c:v>
                </c:pt>
                <c:pt idx="100">
                  <c:v>75.2904059343699</c:v>
                </c:pt>
                <c:pt idx="101">
                  <c:v>85.181973788045994</c:v>
                </c:pt>
                <c:pt idx="102">
                  <c:v>72.767037212223897</c:v>
                </c:pt>
                <c:pt idx="103">
                  <c:v>81.819775449860998</c:v>
                </c:pt>
                <c:pt idx="104">
                  <c:v>78.645884658604103</c:v>
                </c:pt>
                <c:pt idx="105">
                  <c:v>66.951614839689697</c:v>
                </c:pt>
                <c:pt idx="106">
                  <c:v>71.1790644106256</c:v>
                </c:pt>
                <c:pt idx="107">
                  <c:v>63.861910204942902</c:v>
                </c:pt>
                <c:pt idx="108">
                  <c:v>61.130942848363901</c:v>
                </c:pt>
                <c:pt idx="109">
                  <c:v>79.724286142610296</c:v>
                </c:pt>
                <c:pt idx="110">
                  <c:v>81.893986856715699</c:v>
                </c:pt>
                <c:pt idx="111">
                  <c:v>85.360403068120604</c:v>
                </c:pt>
                <c:pt idx="112">
                  <c:v>77.7764690981667</c:v>
                </c:pt>
                <c:pt idx="113">
                  <c:v>87.748004600691303</c:v>
                </c:pt>
                <c:pt idx="114">
                  <c:v>72.396011578211898</c:v>
                </c:pt>
                <c:pt idx="115">
                  <c:v>69.569011964768407</c:v>
                </c:pt>
                <c:pt idx="116">
                  <c:v>73.252216258053096</c:v>
                </c:pt>
                <c:pt idx="117">
                  <c:v>75.8144019711645</c:v>
                </c:pt>
                <c:pt idx="118">
                  <c:v>86.534867726876499</c:v>
                </c:pt>
                <c:pt idx="119">
                  <c:v>81.190937825803303</c:v>
                </c:pt>
                <c:pt idx="120">
                  <c:v>76.936453096201305</c:v>
                </c:pt>
                <c:pt idx="121">
                  <c:v>64.595337376011898</c:v>
                </c:pt>
                <c:pt idx="122">
                  <c:v>81.109018912404807</c:v>
                </c:pt>
                <c:pt idx="123">
                  <c:v>70.257742849871704</c:v>
                </c:pt>
                <c:pt idx="124">
                  <c:v>65.9814219007189</c:v>
                </c:pt>
                <c:pt idx="125">
                  <c:v>76.195153892916096</c:v>
                </c:pt>
                <c:pt idx="126">
                  <c:v>72.163820179902203</c:v>
                </c:pt>
                <c:pt idx="127">
                  <c:v>74.1180953231692</c:v>
                </c:pt>
                <c:pt idx="128">
                  <c:v>73.928143597883604</c:v>
                </c:pt>
                <c:pt idx="129">
                  <c:v>80.511662025774896</c:v>
                </c:pt>
                <c:pt idx="130">
                  <c:v>68.564087721675094</c:v>
                </c:pt>
                <c:pt idx="131">
                  <c:v>71.427593613396695</c:v>
                </c:pt>
                <c:pt idx="132">
                  <c:v>64.0769676381083</c:v>
                </c:pt>
                <c:pt idx="133">
                  <c:v>57.484442044101698</c:v>
                </c:pt>
                <c:pt idx="134">
                  <c:v>82.597767201380904</c:v>
                </c:pt>
                <c:pt idx="135">
                  <c:v>77.518051304154099</c:v>
                </c:pt>
                <c:pt idx="136">
                  <c:v>71.0171396097886</c:v>
                </c:pt>
                <c:pt idx="137">
                  <c:v>64.6979103551718</c:v>
                </c:pt>
                <c:pt idx="138">
                  <c:v>76.308881086892498</c:v>
                </c:pt>
                <c:pt idx="139">
                  <c:v>80.003847489076193</c:v>
                </c:pt>
                <c:pt idx="140">
                  <c:v>72.104075622225693</c:v>
                </c:pt>
                <c:pt idx="141">
                  <c:v>93.789467642463094</c:v>
                </c:pt>
                <c:pt idx="142">
                  <c:v>78.138963123482895</c:v>
                </c:pt>
                <c:pt idx="143">
                  <c:v>87.3244895643913</c:v>
                </c:pt>
                <c:pt idx="144">
                  <c:v>74.179044036798004</c:v>
                </c:pt>
                <c:pt idx="145">
                  <c:v>69.915141179780605</c:v>
                </c:pt>
                <c:pt idx="146">
                  <c:v>91.594354795454095</c:v>
                </c:pt>
                <c:pt idx="147">
                  <c:v>76.138954506819104</c:v>
                </c:pt>
                <c:pt idx="148">
                  <c:v>70.9769133793897</c:v>
                </c:pt>
                <c:pt idx="149">
                  <c:v>79.4339400188436</c:v>
                </c:pt>
                <c:pt idx="150">
                  <c:v>77.652170348920095</c:v>
                </c:pt>
                <c:pt idx="151">
                  <c:v>74.116093892051396</c:v>
                </c:pt>
                <c:pt idx="152">
                  <c:v>67.637640652914101</c:v>
                </c:pt>
                <c:pt idx="153">
                  <c:v>72.590227224995502</c:v>
                </c:pt>
                <c:pt idx="154">
                  <c:v>85.120728432070806</c:v>
                </c:pt>
                <c:pt idx="155">
                  <c:v>76.927585077347601</c:v>
                </c:pt>
                <c:pt idx="156">
                  <c:v>82.962933060529593</c:v>
                </c:pt>
                <c:pt idx="157">
                  <c:v>77.220086033129107</c:v>
                </c:pt>
                <c:pt idx="158">
                  <c:v>71.1310616774268</c:v>
                </c:pt>
                <c:pt idx="159">
                  <c:v>69.272221984358495</c:v>
                </c:pt>
                <c:pt idx="160">
                  <c:v>82.236848275938996</c:v>
                </c:pt>
                <c:pt idx="161">
                  <c:v>83.331615985742104</c:v>
                </c:pt>
                <c:pt idx="162">
                  <c:v>95.070962168328805</c:v>
                </c:pt>
                <c:pt idx="163">
                  <c:v>79.800250104508194</c:v>
                </c:pt>
                <c:pt idx="164">
                  <c:v>78.730500815935002</c:v>
                </c:pt>
                <c:pt idx="165">
                  <c:v>85.4276773464819</c:v>
                </c:pt>
                <c:pt idx="166">
                  <c:v>84.031689827580294</c:v>
                </c:pt>
                <c:pt idx="167">
                  <c:v>72.890583619106295</c:v>
                </c:pt>
                <c:pt idx="168">
                  <c:v>75.614981888905803</c:v>
                </c:pt>
                <c:pt idx="169">
                  <c:v>71.789647215440397</c:v>
                </c:pt>
                <c:pt idx="170">
                  <c:v>63.008157658393699</c:v>
                </c:pt>
                <c:pt idx="171">
                  <c:v>94.550624572956394</c:v>
                </c:pt>
                <c:pt idx="172">
                  <c:v>83.576830536359196</c:v>
                </c:pt>
                <c:pt idx="173">
                  <c:v>84.693173408188699</c:v>
                </c:pt>
                <c:pt idx="174">
                  <c:v>78.586138421296994</c:v>
                </c:pt>
                <c:pt idx="175">
                  <c:v>75.646684547501195</c:v>
                </c:pt>
                <c:pt idx="176">
                  <c:v>73.2068674222959</c:v>
                </c:pt>
                <c:pt idx="177">
                  <c:v>74.333935323608799</c:v>
                </c:pt>
                <c:pt idx="178">
                  <c:v>81.300536627293198</c:v>
                </c:pt>
                <c:pt idx="179">
                  <c:v>78.229207487954696</c:v>
                </c:pt>
                <c:pt idx="180">
                  <c:v>75.410315860360896</c:v>
                </c:pt>
                <c:pt idx="181">
                  <c:v>71.186230458976297</c:v>
                </c:pt>
                <c:pt idx="182">
                  <c:v>92.860925493326306</c:v>
                </c:pt>
                <c:pt idx="183">
                  <c:v>82.102766844301598</c:v>
                </c:pt>
                <c:pt idx="184">
                  <c:v>78.286528378835797</c:v>
                </c:pt>
                <c:pt idx="185">
                  <c:v>86.087469194570204</c:v>
                </c:pt>
                <c:pt idx="186">
                  <c:v>74.576804976770902</c:v>
                </c:pt>
                <c:pt idx="187">
                  <c:v>90.538465287430995</c:v>
                </c:pt>
                <c:pt idx="188">
                  <c:v>76.768321190150004</c:v>
                </c:pt>
                <c:pt idx="189">
                  <c:v>86.415152160469901</c:v>
                </c:pt>
                <c:pt idx="190">
                  <c:v>76.194382651425201</c:v>
                </c:pt>
                <c:pt idx="191">
                  <c:v>76.933919641183394</c:v>
                </c:pt>
                <c:pt idx="192">
                  <c:v>71.055043806930598</c:v>
                </c:pt>
                <c:pt idx="193">
                  <c:v>77.3961513255786</c:v>
                </c:pt>
                <c:pt idx="194">
                  <c:v>70.654266074536096</c:v>
                </c:pt>
                <c:pt idx="195">
                  <c:v>67.807549500187903</c:v>
                </c:pt>
                <c:pt idx="196">
                  <c:v>72.071749623768795</c:v>
                </c:pt>
                <c:pt idx="197">
                  <c:v>59.608901885056497</c:v>
                </c:pt>
                <c:pt idx="198">
                  <c:v>90.011592842993494</c:v>
                </c:pt>
                <c:pt idx="199">
                  <c:v>73.377047009643306</c:v>
                </c:pt>
                <c:pt idx="200">
                  <c:v>70.978747092126696</c:v>
                </c:pt>
                <c:pt idx="201">
                  <c:v>74.379574315402294</c:v>
                </c:pt>
                <c:pt idx="202">
                  <c:v>67.642370083160998</c:v>
                </c:pt>
                <c:pt idx="203">
                  <c:v>71.535395896650599</c:v>
                </c:pt>
                <c:pt idx="204">
                  <c:v>65.288982831117593</c:v>
                </c:pt>
                <c:pt idx="205">
                  <c:v>72.431127129080593</c:v>
                </c:pt>
                <c:pt idx="206">
                  <c:v>75.689035678765094</c:v>
                </c:pt>
                <c:pt idx="207">
                  <c:v>71.778720605183693</c:v>
                </c:pt>
                <c:pt idx="208">
                  <c:v>80.043925938416194</c:v>
                </c:pt>
                <c:pt idx="209">
                  <c:v>75.369437698831902</c:v>
                </c:pt>
                <c:pt idx="210">
                  <c:v>86.5505985012705</c:v>
                </c:pt>
                <c:pt idx="211">
                  <c:v>71.938149698434302</c:v>
                </c:pt>
                <c:pt idx="212">
                  <c:v>87.137082661070096</c:v>
                </c:pt>
                <c:pt idx="213">
                  <c:v>73.5869613679873</c:v>
                </c:pt>
                <c:pt idx="214">
                  <c:v>90.725098679187596</c:v>
                </c:pt>
                <c:pt idx="215">
                  <c:v>72.996281490948803</c:v>
                </c:pt>
                <c:pt idx="216">
                  <c:v>85.680752775036197</c:v>
                </c:pt>
                <c:pt idx="217">
                  <c:v>69.305184448559004</c:v>
                </c:pt>
                <c:pt idx="218">
                  <c:v>73.999839404858193</c:v>
                </c:pt>
                <c:pt idx="219">
                  <c:v>70.285762138533897</c:v>
                </c:pt>
                <c:pt idx="220">
                  <c:v>75.176365548066599</c:v>
                </c:pt>
                <c:pt idx="221">
                  <c:v>86.715597564822403</c:v>
                </c:pt>
                <c:pt idx="222">
                  <c:v>90.452155512151606</c:v>
                </c:pt>
                <c:pt idx="223">
                  <c:v>64.369662914893198</c:v>
                </c:pt>
                <c:pt idx="224">
                  <c:v>68.356784989180099</c:v>
                </c:pt>
                <c:pt idx="225">
                  <c:v>70.380826214580495</c:v>
                </c:pt>
                <c:pt idx="226">
                  <c:v>77.708044354968905</c:v>
                </c:pt>
                <c:pt idx="227">
                  <c:v>68.521494573749905</c:v>
                </c:pt>
                <c:pt idx="228">
                  <c:v>77.877691460425496</c:v>
                </c:pt>
                <c:pt idx="229">
                  <c:v>77.735734412167801</c:v>
                </c:pt>
                <c:pt idx="230">
                  <c:v>83.245485786669704</c:v>
                </c:pt>
                <c:pt idx="231">
                  <c:v>80.301818283761406</c:v>
                </c:pt>
                <c:pt idx="232">
                  <c:v>76.111917300047907</c:v>
                </c:pt>
                <c:pt idx="233">
                  <c:v>64.045760147980104</c:v>
                </c:pt>
                <c:pt idx="234">
                  <c:v>77.016094839251593</c:v>
                </c:pt>
                <c:pt idx="235">
                  <c:v>78.7332979334588</c:v>
                </c:pt>
                <c:pt idx="236">
                  <c:v>87.4422557913947</c:v>
                </c:pt>
                <c:pt idx="237">
                  <c:v>72.4311896939506</c:v>
                </c:pt>
                <c:pt idx="238">
                  <c:v>76.716244983105398</c:v>
                </c:pt>
                <c:pt idx="239">
                  <c:v>67.806967601066404</c:v>
                </c:pt>
                <c:pt idx="240">
                  <c:v>74.665206585827903</c:v>
                </c:pt>
                <c:pt idx="241">
                  <c:v>77.024122259984907</c:v>
                </c:pt>
                <c:pt idx="242">
                  <c:v>57.900483410766803</c:v>
                </c:pt>
                <c:pt idx="243">
                  <c:v>73.951956031618906</c:v>
                </c:pt>
                <c:pt idx="244">
                  <c:v>77.158926685566996</c:v>
                </c:pt>
                <c:pt idx="245">
                  <c:v>93.009446971089204</c:v>
                </c:pt>
                <c:pt idx="246">
                  <c:v>80.362115985331599</c:v>
                </c:pt>
                <c:pt idx="247">
                  <c:v>92.521211465465697</c:v>
                </c:pt>
                <c:pt idx="248">
                  <c:v>72.663167030417299</c:v>
                </c:pt>
                <c:pt idx="249">
                  <c:v>78.202310680641304</c:v>
                </c:pt>
                <c:pt idx="250">
                  <c:v>90.491704261638702</c:v>
                </c:pt>
                <c:pt idx="251">
                  <c:v>76.681839977468897</c:v>
                </c:pt>
                <c:pt idx="252">
                  <c:v>81.518516291946099</c:v>
                </c:pt>
                <c:pt idx="253">
                  <c:v>67.315428295207099</c:v>
                </c:pt>
                <c:pt idx="254">
                  <c:v>79.496601346681302</c:v>
                </c:pt>
                <c:pt idx="255">
                  <c:v>86.447338603925402</c:v>
                </c:pt>
                <c:pt idx="256">
                  <c:v>93.694806596169201</c:v>
                </c:pt>
                <c:pt idx="257">
                  <c:v>79.489534628943204</c:v>
                </c:pt>
                <c:pt idx="258">
                  <c:v>71.904879223379396</c:v>
                </c:pt>
                <c:pt idx="259">
                  <c:v>77.413859039795099</c:v>
                </c:pt>
                <c:pt idx="260">
                  <c:v>68.468533596405905</c:v>
                </c:pt>
                <c:pt idx="261">
                  <c:v>72.993170432361595</c:v>
                </c:pt>
                <c:pt idx="262">
                  <c:v>83.2260060147226</c:v>
                </c:pt>
                <c:pt idx="263">
                  <c:v>80.431414636105501</c:v>
                </c:pt>
                <c:pt idx="264">
                  <c:v>81.664654776618903</c:v>
                </c:pt>
                <c:pt idx="265">
                  <c:v>91.908381312848306</c:v>
                </c:pt>
                <c:pt idx="266">
                  <c:v>65.676034131593696</c:v>
                </c:pt>
                <c:pt idx="267">
                  <c:v>76.235848391869794</c:v>
                </c:pt>
                <c:pt idx="268">
                  <c:v>81.5468009875772</c:v>
                </c:pt>
                <c:pt idx="269">
                  <c:v>83.759957347065793</c:v>
                </c:pt>
                <c:pt idx="270">
                  <c:v>76.6397294517093</c:v>
                </c:pt>
                <c:pt idx="271">
                  <c:v>73.629971223906907</c:v>
                </c:pt>
                <c:pt idx="272">
                  <c:v>86.849285851146007</c:v>
                </c:pt>
                <c:pt idx="273">
                  <c:v>66.848675354309293</c:v>
                </c:pt>
                <c:pt idx="274">
                  <c:v>73.057806735552603</c:v>
                </c:pt>
                <c:pt idx="275">
                  <c:v>74.126537147424301</c:v>
                </c:pt>
                <c:pt idx="276">
                  <c:v>79.938499466944904</c:v>
                </c:pt>
                <c:pt idx="277">
                  <c:v>78.636884576163993</c:v>
                </c:pt>
                <c:pt idx="278">
                  <c:v>65.445428019927405</c:v>
                </c:pt>
                <c:pt idx="279">
                  <c:v>74.711883955310199</c:v>
                </c:pt>
                <c:pt idx="280">
                  <c:v>71.568813169227596</c:v>
                </c:pt>
                <c:pt idx="281">
                  <c:v>91.490982292620501</c:v>
                </c:pt>
                <c:pt idx="282">
                  <c:v>66.972252338494002</c:v>
                </c:pt>
                <c:pt idx="283">
                  <c:v>75.679171303588603</c:v>
                </c:pt>
                <c:pt idx="284">
                  <c:v>66.829457997024093</c:v>
                </c:pt>
                <c:pt idx="285">
                  <c:v>86.779619561719301</c:v>
                </c:pt>
                <c:pt idx="286">
                  <c:v>83.341143676586697</c:v>
                </c:pt>
                <c:pt idx="287">
                  <c:v>66.150001221612598</c:v>
                </c:pt>
                <c:pt idx="288">
                  <c:v>66.177619649292893</c:v>
                </c:pt>
                <c:pt idx="289">
                  <c:v>94.178518110489094</c:v>
                </c:pt>
                <c:pt idx="290">
                  <c:v>89.632518020918496</c:v>
                </c:pt>
                <c:pt idx="291">
                  <c:v>71.851369032419598</c:v>
                </c:pt>
                <c:pt idx="292">
                  <c:v>85.925553202648601</c:v>
                </c:pt>
                <c:pt idx="293">
                  <c:v>72.643214808380606</c:v>
                </c:pt>
                <c:pt idx="294">
                  <c:v>71.369355585904202</c:v>
                </c:pt>
                <c:pt idx="295">
                  <c:v>56.158206404294802</c:v>
                </c:pt>
                <c:pt idx="296">
                  <c:v>64.159080282778007</c:v>
                </c:pt>
                <c:pt idx="297">
                  <c:v>78.5530013216935</c:v>
                </c:pt>
                <c:pt idx="298">
                  <c:v>83.957049972802096</c:v>
                </c:pt>
                <c:pt idx="299">
                  <c:v>71.792375510515896</c:v>
                </c:pt>
                <c:pt idx="300">
                  <c:v>75.056530782982904</c:v>
                </c:pt>
                <c:pt idx="301">
                  <c:v>80.487035562359793</c:v>
                </c:pt>
                <c:pt idx="302">
                  <c:v>85.706530264430896</c:v>
                </c:pt>
                <c:pt idx="303">
                  <c:v>84.5860972744495</c:v>
                </c:pt>
                <c:pt idx="304">
                  <c:v>71.589078327578804</c:v>
                </c:pt>
                <c:pt idx="305">
                  <c:v>79.766374195669897</c:v>
                </c:pt>
                <c:pt idx="306">
                  <c:v>68.195597905357403</c:v>
                </c:pt>
                <c:pt idx="307">
                  <c:v>66.001779931736095</c:v>
                </c:pt>
                <c:pt idx="308">
                  <c:v>80.514396220133605</c:v>
                </c:pt>
                <c:pt idx="309">
                  <c:v>83.219395039907894</c:v>
                </c:pt>
                <c:pt idx="310">
                  <c:v>96.244796467805301</c:v>
                </c:pt>
                <c:pt idx="311">
                  <c:v>73.108641892003305</c:v>
                </c:pt>
                <c:pt idx="312">
                  <c:v>69.615977837481395</c:v>
                </c:pt>
                <c:pt idx="313">
                  <c:v>85.179920117215104</c:v>
                </c:pt>
                <c:pt idx="314">
                  <c:v>84.492196767924298</c:v>
                </c:pt>
                <c:pt idx="315">
                  <c:v>70.536005896362099</c:v>
                </c:pt>
                <c:pt idx="316">
                  <c:v>60.4918001382919</c:v>
                </c:pt>
                <c:pt idx="317">
                  <c:v>82.167721734378404</c:v>
                </c:pt>
                <c:pt idx="318">
                  <c:v>81.912040804311999</c:v>
                </c:pt>
                <c:pt idx="319">
                  <c:v>70.016667030865904</c:v>
                </c:pt>
                <c:pt idx="320">
                  <c:v>94.076254849317905</c:v>
                </c:pt>
                <c:pt idx="321">
                  <c:v>74.400792403285294</c:v>
                </c:pt>
                <c:pt idx="322">
                  <c:v>89.507070923538095</c:v>
                </c:pt>
                <c:pt idx="323">
                  <c:v>81.444920439775998</c:v>
                </c:pt>
                <c:pt idx="324">
                  <c:v>82.026653993878696</c:v>
                </c:pt>
                <c:pt idx="325">
                  <c:v>86.589719601510396</c:v>
                </c:pt>
                <c:pt idx="326">
                  <c:v>73.313384327810894</c:v>
                </c:pt>
                <c:pt idx="327">
                  <c:v>63.945190341955097</c:v>
                </c:pt>
                <c:pt idx="328">
                  <c:v>71.682159770919199</c:v>
                </c:pt>
                <c:pt idx="329">
                  <c:v>80.884883706585697</c:v>
                </c:pt>
                <c:pt idx="330">
                  <c:v>69.365184664016397</c:v>
                </c:pt>
                <c:pt idx="331">
                  <c:v>77.111357245871801</c:v>
                </c:pt>
                <c:pt idx="332">
                  <c:v>66.833389508341995</c:v>
                </c:pt>
                <c:pt idx="333">
                  <c:v>86.275941009479496</c:v>
                </c:pt>
                <c:pt idx="334">
                  <c:v>93.675367188011904</c:v>
                </c:pt>
                <c:pt idx="335">
                  <c:v>78.516377538363898</c:v>
                </c:pt>
                <c:pt idx="336">
                  <c:v>92.949474243030494</c:v>
                </c:pt>
                <c:pt idx="337">
                  <c:v>81.035128744713603</c:v>
                </c:pt>
                <c:pt idx="338">
                  <c:v>82.699848719903599</c:v>
                </c:pt>
                <c:pt idx="339">
                  <c:v>72.516164543772803</c:v>
                </c:pt>
                <c:pt idx="340">
                  <c:v>89.104221235518395</c:v>
                </c:pt>
                <c:pt idx="341">
                  <c:v>75.103480879744794</c:v>
                </c:pt>
                <c:pt idx="342">
                  <c:v>67.434767309400399</c:v>
                </c:pt>
                <c:pt idx="343">
                  <c:v>87.244820584966206</c:v>
                </c:pt>
                <c:pt idx="344">
                  <c:v>71.395091942698798</c:v>
                </c:pt>
                <c:pt idx="345">
                  <c:v>86.433092259419098</c:v>
                </c:pt>
                <c:pt idx="346">
                  <c:v>68.243502161501496</c:v>
                </c:pt>
                <c:pt idx="347">
                  <c:v>77.3261894114857</c:v>
                </c:pt>
                <c:pt idx="348">
                  <c:v>87.634553036713996</c:v>
                </c:pt>
                <c:pt idx="349">
                  <c:v>85.047704524964104</c:v>
                </c:pt>
                <c:pt idx="350">
                  <c:v>73.256810141283296</c:v>
                </c:pt>
                <c:pt idx="351">
                  <c:v>86.138041776994299</c:v>
                </c:pt>
                <c:pt idx="352">
                  <c:v>73.301708496784997</c:v>
                </c:pt>
                <c:pt idx="353">
                  <c:v>77.758226064973698</c:v>
                </c:pt>
                <c:pt idx="354">
                  <c:v>69.980899727324001</c:v>
                </c:pt>
                <c:pt idx="355">
                  <c:v>81.719620127151202</c:v>
                </c:pt>
                <c:pt idx="356">
                  <c:v>83.187706237799503</c:v>
                </c:pt>
                <c:pt idx="357">
                  <c:v>74.500665822410994</c:v>
                </c:pt>
                <c:pt idx="358">
                  <c:v>85.3024279067903</c:v>
                </c:pt>
                <c:pt idx="359">
                  <c:v>68.166419168324396</c:v>
                </c:pt>
                <c:pt idx="360">
                  <c:v>78.273080862225001</c:v>
                </c:pt>
                <c:pt idx="361">
                  <c:v>83.730321369260807</c:v>
                </c:pt>
                <c:pt idx="362">
                  <c:v>91.265099666188604</c:v>
                </c:pt>
                <c:pt idx="363">
                  <c:v>84.2700705970787</c:v>
                </c:pt>
                <c:pt idx="364">
                  <c:v>72.992596848124705</c:v>
                </c:pt>
                <c:pt idx="365">
                  <c:v>82.859635885748901</c:v>
                </c:pt>
                <c:pt idx="366">
                  <c:v>77.194193207887295</c:v>
                </c:pt>
                <c:pt idx="367">
                  <c:v>94.620238214575707</c:v>
                </c:pt>
                <c:pt idx="368">
                  <c:v>89.003574447596094</c:v>
                </c:pt>
                <c:pt idx="369">
                  <c:v>68.8316700142569</c:v>
                </c:pt>
                <c:pt idx="370">
                  <c:v>84.0109714542495</c:v>
                </c:pt>
                <c:pt idx="371">
                  <c:v>78.979054518800098</c:v>
                </c:pt>
                <c:pt idx="372">
                  <c:v>67.482455031081102</c:v>
                </c:pt>
                <c:pt idx="373">
                  <c:v>78.8322123678672</c:v>
                </c:pt>
                <c:pt idx="374">
                  <c:v>89.161707912110202</c:v>
                </c:pt>
                <c:pt idx="375">
                  <c:v>80.908737486362099</c:v>
                </c:pt>
                <c:pt idx="376">
                  <c:v>69.846449341304705</c:v>
                </c:pt>
                <c:pt idx="377">
                  <c:v>93.617493928221705</c:v>
                </c:pt>
                <c:pt idx="378">
                  <c:v>71.720433182228007</c:v>
                </c:pt>
                <c:pt idx="379">
                  <c:v>78.845607254986405</c:v>
                </c:pt>
                <c:pt idx="380">
                  <c:v>73.123018455442207</c:v>
                </c:pt>
                <c:pt idx="381">
                  <c:v>63.870070769351102</c:v>
                </c:pt>
                <c:pt idx="382">
                  <c:v>79.8559009456566</c:v>
                </c:pt>
                <c:pt idx="383">
                  <c:v>87.415906591361093</c:v>
                </c:pt>
                <c:pt idx="384">
                  <c:v>78.572763683942398</c:v>
                </c:pt>
                <c:pt idx="385">
                  <c:v>91.412365367054704</c:v>
                </c:pt>
                <c:pt idx="386">
                  <c:v>81.731886289594001</c:v>
                </c:pt>
                <c:pt idx="387">
                  <c:v>79.164186466008005</c:v>
                </c:pt>
                <c:pt idx="388">
                  <c:v>86.152174107842896</c:v>
                </c:pt>
                <c:pt idx="389">
                  <c:v>81.368886765286504</c:v>
                </c:pt>
                <c:pt idx="390">
                  <c:v>71.939561937484797</c:v>
                </c:pt>
                <c:pt idx="391">
                  <c:v>99.201119590323003</c:v>
                </c:pt>
                <c:pt idx="392">
                  <c:v>63.122708323760499</c:v>
                </c:pt>
                <c:pt idx="393">
                  <c:v>81.981428652813307</c:v>
                </c:pt>
                <c:pt idx="394">
                  <c:v>80.252485794165594</c:v>
                </c:pt>
                <c:pt idx="395">
                  <c:v>71.299295578904704</c:v>
                </c:pt>
                <c:pt idx="396">
                  <c:v>88.014611749154895</c:v>
                </c:pt>
                <c:pt idx="397">
                  <c:v>66.269325584095597</c:v>
                </c:pt>
                <c:pt idx="398">
                  <c:v>82.266938825901704</c:v>
                </c:pt>
                <c:pt idx="399">
                  <c:v>87.043075248654404</c:v>
                </c:pt>
                <c:pt idx="400">
                  <c:v>77.375131060479703</c:v>
                </c:pt>
                <c:pt idx="401">
                  <c:v>65.981794166648001</c:v>
                </c:pt>
                <c:pt idx="402">
                  <c:v>60.541459621843501</c:v>
                </c:pt>
                <c:pt idx="403">
                  <c:v>92.047141239621595</c:v>
                </c:pt>
                <c:pt idx="404">
                  <c:v>85.236548736738897</c:v>
                </c:pt>
                <c:pt idx="405">
                  <c:v>64.868923786600604</c:v>
                </c:pt>
                <c:pt idx="406">
                  <c:v>65.378841088667997</c:v>
                </c:pt>
                <c:pt idx="407">
                  <c:v>88.691402522623505</c:v>
                </c:pt>
                <c:pt idx="408">
                  <c:v>86.919370642612506</c:v>
                </c:pt>
                <c:pt idx="409">
                  <c:v>83.906504168095694</c:v>
                </c:pt>
                <c:pt idx="410">
                  <c:v>74.114560059398997</c:v>
                </c:pt>
                <c:pt idx="411">
                  <c:v>83.891099708280393</c:v>
                </c:pt>
                <c:pt idx="412">
                  <c:v>71.0483702427303</c:v>
                </c:pt>
                <c:pt idx="413">
                  <c:v>81.676751198295804</c:v>
                </c:pt>
                <c:pt idx="414">
                  <c:v>85.433304648992404</c:v>
                </c:pt>
                <c:pt idx="415">
                  <c:v>71.311496011419095</c:v>
                </c:pt>
                <c:pt idx="416">
                  <c:v>71.594941716542294</c:v>
                </c:pt>
                <c:pt idx="417">
                  <c:v>66.631940547347497</c:v>
                </c:pt>
                <c:pt idx="418">
                  <c:v>78.859155308851697</c:v>
                </c:pt>
                <c:pt idx="419">
                  <c:v>82.064109311828901</c:v>
                </c:pt>
                <c:pt idx="420">
                  <c:v>73.075135976060693</c:v>
                </c:pt>
                <c:pt idx="421">
                  <c:v>79.166195546547399</c:v>
                </c:pt>
                <c:pt idx="422">
                  <c:v>72.797519431769601</c:v>
                </c:pt>
                <c:pt idx="423">
                  <c:v>66.477634456266401</c:v>
                </c:pt>
                <c:pt idx="424">
                  <c:v>72.803850722652001</c:v>
                </c:pt>
                <c:pt idx="425">
                  <c:v>76.067384908480406</c:v>
                </c:pt>
                <c:pt idx="426">
                  <c:v>67.983750261338798</c:v>
                </c:pt>
                <c:pt idx="427">
                  <c:v>81.386571074919601</c:v>
                </c:pt>
                <c:pt idx="428">
                  <c:v>83.250943806542395</c:v>
                </c:pt>
                <c:pt idx="429">
                  <c:v>67.174573193957102</c:v>
                </c:pt>
                <c:pt idx="430">
                  <c:v>67.261206603428107</c:v>
                </c:pt>
                <c:pt idx="431">
                  <c:v>80.345601788333994</c:v>
                </c:pt>
                <c:pt idx="432">
                  <c:v>77.040568849345206</c:v>
                </c:pt>
                <c:pt idx="433">
                  <c:v>95.402959689102104</c:v>
                </c:pt>
                <c:pt idx="434">
                  <c:v>67.290604557886795</c:v>
                </c:pt>
                <c:pt idx="435">
                  <c:v>86.075403314725605</c:v>
                </c:pt>
                <c:pt idx="436">
                  <c:v>91.007122281253203</c:v>
                </c:pt>
                <c:pt idx="437">
                  <c:v>66.918012107158603</c:v>
                </c:pt>
                <c:pt idx="438">
                  <c:v>67.801928449053193</c:v>
                </c:pt>
                <c:pt idx="439">
                  <c:v>72.791162538297996</c:v>
                </c:pt>
                <c:pt idx="440">
                  <c:v>73.718926229993997</c:v>
                </c:pt>
                <c:pt idx="441">
                  <c:v>73.954220529477197</c:v>
                </c:pt>
                <c:pt idx="442">
                  <c:v>79.623971997972703</c:v>
                </c:pt>
                <c:pt idx="443">
                  <c:v>88.684364186421305</c:v>
                </c:pt>
                <c:pt idx="444">
                  <c:v>81.299913107281697</c:v>
                </c:pt>
                <c:pt idx="445">
                  <c:v>70.679166015915797</c:v>
                </c:pt>
                <c:pt idx="446">
                  <c:v>65.171246239257698</c:v>
                </c:pt>
                <c:pt idx="447">
                  <c:v>63.869542312990099</c:v>
                </c:pt>
                <c:pt idx="448">
                  <c:v>76.937003552933206</c:v>
                </c:pt>
                <c:pt idx="449">
                  <c:v>77.435311550281696</c:v>
                </c:pt>
                <c:pt idx="450">
                  <c:v>77.037774890000094</c:v>
                </c:pt>
                <c:pt idx="451">
                  <c:v>61.498861564580203</c:v>
                </c:pt>
                <c:pt idx="452">
                  <c:v>87.888630812734306</c:v>
                </c:pt>
                <c:pt idx="453">
                  <c:v>61.896414765285698</c:v>
                </c:pt>
                <c:pt idx="454">
                  <c:v>77.220284798102398</c:v>
                </c:pt>
                <c:pt idx="455">
                  <c:v>68.560863337911499</c:v>
                </c:pt>
                <c:pt idx="456">
                  <c:v>73.596988941672606</c:v>
                </c:pt>
                <c:pt idx="457">
                  <c:v>77.944747884522201</c:v>
                </c:pt>
                <c:pt idx="458">
                  <c:v>69.716088245651093</c:v>
                </c:pt>
                <c:pt idx="459">
                  <c:v>92.012587489978998</c:v>
                </c:pt>
                <c:pt idx="460">
                  <c:v>83.412310823625603</c:v>
                </c:pt>
                <c:pt idx="461">
                  <c:v>82.215643645531998</c:v>
                </c:pt>
                <c:pt idx="462">
                  <c:v>78.211170890325107</c:v>
                </c:pt>
                <c:pt idx="463">
                  <c:v>78.136001256138201</c:v>
                </c:pt>
                <c:pt idx="464">
                  <c:v>70.757798566283796</c:v>
                </c:pt>
                <c:pt idx="465">
                  <c:v>84.906880524586995</c:v>
                </c:pt>
                <c:pt idx="466">
                  <c:v>83.572373858679597</c:v>
                </c:pt>
                <c:pt idx="467">
                  <c:v>70.117789948031501</c:v>
                </c:pt>
                <c:pt idx="468">
                  <c:v>81.284681177001303</c:v>
                </c:pt>
                <c:pt idx="469">
                  <c:v>71.897858675049093</c:v>
                </c:pt>
                <c:pt idx="470">
                  <c:v>78.212712996741701</c:v>
                </c:pt>
                <c:pt idx="471">
                  <c:v>67.071147192689295</c:v>
                </c:pt>
                <c:pt idx="472">
                  <c:v>79.528561038345302</c:v>
                </c:pt>
                <c:pt idx="473">
                  <c:v>83.784135253069195</c:v>
                </c:pt>
                <c:pt idx="474">
                  <c:v>81.523203579605706</c:v>
                </c:pt>
                <c:pt idx="475">
                  <c:v>66.463167095275494</c:v>
                </c:pt>
                <c:pt idx="476">
                  <c:v>81.995627210276396</c:v>
                </c:pt>
                <c:pt idx="477">
                  <c:v>70.238804998533993</c:v>
                </c:pt>
                <c:pt idx="478">
                  <c:v>77.778026501097102</c:v>
                </c:pt>
                <c:pt idx="479">
                  <c:v>77.808508740937199</c:v>
                </c:pt>
                <c:pt idx="480">
                  <c:v>85.2818832991085</c:v>
                </c:pt>
                <c:pt idx="481">
                  <c:v>81.997741414249006</c:v>
                </c:pt>
                <c:pt idx="482">
                  <c:v>69.426142831023597</c:v>
                </c:pt>
                <c:pt idx="483">
                  <c:v>57.968913586459401</c:v>
                </c:pt>
                <c:pt idx="484">
                  <c:v>70.766546556685597</c:v>
                </c:pt>
                <c:pt idx="485">
                  <c:v>84.219978497791104</c:v>
                </c:pt>
                <c:pt idx="486">
                  <c:v>74.605381306815104</c:v>
                </c:pt>
                <c:pt idx="487">
                  <c:v>91.119980536732598</c:v>
                </c:pt>
                <c:pt idx="488">
                  <c:v>69.310997205022701</c:v>
                </c:pt>
                <c:pt idx="489">
                  <c:v>88.321216323444204</c:v>
                </c:pt>
                <c:pt idx="490">
                  <c:v>70.720999468497197</c:v>
                </c:pt>
                <c:pt idx="491">
                  <c:v>75.043118600156902</c:v>
                </c:pt>
                <c:pt idx="492">
                  <c:v>85.457155029348201</c:v>
                </c:pt>
                <c:pt idx="493">
                  <c:v>69.009077149242998</c:v>
                </c:pt>
                <c:pt idx="494">
                  <c:v>63.582138750139698</c:v>
                </c:pt>
                <c:pt idx="495">
                  <c:v>78.283469416148804</c:v>
                </c:pt>
                <c:pt idx="496">
                  <c:v>93.9589445168873</c:v>
                </c:pt>
                <c:pt idx="497">
                  <c:v>74.995373750552005</c:v>
                </c:pt>
                <c:pt idx="498">
                  <c:v>87.421467571600004</c:v>
                </c:pt>
                <c:pt idx="499">
                  <c:v>75.571524205338406</c:v>
                </c:pt>
                <c:pt idx="500">
                  <c:v>70.4655235803247</c:v>
                </c:pt>
                <c:pt idx="501">
                  <c:v>75.278448235613894</c:v>
                </c:pt>
                <c:pt idx="502">
                  <c:v>80.169047898159505</c:v>
                </c:pt>
                <c:pt idx="503">
                  <c:v>78.620403002837904</c:v>
                </c:pt>
                <c:pt idx="504">
                  <c:v>97.7734878175403</c:v>
                </c:pt>
                <c:pt idx="505">
                  <c:v>79.549924278092107</c:v>
                </c:pt>
                <c:pt idx="506">
                  <c:v>82.558203594376806</c:v>
                </c:pt>
                <c:pt idx="507">
                  <c:v>69.586206093414702</c:v>
                </c:pt>
                <c:pt idx="508">
                  <c:v>82.955556939359099</c:v>
                </c:pt>
                <c:pt idx="509">
                  <c:v>83.341776819034195</c:v>
                </c:pt>
                <c:pt idx="510">
                  <c:v>77.124198333947106</c:v>
                </c:pt>
                <c:pt idx="511">
                  <c:v>81.390802706337695</c:v>
                </c:pt>
                <c:pt idx="512">
                  <c:v>80.914057263255302</c:v>
                </c:pt>
                <c:pt idx="513">
                  <c:v>81.628757827230899</c:v>
                </c:pt>
                <c:pt idx="514">
                  <c:v>84.063152532307697</c:v>
                </c:pt>
                <c:pt idx="515">
                  <c:v>77.2633414717357</c:v>
                </c:pt>
                <c:pt idx="516">
                  <c:v>65.410662331499694</c:v>
                </c:pt>
                <c:pt idx="517">
                  <c:v>67.228241399942405</c:v>
                </c:pt>
                <c:pt idx="518">
                  <c:v>85.582820950463798</c:v>
                </c:pt>
                <c:pt idx="519">
                  <c:v>67.842330240621294</c:v>
                </c:pt>
                <c:pt idx="520">
                  <c:v>86.920611276767801</c:v>
                </c:pt>
                <c:pt idx="521">
                  <c:v>63.978617564810598</c:v>
                </c:pt>
                <c:pt idx="522">
                  <c:v>69.703901922542599</c:v>
                </c:pt>
                <c:pt idx="523">
                  <c:v>77.931896495278806</c:v>
                </c:pt>
                <c:pt idx="524">
                  <c:v>79.511418279440306</c:v>
                </c:pt>
                <c:pt idx="525">
                  <c:v>83.983753042796295</c:v>
                </c:pt>
                <c:pt idx="526">
                  <c:v>76.874450754214493</c:v>
                </c:pt>
                <c:pt idx="527">
                  <c:v>84.759113272898205</c:v>
                </c:pt>
                <c:pt idx="528">
                  <c:v>64.290071633805695</c:v>
                </c:pt>
                <c:pt idx="529">
                  <c:v>70.316393207985797</c:v>
                </c:pt>
                <c:pt idx="530">
                  <c:v>77.432435181713103</c:v>
                </c:pt>
                <c:pt idx="531">
                  <c:v>70.547260711249294</c:v>
                </c:pt>
                <c:pt idx="532">
                  <c:v>62.902566745357198</c:v>
                </c:pt>
                <c:pt idx="533">
                  <c:v>70.170270357889905</c:v>
                </c:pt>
                <c:pt idx="534">
                  <c:v>64.792171731045897</c:v>
                </c:pt>
                <c:pt idx="535">
                  <c:v>75.911400090037802</c:v>
                </c:pt>
                <c:pt idx="536">
                  <c:v>82.733576144846495</c:v>
                </c:pt>
                <c:pt idx="537">
                  <c:v>77.7687694661374</c:v>
                </c:pt>
                <c:pt idx="538">
                  <c:v>82.766283129156093</c:v>
                </c:pt>
                <c:pt idx="539">
                  <c:v>62.8183802825085</c:v>
                </c:pt>
                <c:pt idx="540">
                  <c:v>75.728564165416103</c:v>
                </c:pt>
                <c:pt idx="541">
                  <c:v>67.262869112818905</c:v>
                </c:pt>
                <c:pt idx="542">
                  <c:v>76.199312169443303</c:v>
                </c:pt>
                <c:pt idx="543">
                  <c:v>68.331423494041701</c:v>
                </c:pt>
                <c:pt idx="544">
                  <c:v>78.512446261519699</c:v>
                </c:pt>
                <c:pt idx="545">
                  <c:v>79.210634204956094</c:v>
                </c:pt>
                <c:pt idx="546">
                  <c:v>83.166610782409293</c:v>
                </c:pt>
                <c:pt idx="547">
                  <c:v>68.447653766116304</c:v>
                </c:pt>
                <c:pt idx="548">
                  <c:v>76.3743452704894</c:v>
                </c:pt>
                <c:pt idx="549">
                  <c:v>74.832868626898502</c:v>
                </c:pt>
                <c:pt idx="550">
                  <c:v>85.393660271386594</c:v>
                </c:pt>
                <c:pt idx="551">
                  <c:v>79.2849224435124</c:v>
                </c:pt>
                <c:pt idx="552">
                  <c:v>71.943519187834397</c:v>
                </c:pt>
                <c:pt idx="553">
                  <c:v>66.265804466548104</c:v>
                </c:pt>
                <c:pt idx="554">
                  <c:v>74.843849655060794</c:v>
                </c:pt>
                <c:pt idx="555">
                  <c:v>82.971120092647993</c:v>
                </c:pt>
                <c:pt idx="556">
                  <c:v>77.9426406626892</c:v>
                </c:pt>
                <c:pt idx="557">
                  <c:v>71.9985488138216</c:v>
                </c:pt>
                <c:pt idx="558">
                  <c:v>58.097009955009298</c:v>
                </c:pt>
                <c:pt idx="559">
                  <c:v>57.2856388929386</c:v>
                </c:pt>
                <c:pt idx="560">
                  <c:v>88.212387186822696</c:v>
                </c:pt>
                <c:pt idx="561">
                  <c:v>69.106189266945904</c:v>
                </c:pt>
                <c:pt idx="562">
                  <c:v>80.222312023638693</c:v>
                </c:pt>
                <c:pt idx="563">
                  <c:v>77.912033598691494</c:v>
                </c:pt>
                <c:pt idx="564">
                  <c:v>83.0243540344661</c:v>
                </c:pt>
                <c:pt idx="565">
                  <c:v>89.1091385858238</c:v>
                </c:pt>
                <c:pt idx="566">
                  <c:v>72.978993092832695</c:v>
                </c:pt>
                <c:pt idx="567">
                  <c:v>74.445588931318795</c:v>
                </c:pt>
                <c:pt idx="568">
                  <c:v>75.465148446766605</c:v>
                </c:pt>
                <c:pt idx="569">
                  <c:v>82.223456120348999</c:v>
                </c:pt>
                <c:pt idx="570">
                  <c:v>77.536408503358103</c:v>
                </c:pt>
                <c:pt idx="571">
                  <c:v>76.666827055242706</c:v>
                </c:pt>
                <c:pt idx="572">
                  <c:v>63.290288493589898</c:v>
                </c:pt>
                <c:pt idx="573">
                  <c:v>76.0803476282926</c:v>
                </c:pt>
                <c:pt idx="574">
                  <c:v>83.501096631712898</c:v>
                </c:pt>
                <c:pt idx="575">
                  <c:v>79.405974949545197</c:v>
                </c:pt>
                <c:pt idx="576">
                  <c:v>71.401152697534997</c:v>
                </c:pt>
                <c:pt idx="577">
                  <c:v>67.6281106157073</c:v>
                </c:pt>
                <c:pt idx="578">
                  <c:v>81.048180959141106</c:v>
                </c:pt>
                <c:pt idx="579">
                  <c:v>71.221187074263099</c:v>
                </c:pt>
                <c:pt idx="580">
                  <c:v>61.695419442633103</c:v>
                </c:pt>
                <c:pt idx="581">
                  <c:v>75.266793666385198</c:v>
                </c:pt>
                <c:pt idx="582">
                  <c:v>83.446355574161004</c:v>
                </c:pt>
                <c:pt idx="583">
                  <c:v>73.701476585688098</c:v>
                </c:pt>
                <c:pt idx="584">
                  <c:v>77.627146070090305</c:v>
                </c:pt>
                <c:pt idx="585">
                  <c:v>77.452961074023307</c:v>
                </c:pt>
                <c:pt idx="586">
                  <c:v>80.988997073244505</c:v>
                </c:pt>
                <c:pt idx="587">
                  <c:v>87.709225670501695</c:v>
                </c:pt>
                <c:pt idx="588">
                  <c:v>83.501795308461297</c:v>
                </c:pt>
                <c:pt idx="589">
                  <c:v>60.396999447127698</c:v>
                </c:pt>
                <c:pt idx="590">
                  <c:v>89.066610823913194</c:v>
                </c:pt>
                <c:pt idx="591">
                  <c:v>84.994302216372304</c:v>
                </c:pt>
                <c:pt idx="592">
                  <c:v>79.550221874640499</c:v>
                </c:pt>
                <c:pt idx="593">
                  <c:v>76.855006880334003</c:v>
                </c:pt>
                <c:pt idx="594">
                  <c:v>72.366626335663696</c:v>
                </c:pt>
                <c:pt idx="595">
                  <c:v>79.430300910506304</c:v>
                </c:pt>
                <c:pt idx="596">
                  <c:v>85.126671990727303</c:v>
                </c:pt>
                <c:pt idx="597">
                  <c:v>72.598653506881504</c:v>
                </c:pt>
                <c:pt idx="598">
                  <c:v>77.667739812391403</c:v>
                </c:pt>
                <c:pt idx="599">
                  <c:v>56.038162833322097</c:v>
                </c:pt>
                <c:pt idx="600">
                  <c:v>73.153608297872196</c:v>
                </c:pt>
                <c:pt idx="601">
                  <c:v>75.696392998986695</c:v>
                </c:pt>
                <c:pt idx="602">
                  <c:v>90.381645649520294</c:v>
                </c:pt>
                <c:pt idx="603">
                  <c:v>64.0544853288296</c:v>
                </c:pt>
                <c:pt idx="604">
                  <c:v>62.863458827698899</c:v>
                </c:pt>
                <c:pt idx="605">
                  <c:v>69.789028126849601</c:v>
                </c:pt>
                <c:pt idx="606">
                  <c:v>85.057305189309901</c:v>
                </c:pt>
                <c:pt idx="607">
                  <c:v>83.889176744271793</c:v>
                </c:pt>
                <c:pt idx="608">
                  <c:v>79.807247472021999</c:v>
                </c:pt>
                <c:pt idx="609">
                  <c:v>62.742158418920198</c:v>
                </c:pt>
                <c:pt idx="610">
                  <c:v>81.944783628838906</c:v>
                </c:pt>
                <c:pt idx="611">
                  <c:v>86.112262921481999</c:v>
                </c:pt>
                <c:pt idx="612">
                  <c:v>76.399560576106495</c:v>
                </c:pt>
                <c:pt idx="613">
                  <c:v>74.362262878490895</c:v>
                </c:pt>
                <c:pt idx="614">
                  <c:v>74.816331889739601</c:v>
                </c:pt>
                <c:pt idx="615">
                  <c:v>75.960732099634896</c:v>
                </c:pt>
                <c:pt idx="616">
                  <c:v>74.4413985720347</c:v>
                </c:pt>
                <c:pt idx="617">
                  <c:v>62.112135804864899</c:v>
                </c:pt>
                <c:pt idx="618">
                  <c:v>92.771878272512495</c:v>
                </c:pt>
                <c:pt idx="619">
                  <c:v>80.913616243699707</c:v>
                </c:pt>
                <c:pt idx="620">
                  <c:v>67.391385767057798</c:v>
                </c:pt>
                <c:pt idx="621">
                  <c:v>75.602127412144796</c:v>
                </c:pt>
                <c:pt idx="622">
                  <c:v>76.4571867653613</c:v>
                </c:pt>
                <c:pt idx="623">
                  <c:v>81.267778615578194</c:v>
                </c:pt>
                <c:pt idx="624">
                  <c:v>91.149912295159893</c:v>
                </c:pt>
                <c:pt idx="625">
                  <c:v>79.697236881542196</c:v>
                </c:pt>
                <c:pt idx="626">
                  <c:v>73.8883680442692</c:v>
                </c:pt>
                <c:pt idx="627">
                  <c:v>74.9764495131258</c:v>
                </c:pt>
                <c:pt idx="628">
                  <c:v>80.949990110779495</c:v>
                </c:pt>
                <c:pt idx="629">
                  <c:v>63.9239384945081</c:v>
                </c:pt>
                <c:pt idx="630">
                  <c:v>80.791091956835402</c:v>
                </c:pt>
                <c:pt idx="631">
                  <c:v>79.077944988764102</c:v>
                </c:pt>
                <c:pt idx="632">
                  <c:v>74.118100224644706</c:v>
                </c:pt>
                <c:pt idx="633">
                  <c:v>78.751488858330603</c:v>
                </c:pt>
                <c:pt idx="634">
                  <c:v>78.675004964666002</c:v>
                </c:pt>
                <c:pt idx="635">
                  <c:v>80.821657470714598</c:v>
                </c:pt>
                <c:pt idx="636">
                  <c:v>67.272655256706003</c:v>
                </c:pt>
                <c:pt idx="637">
                  <c:v>66.873869815387906</c:v>
                </c:pt>
                <c:pt idx="638">
                  <c:v>75.026855359158702</c:v>
                </c:pt>
                <c:pt idx="639">
                  <c:v>76.228257562406796</c:v>
                </c:pt>
                <c:pt idx="640">
                  <c:v>68.4482511947988</c:v>
                </c:pt>
                <c:pt idx="641">
                  <c:v>68.749946006687097</c:v>
                </c:pt>
                <c:pt idx="642">
                  <c:v>76.4313542528417</c:v>
                </c:pt>
                <c:pt idx="643">
                  <c:v>80.018592000035099</c:v>
                </c:pt>
                <c:pt idx="644">
                  <c:v>77.328510805742695</c:v>
                </c:pt>
                <c:pt idx="645">
                  <c:v>73.081281588342804</c:v>
                </c:pt>
                <c:pt idx="646">
                  <c:v>76.491065195304103</c:v>
                </c:pt>
                <c:pt idx="647">
                  <c:v>79.281415641585696</c:v>
                </c:pt>
                <c:pt idx="648">
                  <c:v>73.479640811686295</c:v>
                </c:pt>
                <c:pt idx="649">
                  <c:v>66.337141086716898</c:v>
                </c:pt>
                <c:pt idx="650">
                  <c:v>81.851605541765394</c:v>
                </c:pt>
                <c:pt idx="651">
                  <c:v>72.805269548326393</c:v>
                </c:pt>
                <c:pt idx="652">
                  <c:v>74.517370384208903</c:v>
                </c:pt>
                <c:pt idx="653">
                  <c:v>75.927165377585794</c:v>
                </c:pt>
                <c:pt idx="654">
                  <c:v>73.024253585383903</c:v>
                </c:pt>
                <c:pt idx="655">
                  <c:v>81.385260218818502</c:v>
                </c:pt>
                <c:pt idx="656">
                  <c:v>77.795184073106896</c:v>
                </c:pt>
                <c:pt idx="657">
                  <c:v>64.552183183697593</c:v>
                </c:pt>
                <c:pt idx="658">
                  <c:v>81.890114690195901</c:v>
                </c:pt>
                <c:pt idx="659">
                  <c:v>90.009187917456003</c:v>
                </c:pt>
                <c:pt idx="660">
                  <c:v>68.470083342192595</c:v>
                </c:pt>
                <c:pt idx="661">
                  <c:v>79.257313029097006</c:v>
                </c:pt>
                <c:pt idx="662">
                  <c:v>76.835396890585997</c:v>
                </c:pt>
                <c:pt idx="663">
                  <c:v>88.577278700299601</c:v>
                </c:pt>
                <c:pt idx="664">
                  <c:v>73.283935441104106</c:v>
                </c:pt>
                <c:pt idx="665">
                  <c:v>68.435207444446903</c:v>
                </c:pt>
                <c:pt idx="666">
                  <c:v>74.093516991794502</c:v>
                </c:pt>
                <c:pt idx="667">
                  <c:v>73.205783055731004</c:v>
                </c:pt>
                <c:pt idx="668">
                  <c:v>80.459558417119396</c:v>
                </c:pt>
                <c:pt idx="669">
                  <c:v>98.761754149984696</c:v>
                </c:pt>
                <c:pt idx="670">
                  <c:v>71.879720033009704</c:v>
                </c:pt>
                <c:pt idx="671">
                  <c:v>77.571595906330501</c:v>
                </c:pt>
                <c:pt idx="672">
                  <c:v>67.963279367504796</c:v>
                </c:pt>
                <c:pt idx="673">
                  <c:v>69.331784022302301</c:v>
                </c:pt>
                <c:pt idx="674">
                  <c:v>69.073594988200895</c:v>
                </c:pt>
                <c:pt idx="675">
                  <c:v>98.8437558305246</c:v>
                </c:pt>
                <c:pt idx="676">
                  <c:v>79.497795125377195</c:v>
                </c:pt>
                <c:pt idx="677">
                  <c:v>87.549040713671502</c:v>
                </c:pt>
                <c:pt idx="678">
                  <c:v>84.959711624820798</c:v>
                </c:pt>
                <c:pt idx="679">
                  <c:v>69.623199250971197</c:v>
                </c:pt>
                <c:pt idx="680">
                  <c:v>76.425406074137399</c:v>
                </c:pt>
                <c:pt idx="681">
                  <c:v>89.205344679925602</c:v>
                </c:pt>
                <c:pt idx="682">
                  <c:v>74.959503680925394</c:v>
                </c:pt>
                <c:pt idx="683">
                  <c:v>91.703257941780905</c:v>
                </c:pt>
                <c:pt idx="684">
                  <c:v>73.091323621666504</c:v>
                </c:pt>
                <c:pt idx="685">
                  <c:v>92.8504037293023</c:v>
                </c:pt>
                <c:pt idx="686">
                  <c:v>86.268838635745695</c:v>
                </c:pt>
                <c:pt idx="687">
                  <c:v>77.553946170076102</c:v>
                </c:pt>
                <c:pt idx="688">
                  <c:v>78.924743272546294</c:v>
                </c:pt>
                <c:pt idx="689">
                  <c:v>74.388165854879404</c:v>
                </c:pt>
                <c:pt idx="690">
                  <c:v>89.492719215166005</c:v>
                </c:pt>
                <c:pt idx="691">
                  <c:v>79.786300324283303</c:v>
                </c:pt>
                <c:pt idx="692">
                  <c:v>79.602069550291702</c:v>
                </c:pt>
                <c:pt idx="693">
                  <c:v>74.924647770205794</c:v>
                </c:pt>
                <c:pt idx="694">
                  <c:v>69.365616437132999</c:v>
                </c:pt>
                <c:pt idx="695">
                  <c:v>69.737097125471806</c:v>
                </c:pt>
                <c:pt idx="696">
                  <c:v>83.063549337683895</c:v>
                </c:pt>
                <c:pt idx="697">
                  <c:v>78.135853962418906</c:v>
                </c:pt>
                <c:pt idx="698">
                  <c:v>85.895156361208507</c:v>
                </c:pt>
                <c:pt idx="699">
                  <c:v>75.909569282541398</c:v>
                </c:pt>
                <c:pt idx="700">
                  <c:v>76.668936279622699</c:v>
                </c:pt>
                <c:pt idx="701">
                  <c:v>82.965339671121995</c:v>
                </c:pt>
                <c:pt idx="702">
                  <c:v>83.016197746636607</c:v>
                </c:pt>
                <c:pt idx="703">
                  <c:v>79.123725348203905</c:v>
                </c:pt>
                <c:pt idx="704">
                  <c:v>75.312837570444799</c:v>
                </c:pt>
                <c:pt idx="705">
                  <c:v>88.207066671346496</c:v>
                </c:pt>
                <c:pt idx="706">
                  <c:v>73.559051812356799</c:v>
                </c:pt>
                <c:pt idx="707">
                  <c:v>77.847338175837507</c:v>
                </c:pt>
                <c:pt idx="708">
                  <c:v>80.059886419157706</c:v>
                </c:pt>
                <c:pt idx="709">
                  <c:v>73.862732882586101</c:v>
                </c:pt>
                <c:pt idx="710">
                  <c:v>72.5826763577994</c:v>
                </c:pt>
                <c:pt idx="711">
                  <c:v>85.140004808748003</c:v>
                </c:pt>
                <c:pt idx="712">
                  <c:v>75.805245435178094</c:v>
                </c:pt>
                <c:pt idx="713">
                  <c:v>70.559427109987496</c:v>
                </c:pt>
                <c:pt idx="714">
                  <c:v>73.413568060219305</c:v>
                </c:pt>
                <c:pt idx="715">
                  <c:v>81.756023668700195</c:v>
                </c:pt>
                <c:pt idx="716">
                  <c:v>86.773219442039405</c:v>
                </c:pt>
                <c:pt idx="717">
                  <c:v>67.216095415165199</c:v>
                </c:pt>
                <c:pt idx="718">
                  <c:v>71.727159855529095</c:v>
                </c:pt>
                <c:pt idx="719">
                  <c:v>82.496323887517903</c:v>
                </c:pt>
                <c:pt idx="720">
                  <c:v>76.737686318442599</c:v>
                </c:pt>
                <c:pt idx="721">
                  <c:v>93.218414049302993</c:v>
                </c:pt>
                <c:pt idx="722">
                  <c:v>78.394550652080895</c:v>
                </c:pt>
                <c:pt idx="723">
                  <c:v>68.498917278220901</c:v>
                </c:pt>
                <c:pt idx="724">
                  <c:v>73.623689303559402</c:v>
                </c:pt>
                <c:pt idx="725">
                  <c:v>84.160066999051395</c:v>
                </c:pt>
                <c:pt idx="726">
                  <c:v>71.952396118521804</c:v>
                </c:pt>
                <c:pt idx="727">
                  <c:v>86.853078924296796</c:v>
                </c:pt>
                <c:pt idx="728">
                  <c:v>76.961199133594405</c:v>
                </c:pt>
                <c:pt idx="729">
                  <c:v>64.734084958688996</c:v>
                </c:pt>
                <c:pt idx="730">
                  <c:v>60.719349203758703</c:v>
                </c:pt>
                <c:pt idx="731">
                  <c:v>79.536413494738895</c:v>
                </c:pt>
                <c:pt idx="732">
                  <c:v>71.895917890877101</c:v>
                </c:pt>
                <c:pt idx="733">
                  <c:v>82.298800620253601</c:v>
                </c:pt>
                <c:pt idx="734">
                  <c:v>86.264591415246599</c:v>
                </c:pt>
                <c:pt idx="735">
                  <c:v>77.181381426260899</c:v>
                </c:pt>
                <c:pt idx="736">
                  <c:v>88.351605748298397</c:v>
                </c:pt>
                <c:pt idx="737">
                  <c:v>79.668309622251599</c:v>
                </c:pt>
                <c:pt idx="738">
                  <c:v>75.387545137464798</c:v>
                </c:pt>
                <c:pt idx="739">
                  <c:v>79.431363411160802</c:v>
                </c:pt>
                <c:pt idx="740">
                  <c:v>90.898507060788404</c:v>
                </c:pt>
                <c:pt idx="741">
                  <c:v>58.820473142429996</c:v>
                </c:pt>
                <c:pt idx="742">
                  <c:v>63.8759266599561</c:v>
                </c:pt>
                <c:pt idx="743">
                  <c:v>92.376192361493096</c:v>
                </c:pt>
                <c:pt idx="744">
                  <c:v>78.408830035900195</c:v>
                </c:pt>
                <c:pt idx="745">
                  <c:v>67.428561213744501</c:v>
                </c:pt>
                <c:pt idx="746">
                  <c:v>72.957829701855701</c:v>
                </c:pt>
                <c:pt idx="747">
                  <c:v>84.578652968615302</c:v>
                </c:pt>
                <c:pt idx="748">
                  <c:v>61.491394448122897</c:v>
                </c:pt>
                <c:pt idx="749">
                  <c:v>88.926974022767794</c:v>
                </c:pt>
                <c:pt idx="750">
                  <c:v>73.050252395539303</c:v>
                </c:pt>
                <c:pt idx="751">
                  <c:v>81.886434494394805</c:v>
                </c:pt>
                <c:pt idx="752">
                  <c:v>58.2420960201311</c:v>
                </c:pt>
                <c:pt idx="753">
                  <c:v>75.121292227816099</c:v>
                </c:pt>
                <c:pt idx="754">
                  <c:v>85.9045501562656</c:v>
                </c:pt>
                <c:pt idx="755">
                  <c:v>76.748867443322794</c:v>
                </c:pt>
                <c:pt idx="756">
                  <c:v>64.207329445028194</c:v>
                </c:pt>
                <c:pt idx="757">
                  <c:v>56.849828554125303</c:v>
                </c:pt>
                <c:pt idx="758">
                  <c:v>87.792686346792806</c:v>
                </c:pt>
                <c:pt idx="759">
                  <c:v>71.459843615277805</c:v>
                </c:pt>
                <c:pt idx="760">
                  <c:v>73.976840427964206</c:v>
                </c:pt>
                <c:pt idx="761">
                  <c:v>76.267626900609301</c:v>
                </c:pt>
                <c:pt idx="762">
                  <c:v>90.018259061122805</c:v>
                </c:pt>
                <c:pt idx="763">
                  <c:v>79.766463605980306</c:v>
                </c:pt>
                <c:pt idx="764">
                  <c:v>87.170295212302804</c:v>
                </c:pt>
                <c:pt idx="765">
                  <c:v>80.870617100748802</c:v>
                </c:pt>
                <c:pt idx="766">
                  <c:v>88.084489197032894</c:v>
                </c:pt>
                <c:pt idx="767">
                  <c:v>75.220147470708994</c:v>
                </c:pt>
                <c:pt idx="768">
                  <c:v>81.226130971833001</c:v>
                </c:pt>
                <c:pt idx="769">
                  <c:v>72.723446051810697</c:v>
                </c:pt>
                <c:pt idx="770">
                  <c:v>87.194329333886401</c:v>
                </c:pt>
                <c:pt idx="771">
                  <c:v>75.524596279952107</c:v>
                </c:pt>
                <c:pt idx="772">
                  <c:v>86.739872026589794</c:v>
                </c:pt>
                <c:pt idx="773">
                  <c:v>83.527438939470201</c:v>
                </c:pt>
                <c:pt idx="774">
                  <c:v>77.287283990913096</c:v>
                </c:pt>
                <c:pt idx="775">
                  <c:v>70.970332752196796</c:v>
                </c:pt>
                <c:pt idx="776">
                  <c:v>77.394597504424098</c:v>
                </c:pt>
                <c:pt idx="777">
                  <c:v>64.484404672567095</c:v>
                </c:pt>
                <c:pt idx="778">
                  <c:v>66.072850976148203</c:v>
                </c:pt>
                <c:pt idx="779">
                  <c:v>72.706299436199203</c:v>
                </c:pt>
                <c:pt idx="780">
                  <c:v>70.340778982692498</c:v>
                </c:pt>
                <c:pt idx="781">
                  <c:v>81.004136774696406</c:v>
                </c:pt>
                <c:pt idx="782">
                  <c:v>78.441430590549601</c:v>
                </c:pt>
                <c:pt idx="783">
                  <c:v>73.090440153524298</c:v>
                </c:pt>
                <c:pt idx="784">
                  <c:v>67.929588829190394</c:v>
                </c:pt>
                <c:pt idx="785">
                  <c:v>91.944623236750999</c:v>
                </c:pt>
                <c:pt idx="786">
                  <c:v>70.069460288059602</c:v>
                </c:pt>
                <c:pt idx="787">
                  <c:v>68.973113658711696</c:v>
                </c:pt>
                <c:pt idx="788">
                  <c:v>81.743051523811602</c:v>
                </c:pt>
                <c:pt idx="789">
                  <c:v>71.400421163786802</c:v>
                </c:pt>
                <c:pt idx="790">
                  <c:v>69.565453940775498</c:v>
                </c:pt>
                <c:pt idx="791">
                  <c:v>87.721537047128393</c:v>
                </c:pt>
                <c:pt idx="792">
                  <c:v>88.546905916481194</c:v>
                </c:pt>
                <c:pt idx="793">
                  <c:v>74.449984491635803</c:v>
                </c:pt>
                <c:pt idx="794">
                  <c:v>69.193144377290196</c:v>
                </c:pt>
                <c:pt idx="795">
                  <c:v>88.596723261505801</c:v>
                </c:pt>
                <c:pt idx="796">
                  <c:v>73.587275852860103</c:v>
                </c:pt>
                <c:pt idx="797">
                  <c:v>75.7482322654878</c:v>
                </c:pt>
                <c:pt idx="798">
                  <c:v>73.129469920922304</c:v>
                </c:pt>
                <c:pt idx="799">
                  <c:v>82.910470444998495</c:v>
                </c:pt>
                <c:pt idx="800">
                  <c:v>68.272409472689702</c:v>
                </c:pt>
                <c:pt idx="801">
                  <c:v>71.583166256393994</c:v>
                </c:pt>
                <c:pt idx="802">
                  <c:v>67.221099679359199</c:v>
                </c:pt>
                <c:pt idx="803">
                  <c:v>80.080330437571803</c:v>
                </c:pt>
                <c:pt idx="804">
                  <c:v>74.244221052908898</c:v>
                </c:pt>
                <c:pt idx="805">
                  <c:v>87.809525097055896</c:v>
                </c:pt>
                <c:pt idx="806">
                  <c:v>86.325168814850102</c:v>
                </c:pt>
                <c:pt idx="807">
                  <c:v>84.790824428415107</c:v>
                </c:pt>
                <c:pt idx="808">
                  <c:v>66.232130066179707</c:v>
                </c:pt>
                <c:pt idx="809">
                  <c:v>71.542827482744599</c:v>
                </c:pt>
                <c:pt idx="810">
                  <c:v>79.558214430339504</c:v>
                </c:pt>
                <c:pt idx="811">
                  <c:v>62.950254979416002</c:v>
                </c:pt>
                <c:pt idx="812">
                  <c:v>66.184741150332002</c:v>
                </c:pt>
                <c:pt idx="813">
                  <c:v>83.075692627955405</c:v>
                </c:pt>
                <c:pt idx="814">
                  <c:v>71.482290166526298</c:v>
                </c:pt>
                <c:pt idx="815">
                  <c:v>83.384026093327904</c:v>
                </c:pt>
                <c:pt idx="816">
                  <c:v>73.269895769360403</c:v>
                </c:pt>
                <c:pt idx="817">
                  <c:v>70.207281026416297</c:v>
                </c:pt>
                <c:pt idx="818">
                  <c:v>66.304863051861005</c:v>
                </c:pt>
                <c:pt idx="819">
                  <c:v>74.977280561743896</c:v>
                </c:pt>
                <c:pt idx="820">
                  <c:v>74.388749336291397</c:v>
                </c:pt>
                <c:pt idx="821">
                  <c:v>86.122349395426099</c:v>
                </c:pt>
                <c:pt idx="822">
                  <c:v>67.8902182085357</c:v>
                </c:pt>
                <c:pt idx="823">
                  <c:v>75.978265613531505</c:v>
                </c:pt>
                <c:pt idx="824">
                  <c:v>76.684283833173794</c:v>
                </c:pt>
                <c:pt idx="825">
                  <c:v>83.054684839720693</c:v>
                </c:pt>
                <c:pt idx="826">
                  <c:v>96.452143367892205</c:v>
                </c:pt>
                <c:pt idx="827">
                  <c:v>80.206041503065293</c:v>
                </c:pt>
                <c:pt idx="828">
                  <c:v>81.273754096507005</c:v>
                </c:pt>
                <c:pt idx="829">
                  <c:v>88.2056627410971</c:v>
                </c:pt>
                <c:pt idx="830">
                  <c:v>79.608908662109897</c:v>
                </c:pt>
                <c:pt idx="831">
                  <c:v>61.398887718175601</c:v>
                </c:pt>
                <c:pt idx="832">
                  <c:v>83.788438682512407</c:v>
                </c:pt>
                <c:pt idx="833">
                  <c:v>87.358259069533403</c:v>
                </c:pt>
                <c:pt idx="834">
                  <c:v>84.589182120061807</c:v>
                </c:pt>
                <c:pt idx="835">
                  <c:v>80.055883570316993</c:v>
                </c:pt>
                <c:pt idx="836">
                  <c:v>74.615378410183197</c:v>
                </c:pt>
                <c:pt idx="837">
                  <c:v>74.862475371238801</c:v>
                </c:pt>
                <c:pt idx="838">
                  <c:v>93.151313274228897</c:v>
                </c:pt>
                <c:pt idx="839">
                  <c:v>84.377457927369406</c:v>
                </c:pt>
                <c:pt idx="840">
                  <c:v>80.018592915114496</c:v>
                </c:pt>
                <c:pt idx="841">
                  <c:v>91.622951015959302</c:v>
                </c:pt>
                <c:pt idx="842">
                  <c:v>77.514805001285794</c:v>
                </c:pt>
                <c:pt idx="843">
                  <c:v>79.130072924955101</c:v>
                </c:pt>
                <c:pt idx="844">
                  <c:v>78.484017424798196</c:v>
                </c:pt>
                <c:pt idx="845">
                  <c:v>85.898186052595506</c:v>
                </c:pt>
                <c:pt idx="846">
                  <c:v>83.401124300291897</c:v>
                </c:pt>
                <c:pt idx="847">
                  <c:v>63.216576769996301</c:v>
                </c:pt>
                <c:pt idx="848">
                  <c:v>73.224625766909895</c:v>
                </c:pt>
                <c:pt idx="849">
                  <c:v>81.049803200396795</c:v>
                </c:pt>
                <c:pt idx="850">
                  <c:v>79.1958522448667</c:v>
                </c:pt>
                <c:pt idx="851">
                  <c:v>88.294319918305803</c:v>
                </c:pt>
                <c:pt idx="852">
                  <c:v>82.973423340905597</c:v>
                </c:pt>
                <c:pt idx="853">
                  <c:v>72.928815784859097</c:v>
                </c:pt>
                <c:pt idx="854">
                  <c:v>81.497826757284798</c:v>
                </c:pt>
                <c:pt idx="855">
                  <c:v>69.231003782615502</c:v>
                </c:pt>
                <c:pt idx="856">
                  <c:v>75.865361139957002</c:v>
                </c:pt>
                <c:pt idx="857">
                  <c:v>91.755539095526302</c:v>
                </c:pt>
                <c:pt idx="858">
                  <c:v>85.133856091641803</c:v>
                </c:pt>
                <c:pt idx="859">
                  <c:v>82.560688122413794</c:v>
                </c:pt>
                <c:pt idx="860">
                  <c:v>67.730724383124596</c:v>
                </c:pt>
                <c:pt idx="861">
                  <c:v>96.129305542065097</c:v>
                </c:pt>
                <c:pt idx="862">
                  <c:v>70.837588732696403</c:v>
                </c:pt>
                <c:pt idx="863">
                  <c:v>80.981707796063603</c:v>
                </c:pt>
                <c:pt idx="864">
                  <c:v>65.356061471274899</c:v>
                </c:pt>
                <c:pt idx="865">
                  <c:v>72.040034098806302</c:v>
                </c:pt>
                <c:pt idx="866">
                  <c:v>77.120780315012894</c:v>
                </c:pt>
                <c:pt idx="867">
                  <c:v>75.348535712604104</c:v>
                </c:pt>
                <c:pt idx="868">
                  <c:v>71.397608514414799</c:v>
                </c:pt>
                <c:pt idx="869">
                  <c:v>86.0852701029375</c:v>
                </c:pt>
                <c:pt idx="870">
                  <c:v>93.381154080313607</c:v>
                </c:pt>
                <c:pt idx="871">
                  <c:v>96.827015470862804</c:v>
                </c:pt>
                <c:pt idx="872">
                  <c:v>80.887306382511895</c:v>
                </c:pt>
                <c:pt idx="873">
                  <c:v>69.220374109720595</c:v>
                </c:pt>
                <c:pt idx="874">
                  <c:v>60.919321032253599</c:v>
                </c:pt>
                <c:pt idx="875">
                  <c:v>75.538565910795</c:v>
                </c:pt>
                <c:pt idx="876">
                  <c:v>79.799843750995805</c:v>
                </c:pt>
                <c:pt idx="877">
                  <c:v>71.549104166158898</c:v>
                </c:pt>
                <c:pt idx="878">
                  <c:v>84.690910540554299</c:v>
                </c:pt>
                <c:pt idx="879">
                  <c:v>83.607579940110895</c:v>
                </c:pt>
                <c:pt idx="880">
                  <c:v>75.650017469654799</c:v>
                </c:pt>
                <c:pt idx="881">
                  <c:v>75.876891478129096</c:v>
                </c:pt>
                <c:pt idx="882">
                  <c:v>81.097206086821501</c:v>
                </c:pt>
                <c:pt idx="883">
                  <c:v>65.309203330879697</c:v>
                </c:pt>
                <c:pt idx="884">
                  <c:v>76.125636337620406</c:v>
                </c:pt>
                <c:pt idx="885">
                  <c:v>73.725643331726104</c:v>
                </c:pt>
                <c:pt idx="886">
                  <c:v>70.172770136641404</c:v>
                </c:pt>
                <c:pt idx="887">
                  <c:v>67.467191376448099</c:v>
                </c:pt>
                <c:pt idx="888">
                  <c:v>76.654208500373002</c:v>
                </c:pt>
                <c:pt idx="889">
                  <c:v>74.088475128194204</c:v>
                </c:pt>
                <c:pt idx="890">
                  <c:v>70.681573215254801</c:v>
                </c:pt>
                <c:pt idx="891">
                  <c:v>89.392006186177397</c:v>
                </c:pt>
                <c:pt idx="892">
                  <c:v>82.976827024206102</c:v>
                </c:pt>
                <c:pt idx="893">
                  <c:v>82.210069241384801</c:v>
                </c:pt>
                <c:pt idx="894">
                  <c:v>73.552686330934705</c:v>
                </c:pt>
                <c:pt idx="895">
                  <c:v>77.217262579186297</c:v>
                </c:pt>
                <c:pt idx="896">
                  <c:v>75.642665788286607</c:v>
                </c:pt>
                <c:pt idx="897">
                  <c:v>79.107979045016094</c:v>
                </c:pt>
                <c:pt idx="898">
                  <c:v>72.992079373321204</c:v>
                </c:pt>
                <c:pt idx="899">
                  <c:v>67.254142459000505</c:v>
                </c:pt>
                <c:pt idx="900">
                  <c:v>80.1329725987259</c:v>
                </c:pt>
                <c:pt idx="901">
                  <c:v>77.5451627844336</c:v>
                </c:pt>
                <c:pt idx="902">
                  <c:v>73.936999733188301</c:v>
                </c:pt>
                <c:pt idx="903">
                  <c:v>90.683963970940198</c:v>
                </c:pt>
                <c:pt idx="904">
                  <c:v>84.486180772107204</c:v>
                </c:pt>
                <c:pt idx="905">
                  <c:v>74.653127777250404</c:v>
                </c:pt>
                <c:pt idx="906">
                  <c:v>76.260715118371493</c:v>
                </c:pt>
                <c:pt idx="907">
                  <c:v>64.045923582876696</c:v>
                </c:pt>
                <c:pt idx="908">
                  <c:v>77.310375648610801</c:v>
                </c:pt>
                <c:pt idx="909">
                  <c:v>74.9489798003289</c:v>
                </c:pt>
                <c:pt idx="910">
                  <c:v>78.701282329076406</c:v>
                </c:pt>
                <c:pt idx="911">
                  <c:v>85.170240895263007</c:v>
                </c:pt>
                <c:pt idx="912">
                  <c:v>83.945893227726401</c:v>
                </c:pt>
                <c:pt idx="913">
                  <c:v>74.342438038231805</c:v>
                </c:pt>
                <c:pt idx="914">
                  <c:v>84.740097502982493</c:v>
                </c:pt>
                <c:pt idx="915">
                  <c:v>95.570799689443504</c:v>
                </c:pt>
                <c:pt idx="916">
                  <c:v>79.297404831035706</c:v>
                </c:pt>
                <c:pt idx="917">
                  <c:v>66.562488930517802</c:v>
                </c:pt>
                <c:pt idx="918">
                  <c:v>83.397373871329805</c:v>
                </c:pt>
                <c:pt idx="919">
                  <c:v>84.073561216130898</c:v>
                </c:pt>
                <c:pt idx="920">
                  <c:v>68.018868341330005</c:v>
                </c:pt>
                <c:pt idx="921">
                  <c:v>79.292169686906107</c:v>
                </c:pt>
                <c:pt idx="922">
                  <c:v>72.4228948235356</c:v>
                </c:pt>
                <c:pt idx="923">
                  <c:v>78.657157477696501</c:v>
                </c:pt>
                <c:pt idx="924">
                  <c:v>92.058468725305303</c:v>
                </c:pt>
                <c:pt idx="925">
                  <c:v>73.480515098239593</c:v>
                </c:pt>
                <c:pt idx="926">
                  <c:v>75.182823286805302</c:v>
                </c:pt>
                <c:pt idx="927">
                  <c:v>72.962325642513406</c:v>
                </c:pt>
                <c:pt idx="928">
                  <c:v>79.488976744686795</c:v>
                </c:pt>
                <c:pt idx="929">
                  <c:v>71.975907740993094</c:v>
                </c:pt>
                <c:pt idx="930">
                  <c:v>70.050166518054894</c:v>
                </c:pt>
                <c:pt idx="931">
                  <c:v>88.628402589132406</c:v>
                </c:pt>
                <c:pt idx="932">
                  <c:v>74.723687667297298</c:v>
                </c:pt>
                <c:pt idx="933">
                  <c:v>86.840489492360305</c:v>
                </c:pt>
                <c:pt idx="934">
                  <c:v>74.327506300499607</c:v>
                </c:pt>
                <c:pt idx="935">
                  <c:v>63.298667998943401</c:v>
                </c:pt>
                <c:pt idx="936">
                  <c:v>90.279794178436305</c:v>
                </c:pt>
                <c:pt idx="937">
                  <c:v>71.081567695922701</c:v>
                </c:pt>
                <c:pt idx="938">
                  <c:v>65.443610990114607</c:v>
                </c:pt>
                <c:pt idx="939">
                  <c:v>72.512238723117406</c:v>
                </c:pt>
                <c:pt idx="940">
                  <c:v>64.627594677649</c:v>
                </c:pt>
                <c:pt idx="941">
                  <c:v>69.598317846072902</c:v>
                </c:pt>
                <c:pt idx="942">
                  <c:v>75.919291674598398</c:v>
                </c:pt>
                <c:pt idx="943">
                  <c:v>90.078600837482497</c:v>
                </c:pt>
                <c:pt idx="944">
                  <c:v>79.813061160875804</c:v>
                </c:pt>
                <c:pt idx="945">
                  <c:v>72.359761057386706</c:v>
                </c:pt>
                <c:pt idx="946">
                  <c:v>83.134822739430504</c:v>
                </c:pt>
                <c:pt idx="947">
                  <c:v>69.887077872745095</c:v>
                </c:pt>
                <c:pt idx="948">
                  <c:v>79.685466833542904</c:v>
                </c:pt>
                <c:pt idx="949">
                  <c:v>85.948363699539499</c:v>
                </c:pt>
                <c:pt idx="950">
                  <c:v>74.258024097085794</c:v>
                </c:pt>
                <c:pt idx="951">
                  <c:v>76.356418443074304</c:v>
                </c:pt>
                <c:pt idx="952">
                  <c:v>79.6434926957957</c:v>
                </c:pt>
                <c:pt idx="953">
                  <c:v>70.996554258517605</c:v>
                </c:pt>
                <c:pt idx="954">
                  <c:v>82.106336502591006</c:v>
                </c:pt>
                <c:pt idx="955">
                  <c:v>88.269879750886702</c:v>
                </c:pt>
                <c:pt idx="956">
                  <c:v>83.568671921574705</c:v>
                </c:pt>
                <c:pt idx="957">
                  <c:v>86.338049905387194</c:v>
                </c:pt>
                <c:pt idx="958">
                  <c:v>76.767502731885003</c:v>
                </c:pt>
                <c:pt idx="959">
                  <c:v>69.989627141606306</c:v>
                </c:pt>
                <c:pt idx="960">
                  <c:v>71.833548576522205</c:v>
                </c:pt>
                <c:pt idx="961">
                  <c:v>76.933413834947402</c:v>
                </c:pt>
                <c:pt idx="962">
                  <c:v>85.938000983118698</c:v>
                </c:pt>
                <c:pt idx="963">
                  <c:v>73.764917664826697</c:v>
                </c:pt>
                <c:pt idx="964">
                  <c:v>81.374915745402404</c:v>
                </c:pt>
                <c:pt idx="965">
                  <c:v>64.1604409404394</c:v>
                </c:pt>
                <c:pt idx="966">
                  <c:v>70.644224807509104</c:v>
                </c:pt>
                <c:pt idx="967">
                  <c:v>77.156199248019405</c:v>
                </c:pt>
                <c:pt idx="968">
                  <c:v>67.007114516958097</c:v>
                </c:pt>
                <c:pt idx="969">
                  <c:v>83.071314414978701</c:v>
                </c:pt>
                <c:pt idx="970">
                  <c:v>87.408309752387794</c:v>
                </c:pt>
                <c:pt idx="971">
                  <c:v>81.385154804364603</c:v>
                </c:pt>
                <c:pt idx="972">
                  <c:v>85.556235580314905</c:v>
                </c:pt>
                <c:pt idx="973">
                  <c:v>71.359781025744894</c:v>
                </c:pt>
                <c:pt idx="974">
                  <c:v>77.812802940784906</c:v>
                </c:pt>
                <c:pt idx="975">
                  <c:v>74.008294134165396</c:v>
                </c:pt>
                <c:pt idx="976">
                  <c:v>67.449943852674195</c:v>
                </c:pt>
                <c:pt idx="977">
                  <c:v>87.428844388737403</c:v>
                </c:pt>
                <c:pt idx="978">
                  <c:v>73.944897160381899</c:v>
                </c:pt>
                <c:pt idx="979">
                  <c:v>79.663778707618803</c:v>
                </c:pt>
                <c:pt idx="980">
                  <c:v>67.045248266699602</c:v>
                </c:pt>
                <c:pt idx="981">
                  <c:v>75.146011701324596</c:v>
                </c:pt>
                <c:pt idx="982">
                  <c:v>68.306447751316497</c:v>
                </c:pt>
                <c:pt idx="983">
                  <c:v>77.433119886456893</c:v>
                </c:pt>
                <c:pt idx="984">
                  <c:v>85.271028491938793</c:v>
                </c:pt>
                <c:pt idx="985">
                  <c:v>62.729873318023998</c:v>
                </c:pt>
                <c:pt idx="986">
                  <c:v>73.621236769030602</c:v>
                </c:pt>
                <c:pt idx="987">
                  <c:v>86.780203271683803</c:v>
                </c:pt>
                <c:pt idx="988">
                  <c:v>71.775781141030393</c:v>
                </c:pt>
                <c:pt idx="989">
                  <c:v>74.638956321090106</c:v>
                </c:pt>
                <c:pt idx="990">
                  <c:v>64.903077815587494</c:v>
                </c:pt>
                <c:pt idx="991">
                  <c:v>93.639643812699404</c:v>
                </c:pt>
                <c:pt idx="992">
                  <c:v>83.299462073121205</c:v>
                </c:pt>
                <c:pt idx="993">
                  <c:v>89.964064182134294</c:v>
                </c:pt>
                <c:pt idx="994">
                  <c:v>82.306692188554607</c:v>
                </c:pt>
                <c:pt idx="995">
                  <c:v>66.5773196772939</c:v>
                </c:pt>
                <c:pt idx="996">
                  <c:v>72.753471392838506</c:v>
                </c:pt>
                <c:pt idx="997">
                  <c:v>76.950389391856703</c:v>
                </c:pt>
                <c:pt idx="998">
                  <c:v>71.545311307918695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5A-401A-B69D-024B53484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518000"/>
        <c:axId val="1094518480"/>
      </c:scatterChart>
      <c:valAx>
        <c:axId val="10945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Renewable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518480"/>
        <c:crosses val="autoZero"/>
        <c:crossBetween val="midCat"/>
      </c:valAx>
      <c:valAx>
        <c:axId val="109451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Energy Consumption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51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Data_Cleaned!$O$3</c:f>
              <c:strCache>
                <c:ptCount val="1"/>
                <c:pt idx="0">
                  <c:v>EnergyConsumption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64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F2-4731-9513-965BEF4BFA7A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137401574803149"/>
                  <c:y val="6.92100466608340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Data_Cleaned!$G$4:$G$1002</c:f>
              <c:numCache>
                <c:formatCode>General</c:formatCode>
                <c:ptCount val="999"/>
                <c:pt idx="0">
                  <c:v>43.431581204802796</c:v>
                </c:pt>
                <c:pt idx="1">
                  <c:v>54.225918580232999</c:v>
                </c:pt>
                <c:pt idx="2">
                  <c:v>58.907657743033099</c:v>
                </c:pt>
                <c:pt idx="3">
                  <c:v>50.371637145749901</c:v>
                </c:pt>
                <c:pt idx="4">
                  <c:v>51.401421343612697</c:v>
                </c:pt>
                <c:pt idx="5">
                  <c:v>36.8242632338088</c:v>
                </c:pt>
                <c:pt idx="6">
                  <c:v>35.709621552679501</c:v>
                </c:pt>
                <c:pt idx="7">
                  <c:v>31.679919780110499</c:v>
                </c:pt>
                <c:pt idx="8">
                  <c:v>46.399364049557398</c:v>
                </c:pt>
                <c:pt idx="9">
                  <c:v>32.418463883701698</c:v>
                </c:pt>
                <c:pt idx="10">
                  <c:v>36.451471785640997</c:v>
                </c:pt>
                <c:pt idx="11">
                  <c:v>30.5273421574664</c:v>
                </c:pt>
                <c:pt idx="12">
                  <c:v>47.6010180342575</c:v>
                </c:pt>
                <c:pt idx="13">
                  <c:v>41.861641594454298</c:v>
                </c:pt>
                <c:pt idx="14">
                  <c:v>37.297870449610997</c:v>
                </c:pt>
                <c:pt idx="15">
                  <c:v>56.099178719883199</c:v>
                </c:pt>
                <c:pt idx="16">
                  <c:v>56.954173567018103</c:v>
                </c:pt>
                <c:pt idx="17">
                  <c:v>42.245845483427303</c:v>
                </c:pt>
                <c:pt idx="18">
                  <c:v>47.172429679424503</c:v>
                </c:pt>
                <c:pt idx="19">
                  <c:v>36.140293744671801</c:v>
                </c:pt>
                <c:pt idx="20">
                  <c:v>59.931894786121298</c:v>
                </c:pt>
                <c:pt idx="21">
                  <c:v>30.418006454186902</c:v>
                </c:pt>
                <c:pt idx="22">
                  <c:v>43.638382932918098</c:v>
                </c:pt>
                <c:pt idx="23">
                  <c:v>57.216848654263003</c:v>
                </c:pt>
                <c:pt idx="24">
                  <c:v>46.194087769436003</c:v>
                </c:pt>
                <c:pt idx="25">
                  <c:v>57.749571922723902</c:v>
                </c:pt>
                <c:pt idx="26">
                  <c:v>52.637571884657298</c:v>
                </c:pt>
                <c:pt idx="27">
                  <c:v>43.3303119633756</c:v>
                </c:pt>
                <c:pt idx="28">
                  <c:v>56.855188125958399</c:v>
                </c:pt>
                <c:pt idx="29">
                  <c:v>46.073879432102402</c:v>
                </c:pt>
                <c:pt idx="30">
                  <c:v>31.803130453234001</c:v>
                </c:pt>
                <c:pt idx="31">
                  <c:v>51.1470070180143</c:v>
                </c:pt>
                <c:pt idx="32">
                  <c:v>34.940991036726899</c:v>
                </c:pt>
                <c:pt idx="33">
                  <c:v>50.145033542201297</c:v>
                </c:pt>
                <c:pt idx="34">
                  <c:v>42.936055052974297</c:v>
                </c:pt>
                <c:pt idx="35">
                  <c:v>32.394788065588202</c:v>
                </c:pt>
                <c:pt idx="36">
                  <c:v>54.095048874456403</c:v>
                </c:pt>
                <c:pt idx="37">
                  <c:v>53.340752789090203</c:v>
                </c:pt>
                <c:pt idx="38">
                  <c:v>42.276473485823097</c:v>
                </c:pt>
                <c:pt idx="39">
                  <c:v>48.6335146260217</c:v>
                </c:pt>
                <c:pt idx="40">
                  <c:v>52.371557960100503</c:v>
                </c:pt>
                <c:pt idx="41">
                  <c:v>43.120866240444101</c:v>
                </c:pt>
                <c:pt idx="42">
                  <c:v>52.851664199608102</c:v>
                </c:pt>
                <c:pt idx="43">
                  <c:v>40.9184997060649</c:v>
                </c:pt>
                <c:pt idx="44">
                  <c:v>33.088149223876101</c:v>
                </c:pt>
                <c:pt idx="45">
                  <c:v>51.1966300118467</c:v>
                </c:pt>
                <c:pt idx="46">
                  <c:v>30.3577622899912</c:v>
                </c:pt>
                <c:pt idx="47">
                  <c:v>49.041225548641002</c:v>
                </c:pt>
                <c:pt idx="48">
                  <c:v>36.259249192388197</c:v>
                </c:pt>
                <c:pt idx="49">
                  <c:v>48.848449413101001</c:v>
                </c:pt>
                <c:pt idx="50">
                  <c:v>45.5386430923988</c:v>
                </c:pt>
                <c:pt idx="51">
                  <c:v>47.343915655247301</c:v>
                </c:pt>
                <c:pt idx="52">
                  <c:v>33.615056707352799</c:v>
                </c:pt>
                <c:pt idx="53">
                  <c:v>43.838916932545899</c:v>
                </c:pt>
                <c:pt idx="54">
                  <c:v>56.788805600311797</c:v>
                </c:pt>
                <c:pt idx="55">
                  <c:v>45.228409421067497</c:v>
                </c:pt>
                <c:pt idx="56">
                  <c:v>52.705779394578201</c:v>
                </c:pt>
                <c:pt idx="57">
                  <c:v>43.586499034719203</c:v>
                </c:pt>
                <c:pt idx="58">
                  <c:v>37.039319888952498</c:v>
                </c:pt>
                <c:pt idx="59">
                  <c:v>33.683298286596603</c:v>
                </c:pt>
                <c:pt idx="60">
                  <c:v>40.7716042797976</c:v>
                </c:pt>
                <c:pt idx="61">
                  <c:v>42.084182961399897</c:v>
                </c:pt>
                <c:pt idx="62">
                  <c:v>43.353315185093798</c:v>
                </c:pt>
                <c:pt idx="63">
                  <c:v>51.902699949643797</c:v>
                </c:pt>
                <c:pt idx="64">
                  <c:v>49.610369810781897</c:v>
                </c:pt>
                <c:pt idx="65">
                  <c:v>42.016883386284597</c:v>
                </c:pt>
                <c:pt idx="66">
                  <c:v>48.583310432673599</c:v>
                </c:pt>
                <c:pt idx="67">
                  <c:v>36.987734031919203</c:v>
                </c:pt>
                <c:pt idx="68">
                  <c:v>50.876677294556103</c:v>
                </c:pt>
                <c:pt idx="69">
                  <c:v>48.5066362380378</c:v>
                </c:pt>
                <c:pt idx="70">
                  <c:v>43.951048647195798</c:v>
                </c:pt>
                <c:pt idx="71">
                  <c:v>56.1370453837715</c:v>
                </c:pt>
                <c:pt idx="72">
                  <c:v>59.6715343302888</c:v>
                </c:pt>
                <c:pt idx="73">
                  <c:v>33.892215875037202</c:v>
                </c:pt>
                <c:pt idx="74">
                  <c:v>43.295777618025802</c:v>
                </c:pt>
                <c:pt idx="75">
                  <c:v>49.4248779368667</c:v>
                </c:pt>
                <c:pt idx="76">
                  <c:v>41.800150370499203</c:v>
                </c:pt>
                <c:pt idx="77">
                  <c:v>43.140910417898503</c:v>
                </c:pt>
                <c:pt idx="78">
                  <c:v>52.190176256826703</c:v>
                </c:pt>
                <c:pt idx="79">
                  <c:v>53.316654817034802</c:v>
                </c:pt>
                <c:pt idx="80">
                  <c:v>40.6599134031121</c:v>
                </c:pt>
                <c:pt idx="81">
                  <c:v>52.9566698449146</c:v>
                </c:pt>
                <c:pt idx="82">
                  <c:v>42.513606210609296</c:v>
                </c:pt>
                <c:pt idx="83">
                  <c:v>39.363068123724403</c:v>
                </c:pt>
                <c:pt idx="84">
                  <c:v>48.595866830944203</c:v>
                </c:pt>
                <c:pt idx="85">
                  <c:v>48.0954381965512</c:v>
                </c:pt>
                <c:pt idx="86">
                  <c:v>46.185342836720601</c:v>
                </c:pt>
                <c:pt idx="87">
                  <c:v>43.078366409103502</c:v>
                </c:pt>
                <c:pt idx="88">
                  <c:v>47.405956437631701</c:v>
                </c:pt>
                <c:pt idx="89">
                  <c:v>55.321385059982902</c:v>
                </c:pt>
                <c:pt idx="90">
                  <c:v>30.885380029218101</c:v>
                </c:pt>
                <c:pt idx="91">
                  <c:v>42.425258048818698</c:v>
                </c:pt>
                <c:pt idx="92">
                  <c:v>37.729192180187397</c:v>
                </c:pt>
                <c:pt idx="93">
                  <c:v>34.534905941369203</c:v>
                </c:pt>
                <c:pt idx="94">
                  <c:v>53.034159593232197</c:v>
                </c:pt>
                <c:pt idx="95">
                  <c:v>39.848106673676597</c:v>
                </c:pt>
                <c:pt idx="96">
                  <c:v>40.706757681514702</c:v>
                </c:pt>
                <c:pt idx="97">
                  <c:v>58.115628607960701</c:v>
                </c:pt>
                <c:pt idx="98">
                  <c:v>58.656667606894302</c:v>
                </c:pt>
                <c:pt idx="99">
                  <c:v>33.999602554102601</c:v>
                </c:pt>
                <c:pt idx="100">
                  <c:v>54.387059189029998</c:v>
                </c:pt>
                <c:pt idx="101">
                  <c:v>53.675759022799397</c:v>
                </c:pt>
                <c:pt idx="102">
                  <c:v>39.199614253360501</c:v>
                </c:pt>
                <c:pt idx="103">
                  <c:v>54.7004719236458</c:v>
                </c:pt>
                <c:pt idx="104">
                  <c:v>54.115116406603299</c:v>
                </c:pt>
                <c:pt idx="105">
                  <c:v>59.411230312142401</c:v>
                </c:pt>
                <c:pt idx="106">
                  <c:v>50.476081509648502</c:v>
                </c:pt>
                <c:pt idx="107">
                  <c:v>58.580186353005899</c:v>
                </c:pt>
                <c:pt idx="108">
                  <c:v>54.008592805457198</c:v>
                </c:pt>
                <c:pt idx="109">
                  <c:v>38.514506831604997</c:v>
                </c:pt>
                <c:pt idx="110">
                  <c:v>49.965852194509502</c:v>
                </c:pt>
                <c:pt idx="111">
                  <c:v>38.184266991377598</c:v>
                </c:pt>
                <c:pt idx="112">
                  <c:v>47.875894153735601</c:v>
                </c:pt>
                <c:pt idx="113">
                  <c:v>38.0214471581385</c:v>
                </c:pt>
                <c:pt idx="114">
                  <c:v>33.031602625962798</c:v>
                </c:pt>
                <c:pt idx="115">
                  <c:v>56.167629047444798</c:v>
                </c:pt>
                <c:pt idx="116">
                  <c:v>47.260949465628002</c:v>
                </c:pt>
                <c:pt idx="117">
                  <c:v>49.3950788405186</c:v>
                </c:pt>
                <c:pt idx="118">
                  <c:v>39.084679570301603</c:v>
                </c:pt>
                <c:pt idx="119">
                  <c:v>58.567435631164003</c:v>
                </c:pt>
                <c:pt idx="120">
                  <c:v>30.503616812916299</c:v>
                </c:pt>
                <c:pt idx="121">
                  <c:v>57.568766663796502</c:v>
                </c:pt>
                <c:pt idx="122">
                  <c:v>39.638667589532702</c:v>
                </c:pt>
                <c:pt idx="123">
                  <c:v>47.964034593341601</c:v>
                </c:pt>
                <c:pt idx="124">
                  <c:v>33.324257898503802</c:v>
                </c:pt>
                <c:pt idx="125">
                  <c:v>31.185004059418699</c:v>
                </c:pt>
                <c:pt idx="126">
                  <c:v>36.225319248747802</c:v>
                </c:pt>
                <c:pt idx="127">
                  <c:v>34.538182304727798</c:v>
                </c:pt>
                <c:pt idx="128">
                  <c:v>36.947670201186199</c:v>
                </c:pt>
                <c:pt idx="129">
                  <c:v>34.654840063522897</c:v>
                </c:pt>
                <c:pt idx="130">
                  <c:v>59.357288588681101</c:v>
                </c:pt>
                <c:pt idx="131">
                  <c:v>46.221692495529702</c:v>
                </c:pt>
                <c:pt idx="132">
                  <c:v>52.1015086339128</c:v>
                </c:pt>
                <c:pt idx="133">
                  <c:v>35.899643655020498</c:v>
                </c:pt>
                <c:pt idx="134">
                  <c:v>56.403450285668001</c:v>
                </c:pt>
                <c:pt idx="135">
                  <c:v>43.279525236359902</c:v>
                </c:pt>
                <c:pt idx="136">
                  <c:v>33.255249144345598</c:v>
                </c:pt>
                <c:pt idx="137">
                  <c:v>48.275783817460898</c:v>
                </c:pt>
                <c:pt idx="138">
                  <c:v>46.431519947041998</c:v>
                </c:pt>
                <c:pt idx="139">
                  <c:v>44.504041189032897</c:v>
                </c:pt>
                <c:pt idx="140">
                  <c:v>39.688554867244299</c:v>
                </c:pt>
                <c:pt idx="141">
                  <c:v>45.4171916108712</c:v>
                </c:pt>
                <c:pt idx="142">
                  <c:v>45.783122491339597</c:v>
                </c:pt>
                <c:pt idx="143">
                  <c:v>39.604127619947299</c:v>
                </c:pt>
                <c:pt idx="144">
                  <c:v>47.940535534982899</c:v>
                </c:pt>
                <c:pt idx="145">
                  <c:v>34.078075638161998</c:v>
                </c:pt>
                <c:pt idx="146">
                  <c:v>47.538231978862697</c:v>
                </c:pt>
                <c:pt idx="147">
                  <c:v>34.411356370926697</c:v>
                </c:pt>
                <c:pt idx="148">
                  <c:v>35.683034671331797</c:v>
                </c:pt>
                <c:pt idx="149">
                  <c:v>46.133899775987501</c:v>
                </c:pt>
                <c:pt idx="150">
                  <c:v>36.162906620424302</c:v>
                </c:pt>
                <c:pt idx="151">
                  <c:v>34.016836004984498</c:v>
                </c:pt>
                <c:pt idx="152">
                  <c:v>41.100628466080103</c:v>
                </c:pt>
                <c:pt idx="153">
                  <c:v>47.310273616262698</c:v>
                </c:pt>
                <c:pt idx="154">
                  <c:v>37.032449700077301</c:v>
                </c:pt>
                <c:pt idx="155">
                  <c:v>39.489449343902798</c:v>
                </c:pt>
                <c:pt idx="156">
                  <c:v>53.875314812510197</c:v>
                </c:pt>
                <c:pt idx="157">
                  <c:v>43.883546375748899</c:v>
                </c:pt>
                <c:pt idx="158">
                  <c:v>43.315850568235497</c:v>
                </c:pt>
                <c:pt idx="159">
                  <c:v>45.082721178896598</c:v>
                </c:pt>
                <c:pt idx="160">
                  <c:v>59.727566526554497</c:v>
                </c:pt>
                <c:pt idx="161">
                  <c:v>46.061503058825501</c:v>
                </c:pt>
                <c:pt idx="162">
                  <c:v>39.324409194418998</c:v>
                </c:pt>
                <c:pt idx="163">
                  <c:v>30.1674515775596</c:v>
                </c:pt>
                <c:pt idx="164">
                  <c:v>40.489573812808302</c:v>
                </c:pt>
                <c:pt idx="165">
                  <c:v>41.048182503087602</c:v>
                </c:pt>
                <c:pt idx="166">
                  <c:v>35.517320879415202</c:v>
                </c:pt>
                <c:pt idx="167">
                  <c:v>50.952434884854497</c:v>
                </c:pt>
                <c:pt idx="168">
                  <c:v>42.2986653653522</c:v>
                </c:pt>
                <c:pt idx="169">
                  <c:v>31.7100938303189</c:v>
                </c:pt>
                <c:pt idx="170">
                  <c:v>48.649900875030198</c:v>
                </c:pt>
                <c:pt idx="171">
                  <c:v>38.484152917788599</c:v>
                </c:pt>
                <c:pt idx="172">
                  <c:v>53.339179016128398</c:v>
                </c:pt>
                <c:pt idx="173">
                  <c:v>33.634974769812501</c:v>
                </c:pt>
                <c:pt idx="174">
                  <c:v>52.946525695457296</c:v>
                </c:pt>
                <c:pt idx="175">
                  <c:v>38.216104767740603</c:v>
                </c:pt>
                <c:pt idx="176">
                  <c:v>54.163818285954498</c:v>
                </c:pt>
                <c:pt idx="177">
                  <c:v>53.8319018791167</c:v>
                </c:pt>
                <c:pt idx="178">
                  <c:v>37.298421020130803</c:v>
                </c:pt>
                <c:pt idx="179">
                  <c:v>49.085681128927099</c:v>
                </c:pt>
                <c:pt idx="180">
                  <c:v>55.437300177719202</c:v>
                </c:pt>
                <c:pt idx="181">
                  <c:v>56.931777006079301</c:v>
                </c:pt>
                <c:pt idx="182">
                  <c:v>35.297945269026798</c:v>
                </c:pt>
                <c:pt idx="183">
                  <c:v>38.733821285228203</c:v>
                </c:pt>
                <c:pt idx="184">
                  <c:v>45.391761556039199</c:v>
                </c:pt>
                <c:pt idx="185">
                  <c:v>55.096539442043898</c:v>
                </c:pt>
                <c:pt idx="186">
                  <c:v>39.754793640538303</c:v>
                </c:pt>
                <c:pt idx="187">
                  <c:v>31.329138579601501</c:v>
                </c:pt>
                <c:pt idx="188">
                  <c:v>43.538469211990801</c:v>
                </c:pt>
                <c:pt idx="189">
                  <c:v>58.522580321681097</c:v>
                </c:pt>
                <c:pt idx="190">
                  <c:v>57.6443417840009</c:v>
                </c:pt>
                <c:pt idx="191">
                  <c:v>51.623485640907901</c:v>
                </c:pt>
                <c:pt idx="192">
                  <c:v>41.225614157680198</c:v>
                </c:pt>
                <c:pt idx="193">
                  <c:v>37.6649266530845</c:v>
                </c:pt>
                <c:pt idx="194">
                  <c:v>34.523210164872502</c:v>
                </c:pt>
                <c:pt idx="195">
                  <c:v>46.1182511661371</c:v>
                </c:pt>
                <c:pt idx="196">
                  <c:v>31.2089774191424</c:v>
                </c:pt>
                <c:pt idx="197">
                  <c:v>38.487999343783301</c:v>
                </c:pt>
                <c:pt idx="198">
                  <c:v>57.803990027139797</c:v>
                </c:pt>
                <c:pt idx="199">
                  <c:v>34.002304053585299</c:v>
                </c:pt>
                <c:pt idx="200">
                  <c:v>49.625424047561197</c:v>
                </c:pt>
                <c:pt idx="201">
                  <c:v>46.863195085073301</c:v>
                </c:pt>
                <c:pt idx="202">
                  <c:v>50.0101366325584</c:v>
                </c:pt>
                <c:pt idx="203">
                  <c:v>31.2416627656341</c:v>
                </c:pt>
                <c:pt idx="204">
                  <c:v>54.146699402893198</c:v>
                </c:pt>
                <c:pt idx="205">
                  <c:v>34.388525648423702</c:v>
                </c:pt>
                <c:pt idx="206">
                  <c:v>52.877423979458698</c:v>
                </c:pt>
                <c:pt idx="207">
                  <c:v>54.436805662528997</c:v>
                </c:pt>
                <c:pt idx="208">
                  <c:v>31.9576000943058</c:v>
                </c:pt>
                <c:pt idx="209">
                  <c:v>35.619123548766098</c:v>
                </c:pt>
                <c:pt idx="210">
                  <c:v>37.716047867936297</c:v>
                </c:pt>
                <c:pt idx="211">
                  <c:v>56.392991014250001</c:v>
                </c:pt>
                <c:pt idx="212">
                  <c:v>51.8397139001083</c:v>
                </c:pt>
                <c:pt idx="213">
                  <c:v>53.537760856682603</c:v>
                </c:pt>
                <c:pt idx="214">
                  <c:v>30.400534189937002</c:v>
                </c:pt>
                <c:pt idx="215">
                  <c:v>52.015816843042799</c:v>
                </c:pt>
                <c:pt idx="216">
                  <c:v>50.947709486990398</c:v>
                </c:pt>
                <c:pt idx="217">
                  <c:v>51.286700376933702</c:v>
                </c:pt>
                <c:pt idx="218">
                  <c:v>41.065528629094999</c:v>
                </c:pt>
                <c:pt idx="219">
                  <c:v>32.803719694818</c:v>
                </c:pt>
                <c:pt idx="220">
                  <c:v>54.457415607356999</c:v>
                </c:pt>
                <c:pt idx="221">
                  <c:v>46.543998137094299</c:v>
                </c:pt>
                <c:pt idx="222">
                  <c:v>49.777905791084102</c:v>
                </c:pt>
                <c:pt idx="223">
                  <c:v>59.669649467342197</c:v>
                </c:pt>
                <c:pt idx="224">
                  <c:v>50.516576283321001</c:v>
                </c:pt>
                <c:pt idx="225">
                  <c:v>43.894411801147598</c:v>
                </c:pt>
                <c:pt idx="226">
                  <c:v>53.5008264067855</c:v>
                </c:pt>
                <c:pt idx="227">
                  <c:v>52.693008480986798</c:v>
                </c:pt>
                <c:pt idx="228">
                  <c:v>45.3449308954741</c:v>
                </c:pt>
                <c:pt idx="229">
                  <c:v>50.420356563943002</c:v>
                </c:pt>
                <c:pt idx="230">
                  <c:v>58.505557706272299</c:v>
                </c:pt>
                <c:pt idx="231">
                  <c:v>46.832116793606701</c:v>
                </c:pt>
                <c:pt idx="232">
                  <c:v>39.950880814936198</c:v>
                </c:pt>
                <c:pt idx="233">
                  <c:v>59.475460946925402</c:v>
                </c:pt>
                <c:pt idx="234">
                  <c:v>35.8405897207533</c:v>
                </c:pt>
                <c:pt idx="235">
                  <c:v>58.871117612079601</c:v>
                </c:pt>
                <c:pt idx="236">
                  <c:v>32.4236757344339</c:v>
                </c:pt>
                <c:pt idx="237">
                  <c:v>52.239353934393499</c:v>
                </c:pt>
                <c:pt idx="238">
                  <c:v>30.717544520177999</c:v>
                </c:pt>
                <c:pt idx="239">
                  <c:v>51.567124359911702</c:v>
                </c:pt>
                <c:pt idx="240">
                  <c:v>36.1376500745953</c:v>
                </c:pt>
                <c:pt idx="241">
                  <c:v>44.605973836419103</c:v>
                </c:pt>
                <c:pt idx="242">
                  <c:v>54.340841961641097</c:v>
                </c:pt>
                <c:pt idx="243">
                  <c:v>31.323215755101501</c:v>
                </c:pt>
                <c:pt idx="244">
                  <c:v>44.292289055041898</c:v>
                </c:pt>
                <c:pt idx="245">
                  <c:v>48.101320145191998</c:v>
                </c:pt>
                <c:pt idx="246">
                  <c:v>43.0334862394485</c:v>
                </c:pt>
                <c:pt idx="247">
                  <c:v>34.042285767251698</c:v>
                </c:pt>
                <c:pt idx="248">
                  <c:v>32.059252084382599</c:v>
                </c:pt>
                <c:pt idx="249">
                  <c:v>45.759269685254303</c:v>
                </c:pt>
                <c:pt idx="250">
                  <c:v>30.249199892580101</c:v>
                </c:pt>
                <c:pt idx="251">
                  <c:v>34.627201524453902</c:v>
                </c:pt>
                <c:pt idx="252">
                  <c:v>38.379278042004401</c:v>
                </c:pt>
                <c:pt idx="253">
                  <c:v>42.415340048259097</c:v>
                </c:pt>
                <c:pt idx="254">
                  <c:v>53.3821289800239</c:v>
                </c:pt>
                <c:pt idx="255">
                  <c:v>46.254173931169603</c:v>
                </c:pt>
                <c:pt idx="256">
                  <c:v>50.725261835161099</c:v>
                </c:pt>
                <c:pt idx="257">
                  <c:v>51.582167670602502</c:v>
                </c:pt>
                <c:pt idx="258">
                  <c:v>56.491095486626101</c:v>
                </c:pt>
                <c:pt idx="259">
                  <c:v>36.394954708537703</c:v>
                </c:pt>
                <c:pt idx="260">
                  <c:v>48.104406870840698</c:v>
                </c:pt>
                <c:pt idx="261">
                  <c:v>47.175223637499599</c:v>
                </c:pt>
                <c:pt idx="262">
                  <c:v>57.2563401094421</c:v>
                </c:pt>
                <c:pt idx="263">
                  <c:v>39.699242621954802</c:v>
                </c:pt>
                <c:pt idx="264">
                  <c:v>45.994091466526598</c:v>
                </c:pt>
                <c:pt idx="265">
                  <c:v>50.618749308176099</c:v>
                </c:pt>
                <c:pt idx="266">
                  <c:v>47.791648570965499</c:v>
                </c:pt>
                <c:pt idx="267">
                  <c:v>30.738404139032799</c:v>
                </c:pt>
                <c:pt idx="268">
                  <c:v>36.4262378386601</c:v>
                </c:pt>
                <c:pt idx="269">
                  <c:v>44.307457248485498</c:v>
                </c:pt>
                <c:pt idx="270">
                  <c:v>33.098463609546101</c:v>
                </c:pt>
                <c:pt idx="271">
                  <c:v>43.646227146723703</c:v>
                </c:pt>
                <c:pt idx="272">
                  <c:v>38.080501332485802</c:v>
                </c:pt>
                <c:pt idx="273">
                  <c:v>41.905365349498503</c:v>
                </c:pt>
                <c:pt idx="274">
                  <c:v>39.762240247105098</c:v>
                </c:pt>
                <c:pt idx="275">
                  <c:v>37.401125537824001</c:v>
                </c:pt>
                <c:pt idx="276">
                  <c:v>34.9006973555475</c:v>
                </c:pt>
                <c:pt idx="277">
                  <c:v>40.439140667055497</c:v>
                </c:pt>
                <c:pt idx="278">
                  <c:v>48.439511857835299</c:v>
                </c:pt>
                <c:pt idx="279">
                  <c:v>50.565065007562502</c:v>
                </c:pt>
                <c:pt idx="280">
                  <c:v>45.291567645296197</c:v>
                </c:pt>
                <c:pt idx="281">
                  <c:v>48.087675799113299</c:v>
                </c:pt>
                <c:pt idx="282">
                  <c:v>47.486882868339102</c:v>
                </c:pt>
                <c:pt idx="283">
                  <c:v>52.777266858148003</c:v>
                </c:pt>
                <c:pt idx="284">
                  <c:v>36.341398795829903</c:v>
                </c:pt>
                <c:pt idx="285">
                  <c:v>36.561327462589603</c:v>
                </c:pt>
                <c:pt idx="286">
                  <c:v>34.1669165109601</c:v>
                </c:pt>
                <c:pt idx="287">
                  <c:v>49.2081617078994</c:v>
                </c:pt>
                <c:pt idx="288">
                  <c:v>36.354775570081898</c:v>
                </c:pt>
                <c:pt idx="289">
                  <c:v>46.032174410361598</c:v>
                </c:pt>
                <c:pt idx="290">
                  <c:v>39.954135325660701</c:v>
                </c:pt>
                <c:pt idx="291">
                  <c:v>49.693535486233799</c:v>
                </c:pt>
                <c:pt idx="292">
                  <c:v>54.179140661965597</c:v>
                </c:pt>
                <c:pt idx="293">
                  <c:v>51.0748112081085</c:v>
                </c:pt>
                <c:pt idx="294">
                  <c:v>57.528479273039601</c:v>
                </c:pt>
                <c:pt idx="295">
                  <c:v>47.805951122790802</c:v>
                </c:pt>
                <c:pt idx="296">
                  <c:v>44.102799291074199</c:v>
                </c:pt>
                <c:pt idx="297">
                  <c:v>47.692815182198302</c:v>
                </c:pt>
                <c:pt idx="298">
                  <c:v>49.577710809498299</c:v>
                </c:pt>
                <c:pt idx="299">
                  <c:v>40.193636418732098</c:v>
                </c:pt>
                <c:pt idx="300">
                  <c:v>49.9502447472086</c:v>
                </c:pt>
                <c:pt idx="301">
                  <c:v>56.543906950370904</c:v>
                </c:pt>
                <c:pt idx="302">
                  <c:v>58.604663687903397</c:v>
                </c:pt>
                <c:pt idx="303">
                  <c:v>58.461654608969198</c:v>
                </c:pt>
                <c:pt idx="304">
                  <c:v>46.071801995611899</c:v>
                </c:pt>
                <c:pt idx="305">
                  <c:v>55.486886444837701</c:v>
                </c:pt>
                <c:pt idx="306">
                  <c:v>59.555841855574599</c:v>
                </c:pt>
                <c:pt idx="307">
                  <c:v>49.420887823067702</c:v>
                </c:pt>
                <c:pt idx="308">
                  <c:v>44.018948625205397</c:v>
                </c:pt>
                <c:pt idx="309">
                  <c:v>54.5872342714922</c:v>
                </c:pt>
                <c:pt idx="310">
                  <c:v>38.597513879133103</c:v>
                </c:pt>
                <c:pt idx="311">
                  <c:v>40.031573272855198</c:v>
                </c:pt>
                <c:pt idx="312">
                  <c:v>50.875463532631301</c:v>
                </c:pt>
                <c:pt idx="313">
                  <c:v>55.597312954831899</c:v>
                </c:pt>
                <c:pt idx="314">
                  <c:v>30.197259813469501</c:v>
                </c:pt>
                <c:pt idx="315">
                  <c:v>35.160350867284002</c:v>
                </c:pt>
                <c:pt idx="316">
                  <c:v>34.397344165308397</c:v>
                </c:pt>
                <c:pt idx="317">
                  <c:v>33.035782165216098</c:v>
                </c:pt>
                <c:pt idx="318">
                  <c:v>31.514424169382099</c:v>
                </c:pt>
                <c:pt idx="319">
                  <c:v>57.409256270075097</c:v>
                </c:pt>
                <c:pt idx="320">
                  <c:v>30.5216841585443</c:v>
                </c:pt>
                <c:pt idx="321">
                  <c:v>55.101407687881803</c:v>
                </c:pt>
                <c:pt idx="322">
                  <c:v>39.678211128097203</c:v>
                </c:pt>
                <c:pt idx="323">
                  <c:v>53.262561440391202</c:v>
                </c:pt>
                <c:pt idx="324">
                  <c:v>30.625188424257399</c:v>
                </c:pt>
                <c:pt idx="325">
                  <c:v>49.570036400675399</c:v>
                </c:pt>
                <c:pt idx="326">
                  <c:v>38.6002447002003</c:v>
                </c:pt>
                <c:pt idx="327">
                  <c:v>49.555487130201499</c:v>
                </c:pt>
                <c:pt idx="328">
                  <c:v>53.1064479395259</c:v>
                </c:pt>
                <c:pt idx="329">
                  <c:v>50.654584821725798</c:v>
                </c:pt>
                <c:pt idx="330">
                  <c:v>30.691271803168998</c:v>
                </c:pt>
                <c:pt idx="331">
                  <c:v>54.247296602487097</c:v>
                </c:pt>
                <c:pt idx="332">
                  <c:v>54.100809058750301</c:v>
                </c:pt>
                <c:pt idx="333">
                  <c:v>41.644965495729799</c:v>
                </c:pt>
                <c:pt idx="334">
                  <c:v>51.648906917205501</c:v>
                </c:pt>
                <c:pt idx="335">
                  <c:v>56.578393247727099</c:v>
                </c:pt>
                <c:pt idx="336">
                  <c:v>34.787608355478497</c:v>
                </c:pt>
                <c:pt idx="337">
                  <c:v>40.202737013938297</c:v>
                </c:pt>
                <c:pt idx="338">
                  <c:v>45.031084113017002</c:v>
                </c:pt>
                <c:pt idx="339">
                  <c:v>48.3051474598726</c:v>
                </c:pt>
                <c:pt idx="340">
                  <c:v>32.396450934122299</c:v>
                </c:pt>
                <c:pt idx="341">
                  <c:v>59.202512427499599</c:v>
                </c:pt>
                <c:pt idx="342">
                  <c:v>58.287339260553402</c:v>
                </c:pt>
                <c:pt idx="343">
                  <c:v>56.630482788647399</c:v>
                </c:pt>
                <c:pt idx="344">
                  <c:v>49.589918176832199</c:v>
                </c:pt>
                <c:pt idx="345">
                  <c:v>35.713793023652002</c:v>
                </c:pt>
                <c:pt idx="346">
                  <c:v>41.965667576041803</c:v>
                </c:pt>
                <c:pt idx="347">
                  <c:v>43.397619961951698</c:v>
                </c:pt>
                <c:pt idx="348">
                  <c:v>50.7062020810733</c:v>
                </c:pt>
                <c:pt idx="349">
                  <c:v>32.499683593213597</c:v>
                </c:pt>
                <c:pt idx="350">
                  <c:v>57.852748314126799</c:v>
                </c:pt>
                <c:pt idx="351">
                  <c:v>33.795503301423601</c:v>
                </c:pt>
                <c:pt idx="352">
                  <c:v>59.293091970085101</c:v>
                </c:pt>
                <c:pt idx="353">
                  <c:v>56.906938716290703</c:v>
                </c:pt>
                <c:pt idx="354">
                  <c:v>58.010149677257097</c:v>
                </c:pt>
                <c:pt idx="355">
                  <c:v>51.026985004111602</c:v>
                </c:pt>
                <c:pt idx="356">
                  <c:v>55.262620064680299</c:v>
                </c:pt>
                <c:pt idx="357">
                  <c:v>47.136635516653897</c:v>
                </c:pt>
                <c:pt idx="358">
                  <c:v>37.517726368764301</c:v>
                </c:pt>
                <c:pt idx="359">
                  <c:v>49.407609433172297</c:v>
                </c:pt>
                <c:pt idx="360">
                  <c:v>39.8048580163982</c:v>
                </c:pt>
                <c:pt idx="361">
                  <c:v>55.766232967783203</c:v>
                </c:pt>
                <c:pt idx="362">
                  <c:v>43.3342688262777</c:v>
                </c:pt>
                <c:pt idx="363">
                  <c:v>37.658715052296202</c:v>
                </c:pt>
                <c:pt idx="364">
                  <c:v>51.5216274359395</c:v>
                </c:pt>
                <c:pt idx="365">
                  <c:v>43.345920177722597</c:v>
                </c:pt>
                <c:pt idx="366">
                  <c:v>34.187846233846997</c:v>
                </c:pt>
                <c:pt idx="367">
                  <c:v>52.278136710523</c:v>
                </c:pt>
                <c:pt idx="368">
                  <c:v>39.189049805945302</c:v>
                </c:pt>
                <c:pt idx="369">
                  <c:v>55.9871870737405</c:v>
                </c:pt>
                <c:pt idx="370">
                  <c:v>55.104849358686302</c:v>
                </c:pt>
                <c:pt idx="371">
                  <c:v>36.553176380237304</c:v>
                </c:pt>
                <c:pt idx="372">
                  <c:v>53.1052343803469</c:v>
                </c:pt>
                <c:pt idx="373">
                  <c:v>59.587972789586203</c:v>
                </c:pt>
                <c:pt idx="374">
                  <c:v>57.013532589617697</c:v>
                </c:pt>
                <c:pt idx="375">
                  <c:v>45.984940582988798</c:v>
                </c:pt>
                <c:pt idx="376">
                  <c:v>56.223130758554603</c:v>
                </c:pt>
                <c:pt idx="377">
                  <c:v>37.928656420367197</c:v>
                </c:pt>
                <c:pt idx="378">
                  <c:v>59.812353285643503</c:v>
                </c:pt>
                <c:pt idx="379">
                  <c:v>48.613264278995203</c:v>
                </c:pt>
                <c:pt idx="380">
                  <c:v>46.1526130382749</c:v>
                </c:pt>
                <c:pt idx="381">
                  <c:v>55.445362986873597</c:v>
                </c:pt>
                <c:pt idx="382">
                  <c:v>48.233584009056301</c:v>
                </c:pt>
                <c:pt idx="383">
                  <c:v>46.136609806358301</c:v>
                </c:pt>
                <c:pt idx="384">
                  <c:v>33.7247482263477</c:v>
                </c:pt>
                <c:pt idx="385">
                  <c:v>52.792683730712</c:v>
                </c:pt>
                <c:pt idx="386">
                  <c:v>52.912813213324398</c:v>
                </c:pt>
                <c:pt idx="387">
                  <c:v>41.818400523950601</c:v>
                </c:pt>
                <c:pt idx="388">
                  <c:v>51.242360231665899</c:v>
                </c:pt>
                <c:pt idx="389">
                  <c:v>56.018064874144002</c:v>
                </c:pt>
                <c:pt idx="390">
                  <c:v>51.714726069101502</c:v>
                </c:pt>
                <c:pt idx="391">
                  <c:v>40.901013453169</c:v>
                </c:pt>
                <c:pt idx="392">
                  <c:v>52.752344569314701</c:v>
                </c:pt>
                <c:pt idx="393">
                  <c:v>45.421596974647898</c:v>
                </c:pt>
                <c:pt idx="394">
                  <c:v>33.414462597163798</c:v>
                </c:pt>
                <c:pt idx="395">
                  <c:v>44.908557855473703</c:v>
                </c:pt>
                <c:pt idx="396">
                  <c:v>40.987587833098601</c:v>
                </c:pt>
                <c:pt idx="397">
                  <c:v>54.847199943597197</c:v>
                </c:pt>
                <c:pt idx="398">
                  <c:v>36.613401487918502</c:v>
                </c:pt>
                <c:pt idx="399">
                  <c:v>35.994034895583802</c:v>
                </c:pt>
                <c:pt idx="400">
                  <c:v>41.245660515457502</c:v>
                </c:pt>
                <c:pt idx="401">
                  <c:v>40.347066454059103</c:v>
                </c:pt>
                <c:pt idx="402">
                  <c:v>47.229988283190501</c:v>
                </c:pt>
                <c:pt idx="403">
                  <c:v>40.039608632023103</c:v>
                </c:pt>
                <c:pt idx="404">
                  <c:v>52.416165125875402</c:v>
                </c:pt>
                <c:pt idx="405">
                  <c:v>34.6972084371398</c:v>
                </c:pt>
                <c:pt idx="406">
                  <c:v>58.781976150151401</c:v>
                </c:pt>
                <c:pt idx="407">
                  <c:v>31.767717680739999</c:v>
                </c:pt>
                <c:pt idx="408">
                  <c:v>52.727921524604398</c:v>
                </c:pt>
                <c:pt idx="409">
                  <c:v>49.3271864456702</c:v>
                </c:pt>
                <c:pt idx="410">
                  <c:v>30.570375318606899</c:v>
                </c:pt>
                <c:pt idx="411">
                  <c:v>40.901361687051804</c:v>
                </c:pt>
                <c:pt idx="412">
                  <c:v>50.378930021339201</c:v>
                </c:pt>
                <c:pt idx="413">
                  <c:v>44.502491757883597</c:v>
                </c:pt>
                <c:pt idx="414">
                  <c:v>52.755832473564602</c:v>
                </c:pt>
                <c:pt idx="415">
                  <c:v>59.412499139379499</c:v>
                </c:pt>
                <c:pt idx="416">
                  <c:v>43.972162153243097</c:v>
                </c:pt>
                <c:pt idx="417">
                  <c:v>39.488812216596699</c:v>
                </c:pt>
                <c:pt idx="418">
                  <c:v>34.475901727672003</c:v>
                </c:pt>
                <c:pt idx="419">
                  <c:v>48.266958050677502</c:v>
                </c:pt>
                <c:pt idx="420">
                  <c:v>47.012486255439804</c:v>
                </c:pt>
                <c:pt idx="421">
                  <c:v>52.062068316900103</c:v>
                </c:pt>
                <c:pt idx="422">
                  <c:v>40.835166508972797</c:v>
                </c:pt>
                <c:pt idx="423">
                  <c:v>39.655526378523902</c:v>
                </c:pt>
                <c:pt idx="424">
                  <c:v>55.528428433074403</c:v>
                </c:pt>
                <c:pt idx="425">
                  <c:v>59.937571183545003</c:v>
                </c:pt>
                <c:pt idx="426">
                  <c:v>50.507006149580299</c:v>
                </c:pt>
                <c:pt idx="427">
                  <c:v>57.190103220519497</c:v>
                </c:pt>
                <c:pt idx="428">
                  <c:v>33.866740613695498</c:v>
                </c:pt>
                <c:pt idx="429">
                  <c:v>57.381204072895301</c:v>
                </c:pt>
                <c:pt idx="430">
                  <c:v>43.337017863132999</c:v>
                </c:pt>
                <c:pt idx="431">
                  <c:v>51.6960674347268</c:v>
                </c:pt>
                <c:pt idx="432">
                  <c:v>59.356824108741797</c:v>
                </c:pt>
                <c:pt idx="433">
                  <c:v>59.7962578213968</c:v>
                </c:pt>
                <c:pt idx="434">
                  <c:v>46.8390881240692</c:v>
                </c:pt>
                <c:pt idx="435">
                  <c:v>41.387759474294199</c:v>
                </c:pt>
                <c:pt idx="436">
                  <c:v>50.810241941962097</c:v>
                </c:pt>
                <c:pt idx="437">
                  <c:v>58.704668687433397</c:v>
                </c:pt>
                <c:pt idx="438">
                  <c:v>53.289073821133798</c:v>
                </c:pt>
                <c:pt idx="439">
                  <c:v>57.977217689306102</c:v>
                </c:pt>
                <c:pt idx="440">
                  <c:v>54.458854045458203</c:v>
                </c:pt>
                <c:pt idx="441">
                  <c:v>38.405462424111498</c:v>
                </c:pt>
                <c:pt idx="442">
                  <c:v>44.609208592818398</c:v>
                </c:pt>
                <c:pt idx="443">
                  <c:v>39.367211141352598</c:v>
                </c:pt>
                <c:pt idx="444">
                  <c:v>33.047467611643697</c:v>
                </c:pt>
                <c:pt idx="445">
                  <c:v>47.356941068072103</c:v>
                </c:pt>
                <c:pt idx="446">
                  <c:v>54.413487936302701</c:v>
                </c:pt>
                <c:pt idx="447">
                  <c:v>51.746028789023498</c:v>
                </c:pt>
                <c:pt idx="448">
                  <c:v>59.969084904146001</c:v>
                </c:pt>
                <c:pt idx="449">
                  <c:v>38.855881815738798</c:v>
                </c:pt>
                <c:pt idx="450">
                  <c:v>50.447442328957003</c:v>
                </c:pt>
                <c:pt idx="451">
                  <c:v>57.844049602962997</c:v>
                </c:pt>
                <c:pt idx="452">
                  <c:v>58.394514377231197</c:v>
                </c:pt>
                <c:pt idx="453">
                  <c:v>44.555510972218599</c:v>
                </c:pt>
                <c:pt idx="454">
                  <c:v>53.403188712891598</c:v>
                </c:pt>
                <c:pt idx="455">
                  <c:v>54.197723552995797</c:v>
                </c:pt>
                <c:pt idx="456">
                  <c:v>50.695971729976598</c:v>
                </c:pt>
                <c:pt idx="457">
                  <c:v>55.303835449618497</c:v>
                </c:pt>
                <c:pt idx="458">
                  <c:v>41.6997315372912</c:v>
                </c:pt>
                <c:pt idx="459">
                  <c:v>30.340829665475699</c:v>
                </c:pt>
                <c:pt idx="460">
                  <c:v>55.327288491183197</c:v>
                </c:pt>
                <c:pt idx="461">
                  <c:v>55.558038371673099</c:v>
                </c:pt>
                <c:pt idx="462">
                  <c:v>38.1821664620999</c:v>
                </c:pt>
                <c:pt idx="463">
                  <c:v>49.459948875548697</c:v>
                </c:pt>
                <c:pt idx="464">
                  <c:v>59.099746528392302</c:v>
                </c:pt>
                <c:pt idx="465">
                  <c:v>35.883918597959102</c:v>
                </c:pt>
                <c:pt idx="466">
                  <c:v>33.993811846531599</c:v>
                </c:pt>
                <c:pt idx="467">
                  <c:v>32.510253529056001</c:v>
                </c:pt>
                <c:pt idx="468">
                  <c:v>58.224926911331799</c:v>
                </c:pt>
                <c:pt idx="469">
                  <c:v>42.5949791378426</c:v>
                </c:pt>
                <c:pt idx="470">
                  <c:v>41.709721077424703</c:v>
                </c:pt>
                <c:pt idx="471">
                  <c:v>47.454387871521398</c:v>
                </c:pt>
                <c:pt idx="472">
                  <c:v>32.349481847183903</c:v>
                </c:pt>
                <c:pt idx="473">
                  <c:v>43.192464517413903</c:v>
                </c:pt>
                <c:pt idx="474">
                  <c:v>43.217114578895398</c:v>
                </c:pt>
                <c:pt idx="475">
                  <c:v>34.594199279588501</c:v>
                </c:pt>
                <c:pt idx="476">
                  <c:v>59.136686746047303</c:v>
                </c:pt>
                <c:pt idx="477">
                  <c:v>46.760632599204698</c:v>
                </c:pt>
                <c:pt idx="478">
                  <c:v>43.356571884147002</c:v>
                </c:pt>
                <c:pt idx="479">
                  <c:v>46.7836199108987</c:v>
                </c:pt>
                <c:pt idx="480">
                  <c:v>31.274588784714599</c:v>
                </c:pt>
                <c:pt idx="481">
                  <c:v>53.889595339374303</c:v>
                </c:pt>
                <c:pt idx="482">
                  <c:v>50.935994068037097</c:v>
                </c:pt>
                <c:pt idx="483">
                  <c:v>34.9082396735052</c:v>
                </c:pt>
                <c:pt idx="484">
                  <c:v>32.887018565932699</c:v>
                </c:pt>
                <c:pt idx="485">
                  <c:v>56.627905455664902</c:v>
                </c:pt>
                <c:pt idx="486">
                  <c:v>43.196198486018901</c:v>
                </c:pt>
                <c:pt idx="487">
                  <c:v>30.691579518821101</c:v>
                </c:pt>
                <c:pt idx="488">
                  <c:v>41.204468728836297</c:v>
                </c:pt>
                <c:pt idx="489">
                  <c:v>41.236449315839202</c:v>
                </c:pt>
                <c:pt idx="490">
                  <c:v>31.597441778874199</c:v>
                </c:pt>
                <c:pt idx="491">
                  <c:v>35.085130810136803</c:v>
                </c:pt>
                <c:pt idx="492">
                  <c:v>59.502923687849403</c:v>
                </c:pt>
                <c:pt idx="493">
                  <c:v>32.233208375462397</c:v>
                </c:pt>
                <c:pt idx="494">
                  <c:v>45.616148597104598</c:v>
                </c:pt>
                <c:pt idx="495">
                  <c:v>32.024577150234002</c:v>
                </c:pt>
                <c:pt idx="496">
                  <c:v>34.2938239973451</c:v>
                </c:pt>
                <c:pt idx="497">
                  <c:v>35.821438439538703</c:v>
                </c:pt>
                <c:pt idx="498">
                  <c:v>56.141871161555798</c:v>
                </c:pt>
                <c:pt idx="499">
                  <c:v>46.335393641723897</c:v>
                </c:pt>
                <c:pt idx="500">
                  <c:v>56.616736576445099</c:v>
                </c:pt>
                <c:pt idx="501">
                  <c:v>48.887959186845002</c:v>
                </c:pt>
                <c:pt idx="502">
                  <c:v>36.013581113733103</c:v>
                </c:pt>
                <c:pt idx="503">
                  <c:v>55.478261463812998</c:v>
                </c:pt>
                <c:pt idx="504">
                  <c:v>36.871317157798998</c:v>
                </c:pt>
                <c:pt idx="505">
                  <c:v>33.472908923681899</c:v>
                </c:pt>
                <c:pt idx="506">
                  <c:v>50.026251540192099</c:v>
                </c:pt>
                <c:pt idx="507">
                  <c:v>50.942228422988897</c:v>
                </c:pt>
                <c:pt idx="508">
                  <c:v>34.452751690847101</c:v>
                </c:pt>
                <c:pt idx="509">
                  <c:v>41.539183882278103</c:v>
                </c:pt>
                <c:pt idx="510">
                  <c:v>46.332241085801499</c:v>
                </c:pt>
                <c:pt idx="511">
                  <c:v>48.611663651843799</c:v>
                </c:pt>
                <c:pt idx="512">
                  <c:v>58.869494047138502</c:v>
                </c:pt>
                <c:pt idx="513">
                  <c:v>42.6991400502991</c:v>
                </c:pt>
                <c:pt idx="514">
                  <c:v>35.459691991467103</c:v>
                </c:pt>
                <c:pt idx="515">
                  <c:v>55.031652275540303</c:v>
                </c:pt>
                <c:pt idx="516">
                  <c:v>31.970197307110102</c:v>
                </c:pt>
                <c:pt idx="517">
                  <c:v>47.641447140585797</c:v>
                </c:pt>
                <c:pt idx="518">
                  <c:v>53.027873140839397</c:v>
                </c:pt>
                <c:pt idx="519">
                  <c:v>50.350505398309203</c:v>
                </c:pt>
                <c:pt idx="520">
                  <c:v>48.498729441546701</c:v>
                </c:pt>
                <c:pt idx="521">
                  <c:v>48.923763715139799</c:v>
                </c:pt>
                <c:pt idx="522">
                  <c:v>30.9182213337001</c:v>
                </c:pt>
                <c:pt idx="523">
                  <c:v>56.631560748265898</c:v>
                </c:pt>
                <c:pt idx="524">
                  <c:v>54.870529028253699</c:v>
                </c:pt>
                <c:pt idx="525">
                  <c:v>35.109253521784602</c:v>
                </c:pt>
                <c:pt idx="526">
                  <c:v>44.413693036429898</c:v>
                </c:pt>
                <c:pt idx="527">
                  <c:v>42.241919406774301</c:v>
                </c:pt>
                <c:pt idx="528">
                  <c:v>49.062061166667903</c:v>
                </c:pt>
                <c:pt idx="529">
                  <c:v>56.812875210453903</c:v>
                </c:pt>
                <c:pt idx="530">
                  <c:v>37.7948473582152</c:v>
                </c:pt>
                <c:pt idx="531">
                  <c:v>48.098875471070798</c:v>
                </c:pt>
                <c:pt idx="532">
                  <c:v>45.183280777506099</c:v>
                </c:pt>
                <c:pt idx="533">
                  <c:v>40.658034318815403</c:v>
                </c:pt>
                <c:pt idx="534">
                  <c:v>33.460865202613398</c:v>
                </c:pt>
                <c:pt idx="535">
                  <c:v>36.325258111849301</c:v>
                </c:pt>
                <c:pt idx="536">
                  <c:v>46.4258265392114</c:v>
                </c:pt>
                <c:pt idx="537">
                  <c:v>43.656644131278902</c:v>
                </c:pt>
                <c:pt idx="538">
                  <c:v>57.309406895084003</c:v>
                </c:pt>
                <c:pt idx="539">
                  <c:v>32.706041294983002</c:v>
                </c:pt>
                <c:pt idx="540">
                  <c:v>40.630800807366299</c:v>
                </c:pt>
                <c:pt idx="541">
                  <c:v>57.617496150998598</c:v>
                </c:pt>
                <c:pt idx="542">
                  <c:v>59.0217951513551</c:v>
                </c:pt>
                <c:pt idx="543">
                  <c:v>52.348130633712699</c:v>
                </c:pt>
                <c:pt idx="544">
                  <c:v>49.390296420673998</c:v>
                </c:pt>
                <c:pt idx="545">
                  <c:v>37.2487676150729</c:v>
                </c:pt>
                <c:pt idx="546">
                  <c:v>40.4232348131628</c:v>
                </c:pt>
                <c:pt idx="547">
                  <c:v>45.566569780549401</c:v>
                </c:pt>
                <c:pt idx="548">
                  <c:v>33.132978684102099</c:v>
                </c:pt>
                <c:pt idx="549">
                  <c:v>43.938002277901802</c:v>
                </c:pt>
                <c:pt idx="550">
                  <c:v>44.767130080336699</c:v>
                </c:pt>
                <c:pt idx="551">
                  <c:v>43.255523630556503</c:v>
                </c:pt>
                <c:pt idx="552">
                  <c:v>44.170850504985602</c:v>
                </c:pt>
                <c:pt idx="553">
                  <c:v>57.480343144752197</c:v>
                </c:pt>
                <c:pt idx="554">
                  <c:v>52.819025387718099</c:v>
                </c:pt>
                <c:pt idx="555">
                  <c:v>42.827543595303702</c:v>
                </c:pt>
                <c:pt idx="556">
                  <c:v>44.682244807196</c:v>
                </c:pt>
                <c:pt idx="557">
                  <c:v>47.100868313330302</c:v>
                </c:pt>
                <c:pt idx="558">
                  <c:v>42.498451801716101</c:v>
                </c:pt>
                <c:pt idx="559">
                  <c:v>31.229421835420201</c:v>
                </c:pt>
                <c:pt idx="560">
                  <c:v>33.5789359403676</c:v>
                </c:pt>
                <c:pt idx="561">
                  <c:v>45.698359844361903</c:v>
                </c:pt>
                <c:pt idx="562">
                  <c:v>47.299865567072402</c:v>
                </c:pt>
                <c:pt idx="563">
                  <c:v>37.160717625142198</c:v>
                </c:pt>
                <c:pt idx="564">
                  <c:v>54.580531568039298</c:v>
                </c:pt>
                <c:pt idx="565">
                  <c:v>56.732424553345297</c:v>
                </c:pt>
                <c:pt idx="566">
                  <c:v>41.891269597390199</c:v>
                </c:pt>
                <c:pt idx="567">
                  <c:v>57.997373716117401</c:v>
                </c:pt>
                <c:pt idx="568">
                  <c:v>39.306797491808098</c:v>
                </c:pt>
                <c:pt idx="569">
                  <c:v>48.552224524018399</c:v>
                </c:pt>
                <c:pt idx="570">
                  <c:v>34.217803149511496</c:v>
                </c:pt>
                <c:pt idx="571">
                  <c:v>49.106097946796702</c:v>
                </c:pt>
                <c:pt idx="572">
                  <c:v>42.676832466206399</c:v>
                </c:pt>
                <c:pt idx="573">
                  <c:v>39.336988978077599</c:v>
                </c:pt>
                <c:pt idx="574">
                  <c:v>30.2231421416231</c:v>
                </c:pt>
                <c:pt idx="575">
                  <c:v>36.105329471559998</c:v>
                </c:pt>
                <c:pt idx="576">
                  <c:v>34.697647677045097</c:v>
                </c:pt>
                <c:pt idx="577">
                  <c:v>49.6840605534126</c:v>
                </c:pt>
                <c:pt idx="578">
                  <c:v>59.033721056991901</c:v>
                </c:pt>
                <c:pt idx="579">
                  <c:v>58.921637990817104</c:v>
                </c:pt>
                <c:pt idx="580">
                  <c:v>50.791670035959598</c:v>
                </c:pt>
                <c:pt idx="581">
                  <c:v>39.450500298643497</c:v>
                </c:pt>
                <c:pt idx="582">
                  <c:v>50.194815640436701</c:v>
                </c:pt>
                <c:pt idx="583">
                  <c:v>46.797776707429797</c:v>
                </c:pt>
                <c:pt idx="584">
                  <c:v>50.071090951560798</c:v>
                </c:pt>
                <c:pt idx="585">
                  <c:v>49.344748749298098</c:v>
                </c:pt>
                <c:pt idx="586">
                  <c:v>59.044094933102798</c:v>
                </c:pt>
                <c:pt idx="587">
                  <c:v>38.951805206532804</c:v>
                </c:pt>
                <c:pt idx="588">
                  <c:v>44.9933197132682</c:v>
                </c:pt>
                <c:pt idx="589">
                  <c:v>51.3766688964309</c:v>
                </c:pt>
                <c:pt idx="590">
                  <c:v>42.927400804210102</c:v>
                </c:pt>
                <c:pt idx="591">
                  <c:v>52.457230817308698</c:v>
                </c:pt>
                <c:pt idx="592">
                  <c:v>49.276765877328501</c:v>
                </c:pt>
                <c:pt idx="593">
                  <c:v>47.9382155374525</c:v>
                </c:pt>
                <c:pt idx="594">
                  <c:v>31.690187947650301</c:v>
                </c:pt>
                <c:pt idx="595">
                  <c:v>47.824074644654701</c:v>
                </c:pt>
                <c:pt idx="596">
                  <c:v>30.032665480505401</c:v>
                </c:pt>
                <c:pt idx="597">
                  <c:v>30.1357064318833</c:v>
                </c:pt>
                <c:pt idx="598">
                  <c:v>45.797179171324998</c:v>
                </c:pt>
                <c:pt idx="599">
                  <c:v>56.569060889183298</c:v>
                </c:pt>
                <c:pt idx="600">
                  <c:v>41.047327633689399</c:v>
                </c:pt>
                <c:pt idx="601">
                  <c:v>48.453310943022103</c:v>
                </c:pt>
                <c:pt idx="602">
                  <c:v>41.086103380495302</c:v>
                </c:pt>
                <c:pt idx="603">
                  <c:v>54.102774941464297</c:v>
                </c:pt>
                <c:pt idx="604">
                  <c:v>36.690594730712398</c:v>
                </c:pt>
                <c:pt idx="605">
                  <c:v>47.219181805125601</c:v>
                </c:pt>
                <c:pt idx="606">
                  <c:v>38.917009982555903</c:v>
                </c:pt>
                <c:pt idx="607">
                  <c:v>51.408710899824101</c:v>
                </c:pt>
                <c:pt idx="608">
                  <c:v>52.253624756618699</c:v>
                </c:pt>
                <c:pt idx="609">
                  <c:v>47.402065097399998</c:v>
                </c:pt>
                <c:pt idx="610">
                  <c:v>45.791719274251903</c:v>
                </c:pt>
                <c:pt idx="611">
                  <c:v>35.7729391141958</c:v>
                </c:pt>
                <c:pt idx="612">
                  <c:v>45.808424423600897</c:v>
                </c:pt>
                <c:pt idx="613">
                  <c:v>34.7162982284027</c:v>
                </c:pt>
                <c:pt idx="614">
                  <c:v>52.321474486016001</c:v>
                </c:pt>
                <c:pt idx="615">
                  <c:v>48.8664894381971</c:v>
                </c:pt>
                <c:pt idx="616">
                  <c:v>52.988285733107297</c:v>
                </c:pt>
                <c:pt idx="617">
                  <c:v>34.100683791166297</c:v>
                </c:pt>
                <c:pt idx="618">
                  <c:v>50.8442512015639</c:v>
                </c:pt>
                <c:pt idx="619">
                  <c:v>32.1236249386588</c:v>
                </c:pt>
                <c:pt idx="620">
                  <c:v>53.558274998168699</c:v>
                </c:pt>
                <c:pt idx="621">
                  <c:v>56.5290501524807</c:v>
                </c:pt>
                <c:pt idx="622">
                  <c:v>47.907855103185703</c:v>
                </c:pt>
                <c:pt idx="623">
                  <c:v>47.405824755593201</c:v>
                </c:pt>
                <c:pt idx="624">
                  <c:v>36.937536689107702</c:v>
                </c:pt>
                <c:pt idx="625">
                  <c:v>35.322205156889801</c:v>
                </c:pt>
                <c:pt idx="626">
                  <c:v>30.535389868037999</c:v>
                </c:pt>
                <c:pt idx="627">
                  <c:v>41.247317763485697</c:v>
                </c:pt>
                <c:pt idx="628">
                  <c:v>49.28924731371</c:v>
                </c:pt>
                <c:pt idx="629">
                  <c:v>30.015974503460701</c:v>
                </c:pt>
                <c:pt idx="630">
                  <c:v>38.810026658460899</c:v>
                </c:pt>
                <c:pt idx="631">
                  <c:v>56.646892762184699</c:v>
                </c:pt>
                <c:pt idx="632">
                  <c:v>43.916252325079</c:v>
                </c:pt>
                <c:pt idx="633">
                  <c:v>35.048837303938598</c:v>
                </c:pt>
                <c:pt idx="634">
                  <c:v>31.6177571605268</c:v>
                </c:pt>
                <c:pt idx="635">
                  <c:v>52.773956117420603</c:v>
                </c:pt>
                <c:pt idx="636">
                  <c:v>58.582370157240703</c:v>
                </c:pt>
                <c:pt idx="637">
                  <c:v>36.695388862839501</c:v>
                </c:pt>
                <c:pt idx="638">
                  <c:v>54.804951803719803</c:v>
                </c:pt>
                <c:pt idx="639">
                  <c:v>30.153231229241602</c:v>
                </c:pt>
                <c:pt idx="640">
                  <c:v>30.351826745864798</c:v>
                </c:pt>
                <c:pt idx="641">
                  <c:v>57.571551136661398</c:v>
                </c:pt>
                <c:pt idx="642">
                  <c:v>50.627431038605401</c:v>
                </c:pt>
                <c:pt idx="643">
                  <c:v>46.233114529248397</c:v>
                </c:pt>
                <c:pt idx="644">
                  <c:v>59.3962295389275</c:v>
                </c:pt>
                <c:pt idx="645">
                  <c:v>48.559114557544198</c:v>
                </c:pt>
                <c:pt idx="646">
                  <c:v>31.531221607016501</c:v>
                </c:pt>
                <c:pt idx="647">
                  <c:v>31.282818478713899</c:v>
                </c:pt>
                <c:pt idx="648">
                  <c:v>45.0331065307142</c:v>
                </c:pt>
                <c:pt idx="649">
                  <c:v>31.900254150597402</c:v>
                </c:pt>
                <c:pt idx="650">
                  <c:v>40.086379712086099</c:v>
                </c:pt>
                <c:pt idx="651">
                  <c:v>55.721240860903997</c:v>
                </c:pt>
                <c:pt idx="652">
                  <c:v>43.599785839377297</c:v>
                </c:pt>
                <c:pt idx="653">
                  <c:v>38.757253534354902</c:v>
                </c:pt>
                <c:pt idx="654">
                  <c:v>47.200630307548998</c:v>
                </c:pt>
                <c:pt idx="655">
                  <c:v>30.252949118016598</c:v>
                </c:pt>
                <c:pt idx="656">
                  <c:v>33.847447353036202</c:v>
                </c:pt>
                <c:pt idx="657">
                  <c:v>45.959291797314201</c:v>
                </c:pt>
                <c:pt idx="658">
                  <c:v>40.104237056078297</c:v>
                </c:pt>
                <c:pt idx="659">
                  <c:v>57.730875686480303</c:v>
                </c:pt>
                <c:pt idx="660">
                  <c:v>35.859122809601402</c:v>
                </c:pt>
                <c:pt idx="661">
                  <c:v>37.958596906883798</c:v>
                </c:pt>
                <c:pt idx="662">
                  <c:v>52.564164664071697</c:v>
                </c:pt>
                <c:pt idx="663">
                  <c:v>37.215321575577299</c:v>
                </c:pt>
                <c:pt idx="664">
                  <c:v>38.515303659578599</c:v>
                </c:pt>
                <c:pt idx="665">
                  <c:v>48.811245079745298</c:v>
                </c:pt>
                <c:pt idx="666">
                  <c:v>35.013927723248102</c:v>
                </c:pt>
                <c:pt idx="667">
                  <c:v>51.848877434806603</c:v>
                </c:pt>
                <c:pt idx="668">
                  <c:v>36.165114067205401</c:v>
                </c:pt>
                <c:pt idx="669">
                  <c:v>31.2086057407159</c:v>
                </c:pt>
                <c:pt idx="670">
                  <c:v>44.104494989042699</c:v>
                </c:pt>
                <c:pt idx="671">
                  <c:v>46.876851944690401</c:v>
                </c:pt>
                <c:pt idx="672">
                  <c:v>57.399425429159898</c:v>
                </c:pt>
                <c:pt idx="673">
                  <c:v>59.790441487523701</c:v>
                </c:pt>
                <c:pt idx="674">
                  <c:v>41.416774934078198</c:v>
                </c:pt>
                <c:pt idx="675">
                  <c:v>43.958636143884</c:v>
                </c:pt>
                <c:pt idx="676">
                  <c:v>54.128400212688199</c:v>
                </c:pt>
                <c:pt idx="677">
                  <c:v>30.161939935131699</c:v>
                </c:pt>
                <c:pt idx="678">
                  <c:v>51.300051173437502</c:v>
                </c:pt>
                <c:pt idx="679">
                  <c:v>48.967015168518699</c:v>
                </c:pt>
                <c:pt idx="680">
                  <c:v>42.400939565641799</c:v>
                </c:pt>
                <c:pt idx="681">
                  <c:v>54.763903496371903</c:v>
                </c:pt>
                <c:pt idx="682">
                  <c:v>34.368047313505599</c:v>
                </c:pt>
                <c:pt idx="683">
                  <c:v>48.585116278641003</c:v>
                </c:pt>
                <c:pt idx="684">
                  <c:v>51.280698068038298</c:v>
                </c:pt>
                <c:pt idx="685">
                  <c:v>56.324542596609803</c:v>
                </c:pt>
                <c:pt idx="686">
                  <c:v>46.220759905621598</c:v>
                </c:pt>
                <c:pt idx="687">
                  <c:v>47.202013054948203</c:v>
                </c:pt>
                <c:pt idx="688">
                  <c:v>48.468707037040403</c:v>
                </c:pt>
                <c:pt idx="689">
                  <c:v>53.385402250842198</c:v>
                </c:pt>
                <c:pt idx="690">
                  <c:v>32.151557056065101</c:v>
                </c:pt>
                <c:pt idx="691">
                  <c:v>41.488720211785001</c:v>
                </c:pt>
                <c:pt idx="692">
                  <c:v>30.502839837398302</c:v>
                </c:pt>
                <c:pt idx="693">
                  <c:v>37.772959112158901</c:v>
                </c:pt>
                <c:pt idx="694">
                  <c:v>43.022561939031199</c:v>
                </c:pt>
                <c:pt idx="695">
                  <c:v>41.519521821006897</c:v>
                </c:pt>
                <c:pt idx="696">
                  <c:v>41.212345347034599</c:v>
                </c:pt>
                <c:pt idx="697">
                  <c:v>34.764749866947199</c:v>
                </c:pt>
                <c:pt idx="698">
                  <c:v>48.8872185972713</c:v>
                </c:pt>
                <c:pt idx="699">
                  <c:v>51.935605219558703</c:v>
                </c:pt>
                <c:pt idx="700">
                  <c:v>59.304351971356901</c:v>
                </c:pt>
                <c:pt idx="701">
                  <c:v>44.765154917098798</c:v>
                </c:pt>
                <c:pt idx="702">
                  <c:v>47.049595500610202</c:v>
                </c:pt>
                <c:pt idx="703">
                  <c:v>47.704552288658697</c:v>
                </c:pt>
                <c:pt idx="704">
                  <c:v>56.532158742268003</c:v>
                </c:pt>
                <c:pt idx="705">
                  <c:v>37.123147382889996</c:v>
                </c:pt>
                <c:pt idx="706">
                  <c:v>52.292166781480503</c:v>
                </c:pt>
                <c:pt idx="707">
                  <c:v>45.551975391347298</c:v>
                </c:pt>
                <c:pt idx="708">
                  <c:v>59.456978481505701</c:v>
                </c:pt>
                <c:pt idx="709">
                  <c:v>54.989496187066798</c:v>
                </c:pt>
                <c:pt idx="710">
                  <c:v>49.686432123732096</c:v>
                </c:pt>
                <c:pt idx="711">
                  <c:v>34.419155580000201</c:v>
                </c:pt>
                <c:pt idx="712">
                  <c:v>57.425250640143602</c:v>
                </c:pt>
                <c:pt idx="713">
                  <c:v>44.409508402022198</c:v>
                </c:pt>
                <c:pt idx="714">
                  <c:v>57.011967365410001</c:v>
                </c:pt>
                <c:pt idx="715">
                  <c:v>51.594090180538998</c:v>
                </c:pt>
                <c:pt idx="716">
                  <c:v>51.608684133700798</c:v>
                </c:pt>
                <c:pt idx="717">
                  <c:v>40.846946095717499</c:v>
                </c:pt>
                <c:pt idx="718">
                  <c:v>58.3705951032182</c:v>
                </c:pt>
                <c:pt idx="719">
                  <c:v>59.950060012183798</c:v>
                </c:pt>
                <c:pt idx="720">
                  <c:v>58.645811421505499</c:v>
                </c:pt>
                <c:pt idx="721">
                  <c:v>51.740174098076203</c:v>
                </c:pt>
                <c:pt idx="722">
                  <c:v>56.233381450685897</c:v>
                </c:pt>
                <c:pt idx="723">
                  <c:v>56.055887945403697</c:v>
                </c:pt>
                <c:pt idx="724">
                  <c:v>54.8486688076325</c:v>
                </c:pt>
                <c:pt idx="725">
                  <c:v>57.4645956072766</c:v>
                </c:pt>
                <c:pt idx="726">
                  <c:v>34.094274090923797</c:v>
                </c:pt>
                <c:pt idx="727">
                  <c:v>53.141331650538298</c:v>
                </c:pt>
                <c:pt idx="728">
                  <c:v>52.139179324114899</c:v>
                </c:pt>
                <c:pt idx="729">
                  <c:v>38.977815966494397</c:v>
                </c:pt>
                <c:pt idx="730">
                  <c:v>39.287923425325701</c:v>
                </c:pt>
                <c:pt idx="731">
                  <c:v>32.210802701623599</c:v>
                </c:pt>
                <c:pt idx="732">
                  <c:v>54.965986794105802</c:v>
                </c:pt>
                <c:pt idx="733">
                  <c:v>57.021191974215498</c:v>
                </c:pt>
                <c:pt idx="734">
                  <c:v>36.073548177603797</c:v>
                </c:pt>
                <c:pt idx="735">
                  <c:v>46.178226207434903</c:v>
                </c:pt>
                <c:pt idx="736">
                  <c:v>33.581353040105498</c:v>
                </c:pt>
                <c:pt idx="737">
                  <c:v>38.0864885692908</c:v>
                </c:pt>
                <c:pt idx="738">
                  <c:v>50.184793748219903</c:v>
                </c:pt>
                <c:pt idx="739">
                  <c:v>37.5934890957611</c:v>
                </c:pt>
                <c:pt idx="740">
                  <c:v>59.954514333279597</c:v>
                </c:pt>
                <c:pt idx="741">
                  <c:v>35.045495691396297</c:v>
                </c:pt>
                <c:pt idx="742">
                  <c:v>59.859221638550501</c:v>
                </c:pt>
                <c:pt idx="743">
                  <c:v>41.701938608073398</c:v>
                </c:pt>
                <c:pt idx="744">
                  <c:v>45.603420189035297</c:v>
                </c:pt>
                <c:pt idx="745">
                  <c:v>54.375533204353999</c:v>
                </c:pt>
                <c:pt idx="746">
                  <c:v>42.005467839077703</c:v>
                </c:pt>
                <c:pt idx="747">
                  <c:v>41.329926117866897</c:v>
                </c:pt>
                <c:pt idx="748">
                  <c:v>42.784629365118498</c:v>
                </c:pt>
                <c:pt idx="749">
                  <c:v>41.413681706765097</c:v>
                </c:pt>
                <c:pt idx="750">
                  <c:v>44.476995443647198</c:v>
                </c:pt>
                <c:pt idx="751">
                  <c:v>38.598129196628101</c:v>
                </c:pt>
                <c:pt idx="752">
                  <c:v>53.085416541500102</c:v>
                </c:pt>
                <c:pt idx="753">
                  <c:v>58.188140220996402</c:v>
                </c:pt>
                <c:pt idx="754">
                  <c:v>47.351103324812897</c:v>
                </c:pt>
                <c:pt idx="755">
                  <c:v>56.7295145126891</c:v>
                </c:pt>
                <c:pt idx="756">
                  <c:v>38.4696424247877</c:v>
                </c:pt>
                <c:pt idx="757">
                  <c:v>58.4986543632929</c:v>
                </c:pt>
                <c:pt idx="758">
                  <c:v>33.011595946652001</c:v>
                </c:pt>
                <c:pt idx="759">
                  <c:v>56.066408451002303</c:v>
                </c:pt>
                <c:pt idx="760">
                  <c:v>57.8012210739642</c:v>
                </c:pt>
                <c:pt idx="761">
                  <c:v>59.499616281866899</c:v>
                </c:pt>
                <c:pt idx="762">
                  <c:v>44.828113402843101</c:v>
                </c:pt>
                <c:pt idx="763">
                  <c:v>58.6339663455283</c:v>
                </c:pt>
                <c:pt idx="764">
                  <c:v>36.113002463524303</c:v>
                </c:pt>
                <c:pt idx="765">
                  <c:v>34.520689662830499</c:v>
                </c:pt>
                <c:pt idx="766">
                  <c:v>46.659247978959698</c:v>
                </c:pt>
                <c:pt idx="767">
                  <c:v>45.756025079900397</c:v>
                </c:pt>
                <c:pt idx="768">
                  <c:v>56.292870357980497</c:v>
                </c:pt>
                <c:pt idx="769">
                  <c:v>56.048665183860102</c:v>
                </c:pt>
                <c:pt idx="770">
                  <c:v>41.6414711514321</c:v>
                </c:pt>
                <c:pt idx="771">
                  <c:v>56.848025508482401</c:v>
                </c:pt>
                <c:pt idx="772">
                  <c:v>59.253425928112698</c:v>
                </c:pt>
                <c:pt idx="773">
                  <c:v>55.330880235221997</c:v>
                </c:pt>
                <c:pt idx="774">
                  <c:v>51.563108760142001</c:v>
                </c:pt>
                <c:pt idx="775">
                  <c:v>49.211209089643098</c:v>
                </c:pt>
                <c:pt idx="776">
                  <c:v>57.971209441687897</c:v>
                </c:pt>
                <c:pt idx="777">
                  <c:v>57.170286449254903</c:v>
                </c:pt>
                <c:pt idx="778">
                  <c:v>56.132831594119999</c:v>
                </c:pt>
                <c:pt idx="779">
                  <c:v>31.8385933663433</c:v>
                </c:pt>
                <c:pt idx="780">
                  <c:v>44.1249493525861</c:v>
                </c:pt>
                <c:pt idx="781">
                  <c:v>55.004113032031697</c:v>
                </c:pt>
                <c:pt idx="782">
                  <c:v>38.289301509755099</c:v>
                </c:pt>
                <c:pt idx="783">
                  <c:v>57.282603698393402</c:v>
                </c:pt>
                <c:pt idx="784">
                  <c:v>39.553231484505901</c:v>
                </c:pt>
                <c:pt idx="785">
                  <c:v>51.328057266533797</c:v>
                </c:pt>
                <c:pt idx="786">
                  <c:v>47.363766166819403</c:v>
                </c:pt>
                <c:pt idx="787">
                  <c:v>46.073187494183799</c:v>
                </c:pt>
                <c:pt idx="788">
                  <c:v>50.476790145563101</c:v>
                </c:pt>
                <c:pt idx="789">
                  <c:v>34.686397998170797</c:v>
                </c:pt>
                <c:pt idx="790">
                  <c:v>39.7504465077579</c:v>
                </c:pt>
                <c:pt idx="791">
                  <c:v>43.155966074891303</c:v>
                </c:pt>
                <c:pt idx="792">
                  <c:v>39.000663540525402</c:v>
                </c:pt>
                <c:pt idx="793">
                  <c:v>50.651026650744498</c:v>
                </c:pt>
                <c:pt idx="794">
                  <c:v>39.258388782505001</c:v>
                </c:pt>
                <c:pt idx="795">
                  <c:v>35.479073753958303</c:v>
                </c:pt>
                <c:pt idx="796">
                  <c:v>43.312724907198699</c:v>
                </c:pt>
                <c:pt idx="797">
                  <c:v>37.003065028763203</c:v>
                </c:pt>
                <c:pt idx="798">
                  <c:v>32.8044340598289</c:v>
                </c:pt>
                <c:pt idx="799">
                  <c:v>35.1010914335086</c:v>
                </c:pt>
                <c:pt idx="800">
                  <c:v>36.4749774992083</c:v>
                </c:pt>
                <c:pt idx="801">
                  <c:v>45.583007638013903</c:v>
                </c:pt>
                <c:pt idx="802">
                  <c:v>30.6521858324625</c:v>
                </c:pt>
                <c:pt idx="803">
                  <c:v>39.413787601734597</c:v>
                </c:pt>
                <c:pt idx="804">
                  <c:v>53.9612002215001</c:v>
                </c:pt>
                <c:pt idx="805">
                  <c:v>46.211687085875099</c:v>
                </c:pt>
                <c:pt idx="806">
                  <c:v>36.451627324341999</c:v>
                </c:pt>
                <c:pt idx="807">
                  <c:v>37.883921710866403</c:v>
                </c:pt>
                <c:pt idx="808">
                  <c:v>45.794528413199501</c:v>
                </c:pt>
                <c:pt idx="809">
                  <c:v>56.663247122433802</c:v>
                </c:pt>
                <c:pt idx="810">
                  <c:v>51.609661877784902</c:v>
                </c:pt>
                <c:pt idx="811">
                  <c:v>35.197888624435301</c:v>
                </c:pt>
                <c:pt idx="812">
                  <c:v>55.600567744900999</c:v>
                </c:pt>
                <c:pt idx="813">
                  <c:v>35.757405188519002</c:v>
                </c:pt>
                <c:pt idx="814">
                  <c:v>47.519438306392502</c:v>
                </c:pt>
                <c:pt idx="815">
                  <c:v>56.793292331241403</c:v>
                </c:pt>
                <c:pt idx="816">
                  <c:v>42.966826202719702</c:v>
                </c:pt>
                <c:pt idx="817">
                  <c:v>48.367446485294003</c:v>
                </c:pt>
                <c:pt idx="818">
                  <c:v>39.901311551084</c:v>
                </c:pt>
                <c:pt idx="819">
                  <c:v>35.692112998579198</c:v>
                </c:pt>
                <c:pt idx="820">
                  <c:v>58.058566674378703</c:v>
                </c:pt>
                <c:pt idx="821">
                  <c:v>56.603832161671299</c:v>
                </c:pt>
                <c:pt idx="822">
                  <c:v>32.470646328235397</c:v>
                </c:pt>
                <c:pt idx="823">
                  <c:v>52.264931817892297</c:v>
                </c:pt>
                <c:pt idx="824">
                  <c:v>30.231788661726899</c:v>
                </c:pt>
                <c:pt idx="825">
                  <c:v>40.751436736730099</c:v>
                </c:pt>
                <c:pt idx="826">
                  <c:v>34.666797536143797</c:v>
                </c:pt>
                <c:pt idx="827">
                  <c:v>34.848129818891302</c:v>
                </c:pt>
                <c:pt idx="828">
                  <c:v>50.419698375007897</c:v>
                </c:pt>
                <c:pt idx="829">
                  <c:v>41.102892511000199</c:v>
                </c:pt>
                <c:pt idx="830">
                  <c:v>43.783690534714403</c:v>
                </c:pt>
                <c:pt idx="831">
                  <c:v>58.475253670516402</c:v>
                </c:pt>
                <c:pt idx="832">
                  <c:v>38.063145082414998</c:v>
                </c:pt>
                <c:pt idx="833">
                  <c:v>47.137510722747201</c:v>
                </c:pt>
                <c:pt idx="834">
                  <c:v>56.383165484097503</c:v>
                </c:pt>
                <c:pt idx="835">
                  <c:v>32.282470855349203</c:v>
                </c:pt>
                <c:pt idx="836">
                  <c:v>42.8367215509533</c:v>
                </c:pt>
                <c:pt idx="837">
                  <c:v>51.1048660128302</c:v>
                </c:pt>
                <c:pt idx="838">
                  <c:v>44.665279459709801</c:v>
                </c:pt>
                <c:pt idx="839">
                  <c:v>44.186038814409699</c:v>
                </c:pt>
                <c:pt idx="840">
                  <c:v>46.390394485948697</c:v>
                </c:pt>
                <c:pt idx="841">
                  <c:v>47.168536183426397</c:v>
                </c:pt>
                <c:pt idx="842">
                  <c:v>32.849030531227903</c:v>
                </c:pt>
                <c:pt idx="843">
                  <c:v>48.469670695792999</c:v>
                </c:pt>
                <c:pt idx="844">
                  <c:v>49.089528311094298</c:v>
                </c:pt>
                <c:pt idx="845">
                  <c:v>57.3476975198692</c:v>
                </c:pt>
                <c:pt idx="846">
                  <c:v>58.436552296292703</c:v>
                </c:pt>
                <c:pt idx="847">
                  <c:v>40.0265478606131</c:v>
                </c:pt>
                <c:pt idx="848">
                  <c:v>39.728384964229498</c:v>
                </c:pt>
                <c:pt idx="849">
                  <c:v>46.008651817341502</c:v>
                </c:pt>
                <c:pt idx="850">
                  <c:v>32.939355392785501</c:v>
                </c:pt>
                <c:pt idx="851">
                  <c:v>44.391253518163303</c:v>
                </c:pt>
                <c:pt idx="852">
                  <c:v>32.420672372972298</c:v>
                </c:pt>
                <c:pt idx="853">
                  <c:v>35.916825339610497</c:v>
                </c:pt>
                <c:pt idx="854">
                  <c:v>48.115922367095997</c:v>
                </c:pt>
                <c:pt idx="855">
                  <c:v>54.239167649787397</c:v>
                </c:pt>
                <c:pt idx="856">
                  <c:v>43.1001733324035</c:v>
                </c:pt>
                <c:pt idx="857">
                  <c:v>37.304967149593701</c:v>
                </c:pt>
                <c:pt idx="858">
                  <c:v>35.851527863115301</c:v>
                </c:pt>
                <c:pt idx="859">
                  <c:v>56.785379967285799</c:v>
                </c:pt>
                <c:pt idx="860">
                  <c:v>47.197906171652299</c:v>
                </c:pt>
                <c:pt idx="861">
                  <c:v>34.117049791653898</c:v>
                </c:pt>
                <c:pt idx="862">
                  <c:v>32.80046310745</c:v>
                </c:pt>
                <c:pt idx="863">
                  <c:v>48.625484561297803</c:v>
                </c:pt>
                <c:pt idx="864">
                  <c:v>38.687585362717599</c:v>
                </c:pt>
                <c:pt idx="865">
                  <c:v>59.729825470500899</c:v>
                </c:pt>
                <c:pt idx="866">
                  <c:v>40.597123499270701</c:v>
                </c:pt>
                <c:pt idx="867">
                  <c:v>53.6799021114645</c:v>
                </c:pt>
                <c:pt idx="868">
                  <c:v>38.576712526002801</c:v>
                </c:pt>
                <c:pt idx="869">
                  <c:v>46.744986986094297</c:v>
                </c:pt>
                <c:pt idx="870">
                  <c:v>42.098155750414797</c:v>
                </c:pt>
                <c:pt idx="871">
                  <c:v>55.970184627614103</c:v>
                </c:pt>
                <c:pt idx="872">
                  <c:v>59.938707991546401</c:v>
                </c:pt>
                <c:pt idx="873">
                  <c:v>33.6094947170319</c:v>
                </c:pt>
                <c:pt idx="874">
                  <c:v>45.676626934138099</c:v>
                </c:pt>
                <c:pt idx="875">
                  <c:v>38.0666318923886</c:v>
                </c:pt>
                <c:pt idx="876">
                  <c:v>50.869606916158503</c:v>
                </c:pt>
                <c:pt idx="877">
                  <c:v>39.796803366182303</c:v>
                </c:pt>
                <c:pt idx="878">
                  <c:v>32.134793355374597</c:v>
                </c:pt>
                <c:pt idx="879">
                  <c:v>56.623605349574603</c:v>
                </c:pt>
                <c:pt idx="880">
                  <c:v>54.3023404632401</c:v>
                </c:pt>
                <c:pt idx="881">
                  <c:v>38.300528506168</c:v>
                </c:pt>
                <c:pt idx="882">
                  <c:v>39.066449284466998</c:v>
                </c:pt>
                <c:pt idx="883">
                  <c:v>45.277624384055599</c:v>
                </c:pt>
                <c:pt idx="884">
                  <c:v>38.027799402870997</c:v>
                </c:pt>
                <c:pt idx="885">
                  <c:v>50.522988212983101</c:v>
                </c:pt>
                <c:pt idx="886">
                  <c:v>58.221878031247698</c:v>
                </c:pt>
                <c:pt idx="887">
                  <c:v>49.592109757179202</c:v>
                </c:pt>
                <c:pt idx="888">
                  <c:v>46.186127341597398</c:v>
                </c:pt>
                <c:pt idx="889">
                  <c:v>35.2378879937759</c:v>
                </c:pt>
                <c:pt idx="890">
                  <c:v>52.431767102270001</c:v>
                </c:pt>
                <c:pt idx="891">
                  <c:v>56.636714408747899</c:v>
                </c:pt>
                <c:pt idx="892">
                  <c:v>50.747626883594897</c:v>
                </c:pt>
                <c:pt idx="893">
                  <c:v>32.637693888999898</c:v>
                </c:pt>
                <c:pt idx="894">
                  <c:v>32.855502643884201</c:v>
                </c:pt>
                <c:pt idx="895">
                  <c:v>54.613570197004101</c:v>
                </c:pt>
                <c:pt idx="896">
                  <c:v>49.9883465948949</c:v>
                </c:pt>
                <c:pt idx="897">
                  <c:v>41.288423085630001</c:v>
                </c:pt>
                <c:pt idx="898">
                  <c:v>59.664299321859502</c:v>
                </c:pt>
                <c:pt idx="899">
                  <c:v>41.168921549781203</c:v>
                </c:pt>
                <c:pt idx="900">
                  <c:v>47.728762621791397</c:v>
                </c:pt>
                <c:pt idx="901">
                  <c:v>44.444868728322803</c:v>
                </c:pt>
                <c:pt idx="902">
                  <c:v>41.211849321635498</c:v>
                </c:pt>
                <c:pt idx="903">
                  <c:v>48.997705371295801</c:v>
                </c:pt>
                <c:pt idx="904">
                  <c:v>40.613564455855503</c:v>
                </c:pt>
                <c:pt idx="905">
                  <c:v>52.303995690052801</c:v>
                </c:pt>
                <c:pt idx="906">
                  <c:v>36.330662095785001</c:v>
                </c:pt>
                <c:pt idx="907">
                  <c:v>45.409648410202102</c:v>
                </c:pt>
                <c:pt idx="908">
                  <c:v>45.049842967459398</c:v>
                </c:pt>
                <c:pt idx="909">
                  <c:v>48.120405213260099</c:v>
                </c:pt>
                <c:pt idx="910">
                  <c:v>42.809669179633602</c:v>
                </c:pt>
                <c:pt idx="911">
                  <c:v>40.787982712146899</c:v>
                </c:pt>
                <c:pt idx="912">
                  <c:v>41.99854405784</c:v>
                </c:pt>
                <c:pt idx="913">
                  <c:v>58.638418890200398</c:v>
                </c:pt>
                <c:pt idx="914">
                  <c:v>50.833066661009603</c:v>
                </c:pt>
                <c:pt idx="915">
                  <c:v>55.726511080819897</c:v>
                </c:pt>
                <c:pt idx="916">
                  <c:v>51.502575373076297</c:v>
                </c:pt>
                <c:pt idx="917">
                  <c:v>36.728129612819302</c:v>
                </c:pt>
                <c:pt idx="918">
                  <c:v>55.594275792901598</c:v>
                </c:pt>
                <c:pt idx="919">
                  <c:v>55.792314037513002</c:v>
                </c:pt>
                <c:pt idx="920">
                  <c:v>40.735752488648302</c:v>
                </c:pt>
                <c:pt idx="921">
                  <c:v>57.984476190849797</c:v>
                </c:pt>
                <c:pt idx="922">
                  <c:v>47.062615067873899</c:v>
                </c:pt>
                <c:pt idx="923">
                  <c:v>42.874562504261299</c:v>
                </c:pt>
                <c:pt idx="924">
                  <c:v>49.048739863844297</c:v>
                </c:pt>
                <c:pt idx="925">
                  <c:v>30.905798412343</c:v>
                </c:pt>
                <c:pt idx="926">
                  <c:v>35.176720766078198</c:v>
                </c:pt>
                <c:pt idx="927">
                  <c:v>50.848677854800002</c:v>
                </c:pt>
                <c:pt idx="928">
                  <c:v>31.499457238555401</c:v>
                </c:pt>
                <c:pt idx="929">
                  <c:v>57.771285421455801</c:v>
                </c:pt>
                <c:pt idx="930">
                  <c:v>57.253454922988503</c:v>
                </c:pt>
                <c:pt idx="931">
                  <c:v>45.006212240334598</c:v>
                </c:pt>
                <c:pt idx="932">
                  <c:v>36.166528064012297</c:v>
                </c:pt>
                <c:pt idx="933">
                  <c:v>40.243842236688302</c:v>
                </c:pt>
                <c:pt idx="934">
                  <c:v>54.860618093689403</c:v>
                </c:pt>
                <c:pt idx="935">
                  <c:v>44.436455098143</c:v>
                </c:pt>
                <c:pt idx="936">
                  <c:v>53.482526307000299</c:v>
                </c:pt>
                <c:pt idx="937">
                  <c:v>30.768443342848901</c:v>
                </c:pt>
                <c:pt idx="938">
                  <c:v>44.574549137914801</c:v>
                </c:pt>
                <c:pt idx="939">
                  <c:v>56.435820980043502</c:v>
                </c:pt>
                <c:pt idx="940">
                  <c:v>48.946239684300402</c:v>
                </c:pt>
                <c:pt idx="941">
                  <c:v>58.768959499110899</c:v>
                </c:pt>
                <c:pt idx="942">
                  <c:v>48.895171372395502</c:v>
                </c:pt>
                <c:pt idx="943">
                  <c:v>39.9578096851723</c:v>
                </c:pt>
                <c:pt idx="944">
                  <c:v>46.324494455788503</c:v>
                </c:pt>
                <c:pt idx="945">
                  <c:v>39.145015288014697</c:v>
                </c:pt>
                <c:pt idx="946">
                  <c:v>40.469003159912802</c:v>
                </c:pt>
                <c:pt idx="947">
                  <c:v>52.796286942527601</c:v>
                </c:pt>
                <c:pt idx="948">
                  <c:v>34.142476532436099</c:v>
                </c:pt>
                <c:pt idx="949">
                  <c:v>32.397287263373798</c:v>
                </c:pt>
                <c:pt idx="950">
                  <c:v>53.6837009776944</c:v>
                </c:pt>
                <c:pt idx="951">
                  <c:v>42.480580928684198</c:v>
                </c:pt>
                <c:pt idx="952">
                  <c:v>35.1817458421705</c:v>
                </c:pt>
                <c:pt idx="953">
                  <c:v>33.662502489250897</c:v>
                </c:pt>
                <c:pt idx="954">
                  <c:v>49.482006985845402</c:v>
                </c:pt>
                <c:pt idx="955">
                  <c:v>41.175426275647297</c:v>
                </c:pt>
                <c:pt idx="956">
                  <c:v>34.256256696171597</c:v>
                </c:pt>
                <c:pt idx="957">
                  <c:v>42.493791805114398</c:v>
                </c:pt>
                <c:pt idx="958">
                  <c:v>48.888028872469597</c:v>
                </c:pt>
                <c:pt idx="959">
                  <c:v>44.4803181327799</c:v>
                </c:pt>
                <c:pt idx="960">
                  <c:v>46.789443519160699</c:v>
                </c:pt>
                <c:pt idx="961">
                  <c:v>40.972865888510398</c:v>
                </c:pt>
                <c:pt idx="962">
                  <c:v>43.796399119275598</c:v>
                </c:pt>
                <c:pt idx="963">
                  <c:v>49.251736621172398</c:v>
                </c:pt>
                <c:pt idx="964">
                  <c:v>39.764446875400303</c:v>
                </c:pt>
                <c:pt idx="965">
                  <c:v>57.528673697527502</c:v>
                </c:pt>
                <c:pt idx="966">
                  <c:v>45.639819399931604</c:v>
                </c:pt>
                <c:pt idx="967">
                  <c:v>34.750779081673599</c:v>
                </c:pt>
                <c:pt idx="968">
                  <c:v>46.167242287300603</c:v>
                </c:pt>
                <c:pt idx="969">
                  <c:v>39.919611210968199</c:v>
                </c:pt>
                <c:pt idx="970">
                  <c:v>31.607004499430801</c:v>
                </c:pt>
                <c:pt idx="971">
                  <c:v>31.303698372614701</c:v>
                </c:pt>
                <c:pt idx="972">
                  <c:v>54.1117406513156</c:v>
                </c:pt>
                <c:pt idx="973">
                  <c:v>39.761963053597803</c:v>
                </c:pt>
                <c:pt idx="974">
                  <c:v>32.482980306806397</c:v>
                </c:pt>
                <c:pt idx="975">
                  <c:v>52.295077821759698</c:v>
                </c:pt>
                <c:pt idx="976">
                  <c:v>49.703707188136597</c:v>
                </c:pt>
                <c:pt idx="977">
                  <c:v>50.967437136475503</c:v>
                </c:pt>
                <c:pt idx="978">
                  <c:v>49.527989552853803</c:v>
                </c:pt>
                <c:pt idx="979">
                  <c:v>36.298309298188698</c:v>
                </c:pt>
                <c:pt idx="980">
                  <c:v>53.103580363326202</c:v>
                </c:pt>
                <c:pt idx="981">
                  <c:v>35.280929191510701</c:v>
                </c:pt>
                <c:pt idx="982">
                  <c:v>40.150903393528097</c:v>
                </c:pt>
                <c:pt idx="983">
                  <c:v>50.115780987696702</c:v>
                </c:pt>
                <c:pt idx="984">
                  <c:v>47.549057929684402</c:v>
                </c:pt>
                <c:pt idx="985">
                  <c:v>31.9367184816901</c:v>
                </c:pt>
                <c:pt idx="986">
                  <c:v>47.476990135833603</c:v>
                </c:pt>
                <c:pt idx="987">
                  <c:v>48.934528365034801</c:v>
                </c:pt>
                <c:pt idx="988">
                  <c:v>59.6784783802511</c:v>
                </c:pt>
                <c:pt idx="989">
                  <c:v>33.826955183019102</c:v>
                </c:pt>
                <c:pt idx="990">
                  <c:v>58.501819545942404</c:v>
                </c:pt>
                <c:pt idx="991">
                  <c:v>52.275173086352403</c:v>
                </c:pt>
                <c:pt idx="992">
                  <c:v>44.1706478101082</c:v>
                </c:pt>
                <c:pt idx="993">
                  <c:v>54.163668261286098</c:v>
                </c:pt>
                <c:pt idx="994">
                  <c:v>48.850159755470401</c:v>
                </c:pt>
                <c:pt idx="995">
                  <c:v>47.2564354991679</c:v>
                </c:pt>
                <c:pt idx="996">
                  <c:v>48.720500966310603</c:v>
                </c:pt>
                <c:pt idx="997">
                  <c:v>31.306459213751499</c:v>
                </c:pt>
                <c:pt idx="998">
                  <c:v>42.615421327994703</c:v>
                </c:pt>
              </c:numCache>
            </c:numRef>
          </c:xVal>
          <c:yVal>
            <c:numRef>
              <c:f>Data_Cleaned!$O$4:$O$1002</c:f>
              <c:numCache>
                <c:formatCode>General</c:formatCode>
                <c:ptCount val="999"/>
                <c:pt idx="0">
                  <c:v>75.364373395392093</c:v>
                </c:pt>
                <c:pt idx="1">
                  <c:v>83.401854950351293</c:v>
                </c:pt>
                <c:pt idx="2">
                  <c:v>78.270887740610604</c:v>
                </c:pt>
                <c:pt idx="3">
                  <c:v>56.519850485479999</c:v>
                </c:pt>
                <c:pt idx="4">
                  <c:v>70.811732467933098</c:v>
                </c:pt>
                <c:pt idx="5">
                  <c:v>84.321885194337099</c:v>
                </c:pt>
                <c:pt idx="6">
                  <c:v>76.165790902138895</c:v>
                </c:pt>
                <c:pt idx="7">
                  <c:v>74.131906177303094</c:v>
                </c:pt>
                <c:pt idx="8">
                  <c:v>78.206235870958807</c:v>
                </c:pt>
                <c:pt idx="9">
                  <c:v>77.992213701960196</c:v>
                </c:pt>
                <c:pt idx="10">
                  <c:v>82.274434483865406</c:v>
                </c:pt>
                <c:pt idx="11">
                  <c:v>73.278669504273793</c:v>
                </c:pt>
                <c:pt idx="12">
                  <c:v>84.144775657534495</c:v>
                </c:pt>
                <c:pt idx="13">
                  <c:v>60.022518562220299</c:v>
                </c:pt>
                <c:pt idx="14">
                  <c:v>81.183187562463502</c:v>
                </c:pt>
                <c:pt idx="15">
                  <c:v>74.081256288494004</c:v>
                </c:pt>
                <c:pt idx="16">
                  <c:v>89.4982076601557</c:v>
                </c:pt>
                <c:pt idx="17">
                  <c:v>72.872442636424196</c:v>
                </c:pt>
                <c:pt idx="18">
                  <c:v>83.899896599889601</c:v>
                </c:pt>
                <c:pt idx="19">
                  <c:v>82.077579403173999</c:v>
                </c:pt>
                <c:pt idx="20">
                  <c:v>94.236287728335</c:v>
                </c:pt>
                <c:pt idx="21">
                  <c:v>59.672380432970797</c:v>
                </c:pt>
                <c:pt idx="22">
                  <c:v>70.235227617349906</c:v>
                </c:pt>
                <c:pt idx="23">
                  <c:v>78.394207774593696</c:v>
                </c:pt>
                <c:pt idx="24">
                  <c:v>87.841644656667597</c:v>
                </c:pt>
                <c:pt idx="25">
                  <c:v>72.929844262067604</c:v>
                </c:pt>
                <c:pt idx="26">
                  <c:v>86.669094053762706</c:v>
                </c:pt>
                <c:pt idx="27">
                  <c:v>80.411427759843207</c:v>
                </c:pt>
                <c:pt idx="28">
                  <c:v>64.212098001023605</c:v>
                </c:pt>
                <c:pt idx="29">
                  <c:v>74.160337550049803</c:v>
                </c:pt>
                <c:pt idx="30">
                  <c:v>81.049580572955094</c:v>
                </c:pt>
                <c:pt idx="31">
                  <c:v>70.308171925799797</c:v>
                </c:pt>
                <c:pt idx="32">
                  <c:v>82.284391852804703</c:v>
                </c:pt>
                <c:pt idx="33">
                  <c:v>59.847392688307799</c:v>
                </c:pt>
                <c:pt idx="34">
                  <c:v>82.504036863988404</c:v>
                </c:pt>
                <c:pt idx="35">
                  <c:v>82.782445891262697</c:v>
                </c:pt>
                <c:pt idx="36">
                  <c:v>74.674113281679396</c:v>
                </c:pt>
                <c:pt idx="37">
                  <c:v>86.889138182697295</c:v>
                </c:pt>
                <c:pt idx="38">
                  <c:v>78.542426419429205</c:v>
                </c:pt>
                <c:pt idx="39">
                  <c:v>77.228457158534596</c:v>
                </c:pt>
                <c:pt idx="40">
                  <c:v>73.735151456031303</c:v>
                </c:pt>
                <c:pt idx="41">
                  <c:v>91.843408248686501</c:v>
                </c:pt>
                <c:pt idx="42">
                  <c:v>73.350705132372198</c:v>
                </c:pt>
                <c:pt idx="43">
                  <c:v>66.202097509061005</c:v>
                </c:pt>
                <c:pt idx="44">
                  <c:v>77.851776349989507</c:v>
                </c:pt>
                <c:pt idx="45">
                  <c:v>90.981476104278201</c:v>
                </c:pt>
                <c:pt idx="46">
                  <c:v>81.917079331113399</c:v>
                </c:pt>
                <c:pt idx="47">
                  <c:v>70.224617539332499</c:v>
                </c:pt>
                <c:pt idx="48">
                  <c:v>88.733769182027999</c:v>
                </c:pt>
                <c:pt idx="49">
                  <c:v>76.555025126314405</c:v>
                </c:pt>
                <c:pt idx="50">
                  <c:v>62.055054935796598</c:v>
                </c:pt>
                <c:pt idx="51">
                  <c:v>62.001893864663202</c:v>
                </c:pt>
                <c:pt idx="52">
                  <c:v>80.452127421011497</c:v>
                </c:pt>
                <c:pt idx="53">
                  <c:v>64.718220064482296</c:v>
                </c:pt>
                <c:pt idx="54">
                  <c:v>91.871964508972297</c:v>
                </c:pt>
                <c:pt idx="55">
                  <c:v>69.692263030929496</c:v>
                </c:pt>
                <c:pt idx="56">
                  <c:v>63.850976125598997</c:v>
                </c:pt>
                <c:pt idx="57">
                  <c:v>68.805285779961807</c:v>
                </c:pt>
                <c:pt idx="58">
                  <c:v>76.301309287981397</c:v>
                </c:pt>
                <c:pt idx="59">
                  <c:v>84.038684160478596</c:v>
                </c:pt>
                <c:pt idx="60">
                  <c:v>77.673792171395803</c:v>
                </c:pt>
                <c:pt idx="61">
                  <c:v>78.9122501589774</c:v>
                </c:pt>
                <c:pt idx="62">
                  <c:v>64.042424878401206</c:v>
                </c:pt>
                <c:pt idx="63">
                  <c:v>78.187281303627202</c:v>
                </c:pt>
                <c:pt idx="64">
                  <c:v>63.393848192623999</c:v>
                </c:pt>
                <c:pt idx="65">
                  <c:v>76.106178100830405</c:v>
                </c:pt>
                <c:pt idx="66">
                  <c:v>60.144237977811898</c:v>
                </c:pt>
                <c:pt idx="67">
                  <c:v>80.192645511427799</c:v>
                </c:pt>
                <c:pt idx="68">
                  <c:v>86.223645067930306</c:v>
                </c:pt>
                <c:pt idx="69">
                  <c:v>53.263278340049403</c:v>
                </c:pt>
                <c:pt idx="70">
                  <c:v>64.963183670906005</c:v>
                </c:pt>
                <c:pt idx="71">
                  <c:v>66.438920648881705</c:v>
                </c:pt>
                <c:pt idx="72">
                  <c:v>75.913906322364198</c:v>
                </c:pt>
                <c:pt idx="73">
                  <c:v>84.191467408122094</c:v>
                </c:pt>
                <c:pt idx="74">
                  <c:v>75.251763824322296</c:v>
                </c:pt>
                <c:pt idx="75">
                  <c:v>75.014470978620395</c:v>
                </c:pt>
                <c:pt idx="76">
                  <c:v>69.365744780492506</c:v>
                </c:pt>
                <c:pt idx="77">
                  <c:v>78.046042334047101</c:v>
                </c:pt>
                <c:pt idx="78">
                  <c:v>67.484787750307504</c:v>
                </c:pt>
                <c:pt idx="79">
                  <c:v>78.254287897214198</c:v>
                </c:pt>
                <c:pt idx="80">
                  <c:v>74.843380940093695</c:v>
                </c:pt>
                <c:pt idx="81">
                  <c:v>64.641911928604301</c:v>
                </c:pt>
                <c:pt idx="82">
                  <c:v>89.088434297966202</c:v>
                </c:pt>
                <c:pt idx="83">
                  <c:v>73.154328648411706</c:v>
                </c:pt>
                <c:pt idx="84">
                  <c:v>72.117098613601897</c:v>
                </c:pt>
                <c:pt idx="85">
                  <c:v>76.721564329009794</c:v>
                </c:pt>
                <c:pt idx="86">
                  <c:v>65.972461066584302</c:v>
                </c:pt>
                <c:pt idx="87">
                  <c:v>61.536709691501102</c:v>
                </c:pt>
                <c:pt idx="88">
                  <c:v>77.384477835462604</c:v>
                </c:pt>
                <c:pt idx="89">
                  <c:v>76.076619920335801</c:v>
                </c:pt>
                <c:pt idx="90">
                  <c:v>74.867873694338201</c:v>
                </c:pt>
                <c:pt idx="91">
                  <c:v>86.289354013502205</c:v>
                </c:pt>
                <c:pt idx="92">
                  <c:v>83.875256951914096</c:v>
                </c:pt>
                <c:pt idx="93">
                  <c:v>83.458049391330704</c:v>
                </c:pt>
                <c:pt idx="94">
                  <c:v>81.996828402234797</c:v>
                </c:pt>
                <c:pt idx="95">
                  <c:v>86.646921641781802</c:v>
                </c:pt>
                <c:pt idx="96">
                  <c:v>75.982380749652805</c:v>
                </c:pt>
                <c:pt idx="97">
                  <c:v>70.714362358518599</c:v>
                </c:pt>
                <c:pt idx="98">
                  <c:v>81.745529509543104</c:v>
                </c:pt>
                <c:pt idx="99">
                  <c:v>85.182552503462801</c:v>
                </c:pt>
                <c:pt idx="100">
                  <c:v>75.2904059343699</c:v>
                </c:pt>
                <c:pt idx="101">
                  <c:v>85.181973788045994</c:v>
                </c:pt>
                <c:pt idx="102">
                  <c:v>72.767037212223897</c:v>
                </c:pt>
                <c:pt idx="103">
                  <c:v>81.819775449860998</c:v>
                </c:pt>
                <c:pt idx="104">
                  <c:v>78.645884658604103</c:v>
                </c:pt>
                <c:pt idx="105">
                  <c:v>66.951614839689697</c:v>
                </c:pt>
                <c:pt idx="106">
                  <c:v>71.1790644106256</c:v>
                </c:pt>
                <c:pt idx="107">
                  <c:v>63.861910204942902</c:v>
                </c:pt>
                <c:pt idx="108">
                  <c:v>61.130942848363901</c:v>
                </c:pt>
                <c:pt idx="109">
                  <c:v>79.724286142610296</c:v>
                </c:pt>
                <c:pt idx="110">
                  <c:v>81.893986856715699</c:v>
                </c:pt>
                <c:pt idx="111">
                  <c:v>85.360403068120604</c:v>
                </c:pt>
                <c:pt idx="112">
                  <c:v>77.7764690981667</c:v>
                </c:pt>
                <c:pt idx="113">
                  <c:v>87.748004600691303</c:v>
                </c:pt>
                <c:pt idx="114">
                  <c:v>72.396011578211898</c:v>
                </c:pt>
                <c:pt idx="115">
                  <c:v>69.569011964768407</c:v>
                </c:pt>
                <c:pt idx="116">
                  <c:v>73.252216258053096</c:v>
                </c:pt>
                <c:pt idx="117">
                  <c:v>75.8144019711645</c:v>
                </c:pt>
                <c:pt idx="118">
                  <c:v>86.534867726876499</c:v>
                </c:pt>
                <c:pt idx="119">
                  <c:v>81.190937825803303</c:v>
                </c:pt>
                <c:pt idx="120">
                  <c:v>76.936453096201305</c:v>
                </c:pt>
                <c:pt idx="121">
                  <c:v>64.595337376011898</c:v>
                </c:pt>
                <c:pt idx="122">
                  <c:v>81.109018912404807</c:v>
                </c:pt>
                <c:pt idx="123">
                  <c:v>70.257742849871704</c:v>
                </c:pt>
                <c:pt idx="124">
                  <c:v>65.9814219007189</c:v>
                </c:pt>
                <c:pt idx="125">
                  <c:v>76.195153892916096</c:v>
                </c:pt>
                <c:pt idx="126">
                  <c:v>72.163820179902203</c:v>
                </c:pt>
                <c:pt idx="127">
                  <c:v>74.1180953231692</c:v>
                </c:pt>
                <c:pt idx="128">
                  <c:v>73.928143597883604</c:v>
                </c:pt>
                <c:pt idx="129">
                  <c:v>80.511662025774896</c:v>
                </c:pt>
                <c:pt idx="130">
                  <c:v>68.564087721675094</c:v>
                </c:pt>
                <c:pt idx="131">
                  <c:v>71.427593613396695</c:v>
                </c:pt>
                <c:pt idx="132">
                  <c:v>64.0769676381083</c:v>
                </c:pt>
                <c:pt idx="133">
                  <c:v>57.484442044101698</c:v>
                </c:pt>
                <c:pt idx="134">
                  <c:v>82.597767201380904</c:v>
                </c:pt>
                <c:pt idx="135">
                  <c:v>77.518051304154099</c:v>
                </c:pt>
                <c:pt idx="136">
                  <c:v>71.0171396097886</c:v>
                </c:pt>
                <c:pt idx="137">
                  <c:v>64.6979103551718</c:v>
                </c:pt>
                <c:pt idx="138">
                  <c:v>76.308881086892498</c:v>
                </c:pt>
                <c:pt idx="139">
                  <c:v>80.003847489076193</c:v>
                </c:pt>
                <c:pt idx="140">
                  <c:v>72.104075622225693</c:v>
                </c:pt>
                <c:pt idx="141">
                  <c:v>93.789467642463094</c:v>
                </c:pt>
                <c:pt idx="142">
                  <c:v>78.138963123482895</c:v>
                </c:pt>
                <c:pt idx="143">
                  <c:v>87.3244895643913</c:v>
                </c:pt>
                <c:pt idx="144">
                  <c:v>74.179044036798004</c:v>
                </c:pt>
                <c:pt idx="145">
                  <c:v>69.915141179780605</c:v>
                </c:pt>
                <c:pt idx="146">
                  <c:v>91.594354795454095</c:v>
                </c:pt>
                <c:pt idx="147">
                  <c:v>76.138954506819104</c:v>
                </c:pt>
                <c:pt idx="148">
                  <c:v>70.9769133793897</c:v>
                </c:pt>
                <c:pt idx="149">
                  <c:v>79.4339400188436</c:v>
                </c:pt>
                <c:pt idx="150">
                  <c:v>77.652170348920095</c:v>
                </c:pt>
                <c:pt idx="151">
                  <c:v>74.116093892051396</c:v>
                </c:pt>
                <c:pt idx="152">
                  <c:v>67.637640652914101</c:v>
                </c:pt>
                <c:pt idx="153">
                  <c:v>72.590227224995502</c:v>
                </c:pt>
                <c:pt idx="154">
                  <c:v>85.120728432070806</c:v>
                </c:pt>
                <c:pt idx="155">
                  <c:v>76.927585077347601</c:v>
                </c:pt>
                <c:pt idx="156">
                  <c:v>82.962933060529593</c:v>
                </c:pt>
                <c:pt idx="157">
                  <c:v>77.220086033129107</c:v>
                </c:pt>
                <c:pt idx="158">
                  <c:v>71.1310616774268</c:v>
                </c:pt>
                <c:pt idx="159">
                  <c:v>69.272221984358495</c:v>
                </c:pt>
                <c:pt idx="160">
                  <c:v>82.236848275938996</c:v>
                </c:pt>
                <c:pt idx="161">
                  <c:v>83.331615985742104</c:v>
                </c:pt>
                <c:pt idx="162">
                  <c:v>95.070962168328805</c:v>
                </c:pt>
                <c:pt idx="163">
                  <c:v>79.800250104508194</c:v>
                </c:pt>
                <c:pt idx="164">
                  <c:v>78.730500815935002</c:v>
                </c:pt>
                <c:pt idx="165">
                  <c:v>85.4276773464819</c:v>
                </c:pt>
                <c:pt idx="166">
                  <c:v>84.031689827580294</c:v>
                </c:pt>
                <c:pt idx="167">
                  <c:v>72.890583619106295</c:v>
                </c:pt>
                <c:pt idx="168">
                  <c:v>75.614981888905803</c:v>
                </c:pt>
                <c:pt idx="169">
                  <c:v>71.789647215440397</c:v>
                </c:pt>
                <c:pt idx="170">
                  <c:v>63.008157658393699</c:v>
                </c:pt>
                <c:pt idx="171">
                  <c:v>94.550624572956394</c:v>
                </c:pt>
                <c:pt idx="172">
                  <c:v>83.576830536359196</c:v>
                </c:pt>
                <c:pt idx="173">
                  <c:v>84.693173408188699</c:v>
                </c:pt>
                <c:pt idx="174">
                  <c:v>78.586138421296994</c:v>
                </c:pt>
                <c:pt idx="175">
                  <c:v>75.646684547501195</c:v>
                </c:pt>
                <c:pt idx="176">
                  <c:v>73.2068674222959</c:v>
                </c:pt>
                <c:pt idx="177">
                  <c:v>74.333935323608799</c:v>
                </c:pt>
                <c:pt idx="178">
                  <c:v>81.300536627293198</c:v>
                </c:pt>
                <c:pt idx="179">
                  <c:v>78.229207487954696</c:v>
                </c:pt>
                <c:pt idx="180">
                  <c:v>75.410315860360896</c:v>
                </c:pt>
                <c:pt idx="181">
                  <c:v>71.186230458976297</c:v>
                </c:pt>
                <c:pt idx="182">
                  <c:v>92.860925493326306</c:v>
                </c:pt>
                <c:pt idx="183">
                  <c:v>82.102766844301598</c:v>
                </c:pt>
                <c:pt idx="184">
                  <c:v>78.286528378835797</c:v>
                </c:pt>
                <c:pt idx="185">
                  <c:v>86.087469194570204</c:v>
                </c:pt>
                <c:pt idx="186">
                  <c:v>74.576804976770902</c:v>
                </c:pt>
                <c:pt idx="187">
                  <c:v>90.538465287430995</c:v>
                </c:pt>
                <c:pt idx="188">
                  <c:v>76.768321190150004</c:v>
                </c:pt>
                <c:pt idx="189">
                  <c:v>86.415152160469901</c:v>
                </c:pt>
                <c:pt idx="190">
                  <c:v>76.194382651425201</c:v>
                </c:pt>
                <c:pt idx="191">
                  <c:v>76.933919641183394</c:v>
                </c:pt>
                <c:pt idx="192">
                  <c:v>71.055043806930598</c:v>
                </c:pt>
                <c:pt idx="193">
                  <c:v>77.3961513255786</c:v>
                </c:pt>
                <c:pt idx="194">
                  <c:v>70.654266074536096</c:v>
                </c:pt>
                <c:pt idx="195">
                  <c:v>67.807549500187903</c:v>
                </c:pt>
                <c:pt idx="196">
                  <c:v>72.071749623768795</c:v>
                </c:pt>
                <c:pt idx="197">
                  <c:v>59.608901885056497</c:v>
                </c:pt>
                <c:pt idx="198">
                  <c:v>90.011592842993494</c:v>
                </c:pt>
                <c:pt idx="199">
                  <c:v>73.377047009643306</c:v>
                </c:pt>
                <c:pt idx="200">
                  <c:v>70.978747092126696</c:v>
                </c:pt>
                <c:pt idx="201">
                  <c:v>74.379574315402294</c:v>
                </c:pt>
                <c:pt idx="202">
                  <c:v>67.642370083160998</c:v>
                </c:pt>
                <c:pt idx="203">
                  <c:v>71.535395896650599</c:v>
                </c:pt>
                <c:pt idx="204">
                  <c:v>65.288982831117593</c:v>
                </c:pt>
                <c:pt idx="205">
                  <c:v>72.431127129080593</c:v>
                </c:pt>
                <c:pt idx="206">
                  <c:v>75.689035678765094</c:v>
                </c:pt>
                <c:pt idx="207">
                  <c:v>71.778720605183693</c:v>
                </c:pt>
                <c:pt idx="208">
                  <c:v>80.043925938416194</c:v>
                </c:pt>
                <c:pt idx="209">
                  <c:v>75.369437698831902</c:v>
                </c:pt>
                <c:pt idx="210">
                  <c:v>86.5505985012705</c:v>
                </c:pt>
                <c:pt idx="211">
                  <c:v>71.938149698434302</c:v>
                </c:pt>
                <c:pt idx="212">
                  <c:v>87.137082661070096</c:v>
                </c:pt>
                <c:pt idx="213">
                  <c:v>73.5869613679873</c:v>
                </c:pt>
                <c:pt idx="214">
                  <c:v>90.725098679187596</c:v>
                </c:pt>
                <c:pt idx="215">
                  <c:v>72.996281490948803</c:v>
                </c:pt>
                <c:pt idx="216">
                  <c:v>85.680752775036197</c:v>
                </c:pt>
                <c:pt idx="217">
                  <c:v>69.305184448559004</c:v>
                </c:pt>
                <c:pt idx="218">
                  <c:v>73.999839404858193</c:v>
                </c:pt>
                <c:pt idx="219">
                  <c:v>70.285762138533897</c:v>
                </c:pt>
                <c:pt idx="220">
                  <c:v>75.176365548066599</c:v>
                </c:pt>
                <c:pt idx="221">
                  <c:v>86.715597564822403</c:v>
                </c:pt>
                <c:pt idx="222">
                  <c:v>90.452155512151606</c:v>
                </c:pt>
                <c:pt idx="223">
                  <c:v>64.369662914893198</c:v>
                </c:pt>
                <c:pt idx="224">
                  <c:v>68.356784989180099</c:v>
                </c:pt>
                <c:pt idx="225">
                  <c:v>70.380826214580495</c:v>
                </c:pt>
                <c:pt idx="226">
                  <c:v>77.708044354968905</c:v>
                </c:pt>
                <c:pt idx="227">
                  <c:v>68.521494573749905</c:v>
                </c:pt>
                <c:pt idx="228">
                  <c:v>77.877691460425496</c:v>
                </c:pt>
                <c:pt idx="229">
                  <c:v>77.735734412167801</c:v>
                </c:pt>
                <c:pt idx="230">
                  <c:v>83.245485786669704</c:v>
                </c:pt>
                <c:pt idx="231">
                  <c:v>80.301818283761406</c:v>
                </c:pt>
                <c:pt idx="232">
                  <c:v>76.111917300047907</c:v>
                </c:pt>
                <c:pt idx="233">
                  <c:v>64.045760147980104</c:v>
                </c:pt>
                <c:pt idx="234">
                  <c:v>77.016094839251593</c:v>
                </c:pt>
                <c:pt idx="235">
                  <c:v>78.7332979334588</c:v>
                </c:pt>
                <c:pt idx="236">
                  <c:v>87.4422557913947</c:v>
                </c:pt>
                <c:pt idx="237">
                  <c:v>72.4311896939506</c:v>
                </c:pt>
                <c:pt idx="238">
                  <c:v>76.716244983105398</c:v>
                </c:pt>
                <c:pt idx="239">
                  <c:v>67.806967601066404</c:v>
                </c:pt>
                <c:pt idx="240">
                  <c:v>74.665206585827903</c:v>
                </c:pt>
                <c:pt idx="241">
                  <c:v>77.024122259984907</c:v>
                </c:pt>
                <c:pt idx="242">
                  <c:v>57.900483410766803</c:v>
                </c:pt>
                <c:pt idx="243">
                  <c:v>73.951956031618906</c:v>
                </c:pt>
                <c:pt idx="244">
                  <c:v>77.158926685566996</c:v>
                </c:pt>
                <c:pt idx="245">
                  <c:v>93.009446971089204</c:v>
                </c:pt>
                <c:pt idx="246">
                  <c:v>80.362115985331599</c:v>
                </c:pt>
                <c:pt idx="247">
                  <c:v>92.521211465465697</c:v>
                </c:pt>
                <c:pt idx="248">
                  <c:v>72.663167030417299</c:v>
                </c:pt>
                <c:pt idx="249">
                  <c:v>78.202310680641304</c:v>
                </c:pt>
                <c:pt idx="250">
                  <c:v>90.491704261638702</c:v>
                </c:pt>
                <c:pt idx="251">
                  <c:v>76.681839977468897</c:v>
                </c:pt>
                <c:pt idx="252">
                  <c:v>81.518516291946099</c:v>
                </c:pt>
                <c:pt idx="253">
                  <c:v>67.315428295207099</c:v>
                </c:pt>
                <c:pt idx="254">
                  <c:v>79.496601346681302</c:v>
                </c:pt>
                <c:pt idx="255">
                  <c:v>86.447338603925402</c:v>
                </c:pt>
                <c:pt idx="256">
                  <c:v>93.694806596169201</c:v>
                </c:pt>
                <c:pt idx="257">
                  <c:v>79.489534628943204</c:v>
                </c:pt>
                <c:pt idx="258">
                  <c:v>71.904879223379396</c:v>
                </c:pt>
                <c:pt idx="259">
                  <c:v>77.413859039795099</c:v>
                </c:pt>
                <c:pt idx="260">
                  <c:v>68.468533596405905</c:v>
                </c:pt>
                <c:pt idx="261">
                  <c:v>72.993170432361595</c:v>
                </c:pt>
                <c:pt idx="262">
                  <c:v>83.2260060147226</c:v>
                </c:pt>
                <c:pt idx="263">
                  <c:v>80.431414636105501</c:v>
                </c:pt>
                <c:pt idx="264">
                  <c:v>81.664654776618903</c:v>
                </c:pt>
                <c:pt idx="265">
                  <c:v>91.908381312848306</c:v>
                </c:pt>
                <c:pt idx="266">
                  <c:v>65.676034131593696</c:v>
                </c:pt>
                <c:pt idx="267">
                  <c:v>76.235848391869794</c:v>
                </c:pt>
                <c:pt idx="268">
                  <c:v>81.5468009875772</c:v>
                </c:pt>
                <c:pt idx="269">
                  <c:v>83.759957347065793</c:v>
                </c:pt>
                <c:pt idx="270">
                  <c:v>76.6397294517093</c:v>
                </c:pt>
                <c:pt idx="271">
                  <c:v>73.629971223906907</c:v>
                </c:pt>
                <c:pt idx="272">
                  <c:v>86.849285851146007</c:v>
                </c:pt>
                <c:pt idx="273">
                  <c:v>66.848675354309293</c:v>
                </c:pt>
                <c:pt idx="274">
                  <c:v>73.057806735552603</c:v>
                </c:pt>
                <c:pt idx="275">
                  <c:v>74.126537147424301</c:v>
                </c:pt>
                <c:pt idx="276">
                  <c:v>79.938499466944904</c:v>
                </c:pt>
                <c:pt idx="277">
                  <c:v>78.636884576163993</c:v>
                </c:pt>
                <c:pt idx="278">
                  <c:v>65.445428019927405</c:v>
                </c:pt>
                <c:pt idx="279">
                  <c:v>74.711883955310199</c:v>
                </c:pt>
                <c:pt idx="280">
                  <c:v>71.568813169227596</c:v>
                </c:pt>
                <c:pt idx="281">
                  <c:v>91.490982292620501</c:v>
                </c:pt>
                <c:pt idx="282">
                  <c:v>66.972252338494002</c:v>
                </c:pt>
                <c:pt idx="283">
                  <c:v>75.679171303588603</c:v>
                </c:pt>
                <c:pt idx="284">
                  <c:v>66.829457997024093</c:v>
                </c:pt>
                <c:pt idx="285">
                  <c:v>86.779619561719301</c:v>
                </c:pt>
                <c:pt idx="286">
                  <c:v>83.341143676586697</c:v>
                </c:pt>
                <c:pt idx="287">
                  <c:v>66.150001221612598</c:v>
                </c:pt>
                <c:pt idx="288">
                  <c:v>66.177619649292893</c:v>
                </c:pt>
                <c:pt idx="289">
                  <c:v>94.178518110489094</c:v>
                </c:pt>
                <c:pt idx="290">
                  <c:v>89.632518020918496</c:v>
                </c:pt>
                <c:pt idx="291">
                  <c:v>71.851369032419598</c:v>
                </c:pt>
                <c:pt idx="292">
                  <c:v>85.925553202648601</c:v>
                </c:pt>
                <c:pt idx="293">
                  <c:v>72.643214808380606</c:v>
                </c:pt>
                <c:pt idx="294">
                  <c:v>71.369355585904202</c:v>
                </c:pt>
                <c:pt idx="295">
                  <c:v>56.158206404294802</c:v>
                </c:pt>
                <c:pt idx="296">
                  <c:v>64.159080282778007</c:v>
                </c:pt>
                <c:pt idx="297">
                  <c:v>78.5530013216935</c:v>
                </c:pt>
                <c:pt idx="298">
                  <c:v>83.957049972802096</c:v>
                </c:pt>
                <c:pt idx="299">
                  <c:v>71.792375510515896</c:v>
                </c:pt>
                <c:pt idx="300">
                  <c:v>75.056530782982904</c:v>
                </c:pt>
                <c:pt idx="301">
                  <c:v>80.487035562359793</c:v>
                </c:pt>
                <c:pt idx="302">
                  <c:v>85.706530264430896</c:v>
                </c:pt>
                <c:pt idx="303">
                  <c:v>84.5860972744495</c:v>
                </c:pt>
                <c:pt idx="304">
                  <c:v>71.589078327578804</c:v>
                </c:pt>
                <c:pt idx="305">
                  <c:v>79.766374195669897</c:v>
                </c:pt>
                <c:pt idx="306">
                  <c:v>68.195597905357403</c:v>
                </c:pt>
                <c:pt idx="307">
                  <c:v>66.001779931736095</c:v>
                </c:pt>
                <c:pt idx="308">
                  <c:v>80.514396220133605</c:v>
                </c:pt>
                <c:pt idx="309">
                  <c:v>83.219395039907894</c:v>
                </c:pt>
                <c:pt idx="310">
                  <c:v>96.244796467805301</c:v>
                </c:pt>
                <c:pt idx="311">
                  <c:v>73.108641892003305</c:v>
                </c:pt>
                <c:pt idx="312">
                  <c:v>69.615977837481395</c:v>
                </c:pt>
                <c:pt idx="313">
                  <c:v>85.179920117215104</c:v>
                </c:pt>
                <c:pt idx="314">
                  <c:v>84.492196767924298</c:v>
                </c:pt>
                <c:pt idx="315">
                  <c:v>70.536005896362099</c:v>
                </c:pt>
                <c:pt idx="316">
                  <c:v>60.4918001382919</c:v>
                </c:pt>
                <c:pt idx="317">
                  <c:v>82.167721734378404</c:v>
                </c:pt>
                <c:pt idx="318">
                  <c:v>81.912040804311999</c:v>
                </c:pt>
                <c:pt idx="319">
                  <c:v>70.016667030865904</c:v>
                </c:pt>
                <c:pt idx="320">
                  <c:v>94.076254849317905</c:v>
                </c:pt>
                <c:pt idx="321">
                  <c:v>74.400792403285294</c:v>
                </c:pt>
                <c:pt idx="322">
                  <c:v>89.507070923538095</c:v>
                </c:pt>
                <c:pt idx="323">
                  <c:v>81.444920439775998</c:v>
                </c:pt>
                <c:pt idx="324">
                  <c:v>82.026653993878696</c:v>
                </c:pt>
                <c:pt idx="325">
                  <c:v>86.589719601510396</c:v>
                </c:pt>
                <c:pt idx="326">
                  <c:v>73.313384327810894</c:v>
                </c:pt>
                <c:pt idx="327">
                  <c:v>63.945190341955097</c:v>
                </c:pt>
                <c:pt idx="328">
                  <c:v>71.682159770919199</c:v>
                </c:pt>
                <c:pt idx="329">
                  <c:v>80.884883706585697</c:v>
                </c:pt>
                <c:pt idx="330">
                  <c:v>69.365184664016397</c:v>
                </c:pt>
                <c:pt idx="331">
                  <c:v>77.111357245871801</c:v>
                </c:pt>
                <c:pt idx="332">
                  <c:v>66.833389508341995</c:v>
                </c:pt>
                <c:pt idx="333">
                  <c:v>86.275941009479496</c:v>
                </c:pt>
                <c:pt idx="334">
                  <c:v>93.675367188011904</c:v>
                </c:pt>
                <c:pt idx="335">
                  <c:v>78.516377538363898</c:v>
                </c:pt>
                <c:pt idx="336">
                  <c:v>92.949474243030494</c:v>
                </c:pt>
                <c:pt idx="337">
                  <c:v>81.035128744713603</c:v>
                </c:pt>
                <c:pt idx="338">
                  <c:v>82.699848719903599</c:v>
                </c:pt>
                <c:pt idx="339">
                  <c:v>72.516164543772803</c:v>
                </c:pt>
                <c:pt idx="340">
                  <c:v>89.104221235518395</c:v>
                </c:pt>
                <c:pt idx="341">
                  <c:v>75.103480879744794</c:v>
                </c:pt>
                <c:pt idx="342">
                  <c:v>67.434767309400399</c:v>
                </c:pt>
                <c:pt idx="343">
                  <c:v>87.244820584966206</c:v>
                </c:pt>
                <c:pt idx="344">
                  <c:v>71.395091942698798</c:v>
                </c:pt>
                <c:pt idx="345">
                  <c:v>86.433092259419098</c:v>
                </c:pt>
                <c:pt idx="346">
                  <c:v>68.243502161501496</c:v>
                </c:pt>
                <c:pt idx="347">
                  <c:v>77.3261894114857</c:v>
                </c:pt>
                <c:pt idx="348">
                  <c:v>87.634553036713996</c:v>
                </c:pt>
                <c:pt idx="349">
                  <c:v>85.047704524964104</c:v>
                </c:pt>
                <c:pt idx="350">
                  <c:v>73.256810141283296</c:v>
                </c:pt>
                <c:pt idx="351">
                  <c:v>86.138041776994299</c:v>
                </c:pt>
                <c:pt idx="352">
                  <c:v>73.301708496784997</c:v>
                </c:pt>
                <c:pt idx="353">
                  <c:v>77.758226064973698</c:v>
                </c:pt>
                <c:pt idx="354">
                  <c:v>69.980899727324001</c:v>
                </c:pt>
                <c:pt idx="355">
                  <c:v>81.719620127151202</c:v>
                </c:pt>
                <c:pt idx="356">
                  <c:v>83.187706237799503</c:v>
                </c:pt>
                <c:pt idx="357">
                  <c:v>74.500665822410994</c:v>
                </c:pt>
                <c:pt idx="358">
                  <c:v>85.3024279067903</c:v>
                </c:pt>
                <c:pt idx="359">
                  <c:v>68.166419168324396</c:v>
                </c:pt>
                <c:pt idx="360">
                  <c:v>78.273080862225001</c:v>
                </c:pt>
                <c:pt idx="361">
                  <c:v>83.730321369260807</c:v>
                </c:pt>
                <c:pt idx="362">
                  <c:v>91.265099666188604</c:v>
                </c:pt>
                <c:pt idx="363">
                  <c:v>84.2700705970787</c:v>
                </c:pt>
                <c:pt idx="364">
                  <c:v>72.992596848124705</c:v>
                </c:pt>
                <c:pt idx="365">
                  <c:v>82.859635885748901</c:v>
                </c:pt>
                <c:pt idx="366">
                  <c:v>77.194193207887295</c:v>
                </c:pt>
                <c:pt idx="367">
                  <c:v>94.620238214575707</c:v>
                </c:pt>
                <c:pt idx="368">
                  <c:v>89.003574447596094</c:v>
                </c:pt>
                <c:pt idx="369">
                  <c:v>68.8316700142569</c:v>
                </c:pt>
                <c:pt idx="370">
                  <c:v>84.0109714542495</c:v>
                </c:pt>
                <c:pt idx="371">
                  <c:v>78.979054518800098</c:v>
                </c:pt>
                <c:pt idx="372">
                  <c:v>67.482455031081102</c:v>
                </c:pt>
                <c:pt idx="373">
                  <c:v>78.8322123678672</c:v>
                </c:pt>
                <c:pt idx="374">
                  <c:v>89.161707912110202</c:v>
                </c:pt>
                <c:pt idx="375">
                  <c:v>80.908737486362099</c:v>
                </c:pt>
                <c:pt idx="376">
                  <c:v>69.846449341304705</c:v>
                </c:pt>
                <c:pt idx="377">
                  <c:v>93.617493928221705</c:v>
                </c:pt>
                <c:pt idx="378">
                  <c:v>71.720433182228007</c:v>
                </c:pt>
                <c:pt idx="379">
                  <c:v>78.845607254986405</c:v>
                </c:pt>
                <c:pt idx="380">
                  <c:v>73.123018455442207</c:v>
                </c:pt>
                <c:pt idx="381">
                  <c:v>63.870070769351102</c:v>
                </c:pt>
                <c:pt idx="382">
                  <c:v>79.8559009456566</c:v>
                </c:pt>
                <c:pt idx="383">
                  <c:v>87.415906591361093</c:v>
                </c:pt>
                <c:pt idx="384">
                  <c:v>78.572763683942398</c:v>
                </c:pt>
                <c:pt idx="385">
                  <c:v>91.412365367054704</c:v>
                </c:pt>
                <c:pt idx="386">
                  <c:v>81.731886289594001</c:v>
                </c:pt>
                <c:pt idx="387">
                  <c:v>79.164186466008005</c:v>
                </c:pt>
                <c:pt idx="388">
                  <c:v>86.152174107842896</c:v>
                </c:pt>
                <c:pt idx="389">
                  <c:v>81.368886765286504</c:v>
                </c:pt>
                <c:pt idx="390">
                  <c:v>71.939561937484797</c:v>
                </c:pt>
                <c:pt idx="391">
                  <c:v>99.201119590323003</c:v>
                </c:pt>
                <c:pt idx="392">
                  <c:v>63.122708323760499</c:v>
                </c:pt>
                <c:pt idx="393">
                  <c:v>81.981428652813307</c:v>
                </c:pt>
                <c:pt idx="394">
                  <c:v>80.252485794165594</c:v>
                </c:pt>
                <c:pt idx="395">
                  <c:v>71.299295578904704</c:v>
                </c:pt>
                <c:pt idx="396">
                  <c:v>88.014611749154895</c:v>
                </c:pt>
                <c:pt idx="397">
                  <c:v>66.269325584095597</c:v>
                </c:pt>
                <c:pt idx="398">
                  <c:v>82.266938825901704</c:v>
                </c:pt>
                <c:pt idx="399">
                  <c:v>87.043075248654404</c:v>
                </c:pt>
                <c:pt idx="400">
                  <c:v>77.375131060479703</c:v>
                </c:pt>
                <c:pt idx="401">
                  <c:v>65.981794166648001</c:v>
                </c:pt>
                <c:pt idx="402">
                  <c:v>60.541459621843501</c:v>
                </c:pt>
                <c:pt idx="403">
                  <c:v>92.047141239621595</c:v>
                </c:pt>
                <c:pt idx="404">
                  <c:v>85.236548736738897</c:v>
                </c:pt>
                <c:pt idx="405">
                  <c:v>64.868923786600604</c:v>
                </c:pt>
                <c:pt idx="406">
                  <c:v>65.378841088667997</c:v>
                </c:pt>
                <c:pt idx="407">
                  <c:v>88.691402522623505</c:v>
                </c:pt>
                <c:pt idx="408">
                  <c:v>86.919370642612506</c:v>
                </c:pt>
                <c:pt idx="409">
                  <c:v>83.906504168095694</c:v>
                </c:pt>
                <c:pt idx="410">
                  <c:v>74.114560059398997</c:v>
                </c:pt>
                <c:pt idx="411">
                  <c:v>83.891099708280393</c:v>
                </c:pt>
                <c:pt idx="412">
                  <c:v>71.0483702427303</c:v>
                </c:pt>
                <c:pt idx="413">
                  <c:v>81.676751198295804</c:v>
                </c:pt>
                <c:pt idx="414">
                  <c:v>85.433304648992404</c:v>
                </c:pt>
                <c:pt idx="415">
                  <c:v>71.311496011419095</c:v>
                </c:pt>
                <c:pt idx="416">
                  <c:v>71.594941716542294</c:v>
                </c:pt>
                <c:pt idx="417">
                  <c:v>66.631940547347497</c:v>
                </c:pt>
                <c:pt idx="418">
                  <c:v>78.859155308851697</c:v>
                </c:pt>
                <c:pt idx="419">
                  <c:v>82.064109311828901</c:v>
                </c:pt>
                <c:pt idx="420">
                  <c:v>73.075135976060693</c:v>
                </c:pt>
                <c:pt idx="421">
                  <c:v>79.166195546547399</c:v>
                </c:pt>
                <c:pt idx="422">
                  <c:v>72.797519431769601</c:v>
                </c:pt>
                <c:pt idx="423">
                  <c:v>66.477634456266401</c:v>
                </c:pt>
                <c:pt idx="424">
                  <c:v>72.803850722652001</c:v>
                </c:pt>
                <c:pt idx="425">
                  <c:v>76.067384908480406</c:v>
                </c:pt>
                <c:pt idx="426">
                  <c:v>67.983750261338798</c:v>
                </c:pt>
                <c:pt idx="427">
                  <c:v>81.386571074919601</c:v>
                </c:pt>
                <c:pt idx="428">
                  <c:v>83.250943806542395</c:v>
                </c:pt>
                <c:pt idx="429">
                  <c:v>67.174573193957102</c:v>
                </c:pt>
                <c:pt idx="430">
                  <c:v>67.261206603428107</c:v>
                </c:pt>
                <c:pt idx="431">
                  <c:v>80.345601788333994</c:v>
                </c:pt>
                <c:pt idx="432">
                  <c:v>77.040568849345206</c:v>
                </c:pt>
                <c:pt idx="433">
                  <c:v>95.402959689102104</c:v>
                </c:pt>
                <c:pt idx="434">
                  <c:v>67.290604557886795</c:v>
                </c:pt>
                <c:pt idx="435">
                  <c:v>86.075403314725605</c:v>
                </c:pt>
                <c:pt idx="436">
                  <c:v>91.007122281253203</c:v>
                </c:pt>
                <c:pt idx="437">
                  <c:v>66.918012107158603</c:v>
                </c:pt>
                <c:pt idx="438">
                  <c:v>67.801928449053193</c:v>
                </c:pt>
                <c:pt idx="439">
                  <c:v>72.791162538297996</c:v>
                </c:pt>
                <c:pt idx="440">
                  <c:v>73.718926229993997</c:v>
                </c:pt>
                <c:pt idx="441">
                  <c:v>73.954220529477197</c:v>
                </c:pt>
                <c:pt idx="442">
                  <c:v>79.623971997972703</c:v>
                </c:pt>
                <c:pt idx="443">
                  <c:v>88.684364186421305</c:v>
                </c:pt>
                <c:pt idx="444">
                  <c:v>81.299913107281697</c:v>
                </c:pt>
                <c:pt idx="445">
                  <c:v>70.679166015915797</c:v>
                </c:pt>
                <c:pt idx="446">
                  <c:v>65.171246239257698</c:v>
                </c:pt>
                <c:pt idx="447">
                  <c:v>63.869542312990099</c:v>
                </c:pt>
                <c:pt idx="448">
                  <c:v>76.937003552933206</c:v>
                </c:pt>
                <c:pt idx="449">
                  <c:v>77.435311550281696</c:v>
                </c:pt>
                <c:pt idx="450">
                  <c:v>77.037774890000094</c:v>
                </c:pt>
                <c:pt idx="451">
                  <c:v>61.498861564580203</c:v>
                </c:pt>
                <c:pt idx="452">
                  <c:v>87.888630812734306</c:v>
                </c:pt>
                <c:pt idx="453">
                  <c:v>61.896414765285698</c:v>
                </c:pt>
                <c:pt idx="454">
                  <c:v>77.220284798102398</c:v>
                </c:pt>
                <c:pt idx="455">
                  <c:v>68.560863337911499</c:v>
                </c:pt>
                <c:pt idx="456">
                  <c:v>73.596988941672606</c:v>
                </c:pt>
                <c:pt idx="457">
                  <c:v>77.944747884522201</c:v>
                </c:pt>
                <c:pt idx="458">
                  <c:v>69.716088245651093</c:v>
                </c:pt>
                <c:pt idx="459">
                  <c:v>92.012587489978998</c:v>
                </c:pt>
                <c:pt idx="460">
                  <c:v>83.412310823625603</c:v>
                </c:pt>
                <c:pt idx="461">
                  <c:v>82.215643645531998</c:v>
                </c:pt>
                <c:pt idx="462">
                  <c:v>78.211170890325107</c:v>
                </c:pt>
                <c:pt idx="463">
                  <c:v>78.136001256138201</c:v>
                </c:pt>
                <c:pt idx="464">
                  <c:v>70.757798566283796</c:v>
                </c:pt>
                <c:pt idx="465">
                  <c:v>84.906880524586995</c:v>
                </c:pt>
                <c:pt idx="466">
                  <c:v>83.572373858679597</c:v>
                </c:pt>
                <c:pt idx="467">
                  <c:v>70.117789948031501</c:v>
                </c:pt>
                <c:pt idx="468">
                  <c:v>81.284681177001303</c:v>
                </c:pt>
                <c:pt idx="469">
                  <c:v>71.897858675049093</c:v>
                </c:pt>
                <c:pt idx="470">
                  <c:v>78.212712996741701</c:v>
                </c:pt>
                <c:pt idx="471">
                  <c:v>67.071147192689295</c:v>
                </c:pt>
                <c:pt idx="472">
                  <c:v>79.528561038345302</c:v>
                </c:pt>
                <c:pt idx="473">
                  <c:v>83.784135253069195</c:v>
                </c:pt>
                <c:pt idx="474">
                  <c:v>81.523203579605706</c:v>
                </c:pt>
                <c:pt idx="475">
                  <c:v>66.463167095275494</c:v>
                </c:pt>
                <c:pt idx="476">
                  <c:v>81.995627210276396</c:v>
                </c:pt>
                <c:pt idx="477">
                  <c:v>70.238804998533993</c:v>
                </c:pt>
                <c:pt idx="478">
                  <c:v>77.778026501097102</c:v>
                </c:pt>
                <c:pt idx="479">
                  <c:v>77.808508740937199</c:v>
                </c:pt>
                <c:pt idx="480">
                  <c:v>85.2818832991085</c:v>
                </c:pt>
                <c:pt idx="481">
                  <c:v>81.997741414249006</c:v>
                </c:pt>
                <c:pt idx="482">
                  <c:v>69.426142831023597</c:v>
                </c:pt>
                <c:pt idx="483">
                  <c:v>57.968913586459401</c:v>
                </c:pt>
                <c:pt idx="484">
                  <c:v>70.766546556685597</c:v>
                </c:pt>
                <c:pt idx="485">
                  <c:v>84.219978497791104</c:v>
                </c:pt>
                <c:pt idx="486">
                  <c:v>74.605381306815104</c:v>
                </c:pt>
                <c:pt idx="487">
                  <c:v>91.119980536732598</c:v>
                </c:pt>
                <c:pt idx="488">
                  <c:v>69.310997205022701</c:v>
                </c:pt>
                <c:pt idx="489">
                  <c:v>88.321216323444204</c:v>
                </c:pt>
                <c:pt idx="490">
                  <c:v>70.720999468497197</c:v>
                </c:pt>
                <c:pt idx="491">
                  <c:v>75.043118600156902</c:v>
                </c:pt>
                <c:pt idx="492">
                  <c:v>85.457155029348201</c:v>
                </c:pt>
                <c:pt idx="493">
                  <c:v>69.009077149242998</c:v>
                </c:pt>
                <c:pt idx="494">
                  <c:v>63.582138750139698</c:v>
                </c:pt>
                <c:pt idx="495">
                  <c:v>78.283469416148804</c:v>
                </c:pt>
                <c:pt idx="496">
                  <c:v>93.9589445168873</c:v>
                </c:pt>
                <c:pt idx="497">
                  <c:v>74.995373750552005</c:v>
                </c:pt>
                <c:pt idx="498">
                  <c:v>87.421467571600004</c:v>
                </c:pt>
                <c:pt idx="499">
                  <c:v>75.571524205338406</c:v>
                </c:pt>
                <c:pt idx="500">
                  <c:v>70.4655235803247</c:v>
                </c:pt>
                <c:pt idx="501">
                  <c:v>75.278448235613894</c:v>
                </c:pt>
                <c:pt idx="502">
                  <c:v>80.169047898159505</c:v>
                </c:pt>
                <c:pt idx="503">
                  <c:v>78.620403002837904</c:v>
                </c:pt>
                <c:pt idx="504">
                  <c:v>97.7734878175403</c:v>
                </c:pt>
                <c:pt idx="505">
                  <c:v>79.549924278092107</c:v>
                </c:pt>
                <c:pt idx="506">
                  <c:v>82.558203594376806</c:v>
                </c:pt>
                <c:pt idx="507">
                  <c:v>69.586206093414702</c:v>
                </c:pt>
                <c:pt idx="508">
                  <c:v>82.955556939359099</c:v>
                </c:pt>
                <c:pt idx="509">
                  <c:v>83.341776819034195</c:v>
                </c:pt>
                <c:pt idx="510">
                  <c:v>77.124198333947106</c:v>
                </c:pt>
                <c:pt idx="511">
                  <c:v>81.390802706337695</c:v>
                </c:pt>
                <c:pt idx="512">
                  <c:v>80.914057263255302</c:v>
                </c:pt>
                <c:pt idx="513">
                  <c:v>81.628757827230899</c:v>
                </c:pt>
                <c:pt idx="514">
                  <c:v>84.063152532307697</c:v>
                </c:pt>
                <c:pt idx="515">
                  <c:v>77.2633414717357</c:v>
                </c:pt>
                <c:pt idx="516">
                  <c:v>65.410662331499694</c:v>
                </c:pt>
                <c:pt idx="517">
                  <c:v>67.228241399942405</c:v>
                </c:pt>
                <c:pt idx="518">
                  <c:v>85.582820950463798</c:v>
                </c:pt>
                <c:pt idx="519">
                  <c:v>67.842330240621294</c:v>
                </c:pt>
                <c:pt idx="520">
                  <c:v>86.920611276767801</c:v>
                </c:pt>
                <c:pt idx="521">
                  <c:v>63.978617564810598</c:v>
                </c:pt>
                <c:pt idx="522">
                  <c:v>69.703901922542599</c:v>
                </c:pt>
                <c:pt idx="523">
                  <c:v>77.931896495278806</c:v>
                </c:pt>
                <c:pt idx="524">
                  <c:v>79.511418279440306</c:v>
                </c:pt>
                <c:pt idx="525">
                  <c:v>83.983753042796295</c:v>
                </c:pt>
                <c:pt idx="526">
                  <c:v>76.874450754214493</c:v>
                </c:pt>
                <c:pt idx="527">
                  <c:v>84.759113272898205</c:v>
                </c:pt>
                <c:pt idx="528">
                  <c:v>64.290071633805695</c:v>
                </c:pt>
                <c:pt idx="529">
                  <c:v>70.316393207985797</c:v>
                </c:pt>
                <c:pt idx="530">
                  <c:v>77.432435181713103</c:v>
                </c:pt>
                <c:pt idx="531">
                  <c:v>70.547260711249294</c:v>
                </c:pt>
                <c:pt idx="532">
                  <c:v>62.902566745357198</c:v>
                </c:pt>
                <c:pt idx="533">
                  <c:v>70.170270357889905</c:v>
                </c:pt>
                <c:pt idx="534">
                  <c:v>64.792171731045897</c:v>
                </c:pt>
                <c:pt idx="535">
                  <c:v>75.911400090037802</c:v>
                </c:pt>
                <c:pt idx="536">
                  <c:v>82.733576144846495</c:v>
                </c:pt>
                <c:pt idx="537">
                  <c:v>77.7687694661374</c:v>
                </c:pt>
                <c:pt idx="538">
                  <c:v>82.766283129156093</c:v>
                </c:pt>
                <c:pt idx="539">
                  <c:v>62.8183802825085</c:v>
                </c:pt>
                <c:pt idx="540">
                  <c:v>75.728564165416103</c:v>
                </c:pt>
                <c:pt idx="541">
                  <c:v>67.262869112818905</c:v>
                </c:pt>
                <c:pt idx="542">
                  <c:v>76.199312169443303</c:v>
                </c:pt>
                <c:pt idx="543">
                  <c:v>68.331423494041701</c:v>
                </c:pt>
                <c:pt idx="544">
                  <c:v>78.512446261519699</c:v>
                </c:pt>
                <c:pt idx="545">
                  <c:v>79.210634204956094</c:v>
                </c:pt>
                <c:pt idx="546">
                  <c:v>83.166610782409293</c:v>
                </c:pt>
                <c:pt idx="547">
                  <c:v>68.447653766116304</c:v>
                </c:pt>
                <c:pt idx="548">
                  <c:v>76.3743452704894</c:v>
                </c:pt>
                <c:pt idx="549">
                  <c:v>74.832868626898502</c:v>
                </c:pt>
                <c:pt idx="550">
                  <c:v>85.393660271386594</c:v>
                </c:pt>
                <c:pt idx="551">
                  <c:v>79.2849224435124</c:v>
                </c:pt>
                <c:pt idx="552">
                  <c:v>71.943519187834397</c:v>
                </c:pt>
                <c:pt idx="553">
                  <c:v>66.265804466548104</c:v>
                </c:pt>
                <c:pt idx="554">
                  <c:v>74.843849655060794</c:v>
                </c:pt>
                <c:pt idx="555">
                  <c:v>82.971120092647993</c:v>
                </c:pt>
                <c:pt idx="556">
                  <c:v>77.9426406626892</c:v>
                </c:pt>
                <c:pt idx="557">
                  <c:v>71.9985488138216</c:v>
                </c:pt>
                <c:pt idx="558">
                  <c:v>58.097009955009298</c:v>
                </c:pt>
                <c:pt idx="559">
                  <c:v>57.2856388929386</c:v>
                </c:pt>
                <c:pt idx="560">
                  <c:v>88.212387186822696</c:v>
                </c:pt>
                <c:pt idx="561">
                  <c:v>69.106189266945904</c:v>
                </c:pt>
                <c:pt idx="562">
                  <c:v>80.222312023638693</c:v>
                </c:pt>
                <c:pt idx="563">
                  <c:v>77.912033598691494</c:v>
                </c:pt>
                <c:pt idx="564">
                  <c:v>83.0243540344661</c:v>
                </c:pt>
                <c:pt idx="565">
                  <c:v>89.1091385858238</c:v>
                </c:pt>
                <c:pt idx="566">
                  <c:v>72.978993092832695</c:v>
                </c:pt>
                <c:pt idx="567">
                  <c:v>74.445588931318795</c:v>
                </c:pt>
                <c:pt idx="568">
                  <c:v>75.465148446766605</c:v>
                </c:pt>
                <c:pt idx="569">
                  <c:v>82.223456120348999</c:v>
                </c:pt>
                <c:pt idx="570">
                  <c:v>77.536408503358103</c:v>
                </c:pt>
                <c:pt idx="571">
                  <c:v>76.666827055242706</c:v>
                </c:pt>
                <c:pt idx="572">
                  <c:v>63.290288493589898</c:v>
                </c:pt>
                <c:pt idx="573">
                  <c:v>76.0803476282926</c:v>
                </c:pt>
                <c:pt idx="574">
                  <c:v>83.501096631712898</c:v>
                </c:pt>
                <c:pt idx="575">
                  <c:v>79.405974949545197</c:v>
                </c:pt>
                <c:pt idx="576">
                  <c:v>71.401152697534997</c:v>
                </c:pt>
                <c:pt idx="577">
                  <c:v>67.6281106157073</c:v>
                </c:pt>
                <c:pt idx="578">
                  <c:v>81.048180959141106</c:v>
                </c:pt>
                <c:pt idx="579">
                  <c:v>71.221187074263099</c:v>
                </c:pt>
                <c:pt idx="580">
                  <c:v>61.695419442633103</c:v>
                </c:pt>
                <c:pt idx="581">
                  <c:v>75.266793666385198</c:v>
                </c:pt>
                <c:pt idx="582">
                  <c:v>83.446355574161004</c:v>
                </c:pt>
                <c:pt idx="583">
                  <c:v>73.701476585688098</c:v>
                </c:pt>
                <c:pt idx="584">
                  <c:v>77.627146070090305</c:v>
                </c:pt>
                <c:pt idx="585">
                  <c:v>77.452961074023307</c:v>
                </c:pt>
                <c:pt idx="586">
                  <c:v>80.988997073244505</c:v>
                </c:pt>
                <c:pt idx="587">
                  <c:v>87.709225670501695</c:v>
                </c:pt>
                <c:pt idx="588">
                  <c:v>83.501795308461297</c:v>
                </c:pt>
                <c:pt idx="589">
                  <c:v>60.396999447127698</c:v>
                </c:pt>
                <c:pt idx="590">
                  <c:v>89.066610823913194</c:v>
                </c:pt>
                <c:pt idx="591">
                  <c:v>84.994302216372304</c:v>
                </c:pt>
                <c:pt idx="592">
                  <c:v>79.550221874640499</c:v>
                </c:pt>
                <c:pt idx="593">
                  <c:v>76.855006880334003</c:v>
                </c:pt>
                <c:pt idx="594">
                  <c:v>72.366626335663696</c:v>
                </c:pt>
                <c:pt idx="595">
                  <c:v>79.430300910506304</c:v>
                </c:pt>
                <c:pt idx="596">
                  <c:v>85.126671990727303</c:v>
                </c:pt>
                <c:pt idx="597">
                  <c:v>72.598653506881504</c:v>
                </c:pt>
                <c:pt idx="598">
                  <c:v>77.667739812391403</c:v>
                </c:pt>
                <c:pt idx="599">
                  <c:v>56.038162833322097</c:v>
                </c:pt>
                <c:pt idx="600">
                  <c:v>73.153608297872196</c:v>
                </c:pt>
                <c:pt idx="601">
                  <c:v>75.696392998986695</c:v>
                </c:pt>
                <c:pt idx="602">
                  <c:v>90.381645649520294</c:v>
                </c:pt>
                <c:pt idx="603">
                  <c:v>64.0544853288296</c:v>
                </c:pt>
                <c:pt idx="604">
                  <c:v>62.863458827698899</c:v>
                </c:pt>
                <c:pt idx="605">
                  <c:v>69.789028126849601</c:v>
                </c:pt>
                <c:pt idx="606">
                  <c:v>85.057305189309901</c:v>
                </c:pt>
                <c:pt idx="607">
                  <c:v>83.889176744271793</c:v>
                </c:pt>
                <c:pt idx="608">
                  <c:v>79.807247472021999</c:v>
                </c:pt>
                <c:pt idx="609">
                  <c:v>62.742158418920198</c:v>
                </c:pt>
                <c:pt idx="610">
                  <c:v>81.944783628838906</c:v>
                </c:pt>
                <c:pt idx="611">
                  <c:v>86.112262921481999</c:v>
                </c:pt>
                <c:pt idx="612">
                  <c:v>76.399560576106495</c:v>
                </c:pt>
                <c:pt idx="613">
                  <c:v>74.362262878490895</c:v>
                </c:pt>
                <c:pt idx="614">
                  <c:v>74.816331889739601</c:v>
                </c:pt>
                <c:pt idx="615">
                  <c:v>75.960732099634896</c:v>
                </c:pt>
                <c:pt idx="616">
                  <c:v>74.4413985720347</c:v>
                </c:pt>
                <c:pt idx="617">
                  <c:v>62.112135804864899</c:v>
                </c:pt>
                <c:pt idx="618">
                  <c:v>92.771878272512495</c:v>
                </c:pt>
                <c:pt idx="619">
                  <c:v>80.913616243699707</c:v>
                </c:pt>
                <c:pt idx="620">
                  <c:v>67.391385767057798</c:v>
                </c:pt>
                <c:pt idx="621">
                  <c:v>75.602127412144796</c:v>
                </c:pt>
                <c:pt idx="622">
                  <c:v>76.4571867653613</c:v>
                </c:pt>
                <c:pt idx="623">
                  <c:v>81.267778615578194</c:v>
                </c:pt>
                <c:pt idx="624">
                  <c:v>91.149912295159893</c:v>
                </c:pt>
                <c:pt idx="625">
                  <c:v>79.697236881542196</c:v>
                </c:pt>
                <c:pt idx="626">
                  <c:v>73.8883680442692</c:v>
                </c:pt>
                <c:pt idx="627">
                  <c:v>74.9764495131258</c:v>
                </c:pt>
                <c:pt idx="628">
                  <c:v>80.949990110779495</c:v>
                </c:pt>
                <c:pt idx="629">
                  <c:v>63.9239384945081</c:v>
                </c:pt>
                <c:pt idx="630">
                  <c:v>80.791091956835402</c:v>
                </c:pt>
                <c:pt idx="631">
                  <c:v>79.077944988764102</c:v>
                </c:pt>
                <c:pt idx="632">
                  <c:v>74.118100224644706</c:v>
                </c:pt>
                <c:pt idx="633">
                  <c:v>78.751488858330603</c:v>
                </c:pt>
                <c:pt idx="634">
                  <c:v>78.675004964666002</c:v>
                </c:pt>
                <c:pt idx="635">
                  <c:v>80.821657470714598</c:v>
                </c:pt>
                <c:pt idx="636">
                  <c:v>67.272655256706003</c:v>
                </c:pt>
                <c:pt idx="637">
                  <c:v>66.873869815387906</c:v>
                </c:pt>
                <c:pt idx="638">
                  <c:v>75.026855359158702</c:v>
                </c:pt>
                <c:pt idx="639">
                  <c:v>76.228257562406796</c:v>
                </c:pt>
                <c:pt idx="640">
                  <c:v>68.4482511947988</c:v>
                </c:pt>
                <c:pt idx="641">
                  <c:v>68.749946006687097</c:v>
                </c:pt>
                <c:pt idx="642">
                  <c:v>76.4313542528417</c:v>
                </c:pt>
                <c:pt idx="643">
                  <c:v>80.018592000035099</c:v>
                </c:pt>
                <c:pt idx="644">
                  <c:v>77.328510805742695</c:v>
                </c:pt>
                <c:pt idx="645">
                  <c:v>73.081281588342804</c:v>
                </c:pt>
                <c:pt idx="646">
                  <c:v>76.491065195304103</c:v>
                </c:pt>
                <c:pt idx="647">
                  <c:v>79.281415641585696</c:v>
                </c:pt>
                <c:pt idx="648">
                  <c:v>73.479640811686295</c:v>
                </c:pt>
                <c:pt idx="649">
                  <c:v>66.337141086716898</c:v>
                </c:pt>
                <c:pt idx="650">
                  <c:v>81.851605541765394</c:v>
                </c:pt>
                <c:pt idx="651">
                  <c:v>72.805269548326393</c:v>
                </c:pt>
                <c:pt idx="652">
                  <c:v>74.517370384208903</c:v>
                </c:pt>
                <c:pt idx="653">
                  <c:v>75.927165377585794</c:v>
                </c:pt>
                <c:pt idx="654">
                  <c:v>73.024253585383903</c:v>
                </c:pt>
                <c:pt idx="655">
                  <c:v>81.385260218818502</c:v>
                </c:pt>
                <c:pt idx="656">
                  <c:v>77.795184073106896</c:v>
                </c:pt>
                <c:pt idx="657">
                  <c:v>64.552183183697593</c:v>
                </c:pt>
                <c:pt idx="658">
                  <c:v>81.890114690195901</c:v>
                </c:pt>
                <c:pt idx="659">
                  <c:v>90.009187917456003</c:v>
                </c:pt>
                <c:pt idx="660">
                  <c:v>68.470083342192595</c:v>
                </c:pt>
                <c:pt idx="661">
                  <c:v>79.257313029097006</c:v>
                </c:pt>
                <c:pt idx="662">
                  <c:v>76.835396890585997</c:v>
                </c:pt>
                <c:pt idx="663">
                  <c:v>88.577278700299601</c:v>
                </c:pt>
                <c:pt idx="664">
                  <c:v>73.283935441104106</c:v>
                </c:pt>
                <c:pt idx="665">
                  <c:v>68.435207444446903</c:v>
                </c:pt>
                <c:pt idx="666">
                  <c:v>74.093516991794502</c:v>
                </c:pt>
                <c:pt idx="667">
                  <c:v>73.205783055731004</c:v>
                </c:pt>
                <c:pt idx="668">
                  <c:v>80.459558417119396</c:v>
                </c:pt>
                <c:pt idx="669">
                  <c:v>98.761754149984696</c:v>
                </c:pt>
                <c:pt idx="670">
                  <c:v>71.879720033009704</c:v>
                </c:pt>
                <c:pt idx="671">
                  <c:v>77.571595906330501</c:v>
                </c:pt>
                <c:pt idx="672">
                  <c:v>67.963279367504796</c:v>
                </c:pt>
                <c:pt idx="673">
                  <c:v>69.331784022302301</c:v>
                </c:pt>
                <c:pt idx="674">
                  <c:v>69.073594988200895</c:v>
                </c:pt>
                <c:pt idx="675">
                  <c:v>98.8437558305246</c:v>
                </c:pt>
                <c:pt idx="676">
                  <c:v>79.497795125377195</c:v>
                </c:pt>
                <c:pt idx="677">
                  <c:v>87.549040713671502</c:v>
                </c:pt>
                <c:pt idx="678">
                  <c:v>84.959711624820798</c:v>
                </c:pt>
                <c:pt idx="679">
                  <c:v>69.623199250971197</c:v>
                </c:pt>
                <c:pt idx="680">
                  <c:v>76.425406074137399</c:v>
                </c:pt>
                <c:pt idx="681">
                  <c:v>89.205344679925602</c:v>
                </c:pt>
                <c:pt idx="682">
                  <c:v>74.959503680925394</c:v>
                </c:pt>
                <c:pt idx="683">
                  <c:v>91.703257941780905</c:v>
                </c:pt>
                <c:pt idx="684">
                  <c:v>73.091323621666504</c:v>
                </c:pt>
                <c:pt idx="685">
                  <c:v>92.8504037293023</c:v>
                </c:pt>
                <c:pt idx="686">
                  <c:v>86.268838635745695</c:v>
                </c:pt>
                <c:pt idx="687">
                  <c:v>77.553946170076102</c:v>
                </c:pt>
                <c:pt idx="688">
                  <c:v>78.924743272546294</c:v>
                </c:pt>
                <c:pt idx="689">
                  <c:v>74.388165854879404</c:v>
                </c:pt>
                <c:pt idx="690">
                  <c:v>89.492719215166005</c:v>
                </c:pt>
                <c:pt idx="691">
                  <c:v>79.786300324283303</c:v>
                </c:pt>
                <c:pt idx="692">
                  <c:v>79.602069550291702</c:v>
                </c:pt>
                <c:pt idx="693">
                  <c:v>74.924647770205794</c:v>
                </c:pt>
                <c:pt idx="694">
                  <c:v>69.365616437132999</c:v>
                </c:pt>
                <c:pt idx="695">
                  <c:v>69.737097125471806</c:v>
                </c:pt>
                <c:pt idx="696">
                  <c:v>83.063549337683895</c:v>
                </c:pt>
                <c:pt idx="697">
                  <c:v>78.135853962418906</c:v>
                </c:pt>
                <c:pt idx="698">
                  <c:v>85.895156361208507</c:v>
                </c:pt>
                <c:pt idx="699">
                  <c:v>75.909569282541398</c:v>
                </c:pt>
                <c:pt idx="700">
                  <c:v>76.668936279622699</c:v>
                </c:pt>
                <c:pt idx="701">
                  <c:v>82.965339671121995</c:v>
                </c:pt>
                <c:pt idx="702">
                  <c:v>83.016197746636607</c:v>
                </c:pt>
                <c:pt idx="703">
                  <c:v>79.123725348203905</c:v>
                </c:pt>
                <c:pt idx="704">
                  <c:v>75.312837570444799</c:v>
                </c:pt>
                <c:pt idx="705">
                  <c:v>88.207066671346496</c:v>
                </c:pt>
                <c:pt idx="706">
                  <c:v>73.559051812356799</c:v>
                </c:pt>
                <c:pt idx="707">
                  <c:v>77.847338175837507</c:v>
                </c:pt>
                <c:pt idx="708">
                  <c:v>80.059886419157706</c:v>
                </c:pt>
                <c:pt idx="709">
                  <c:v>73.862732882586101</c:v>
                </c:pt>
                <c:pt idx="710">
                  <c:v>72.5826763577994</c:v>
                </c:pt>
                <c:pt idx="711">
                  <c:v>85.140004808748003</c:v>
                </c:pt>
                <c:pt idx="712">
                  <c:v>75.805245435178094</c:v>
                </c:pt>
                <c:pt idx="713">
                  <c:v>70.559427109987496</c:v>
                </c:pt>
                <c:pt idx="714">
                  <c:v>73.413568060219305</c:v>
                </c:pt>
                <c:pt idx="715">
                  <c:v>81.756023668700195</c:v>
                </c:pt>
                <c:pt idx="716">
                  <c:v>86.773219442039405</c:v>
                </c:pt>
                <c:pt idx="717">
                  <c:v>67.216095415165199</c:v>
                </c:pt>
                <c:pt idx="718">
                  <c:v>71.727159855529095</c:v>
                </c:pt>
                <c:pt idx="719">
                  <c:v>82.496323887517903</c:v>
                </c:pt>
                <c:pt idx="720">
                  <c:v>76.737686318442599</c:v>
                </c:pt>
                <c:pt idx="721">
                  <c:v>93.218414049302993</c:v>
                </c:pt>
                <c:pt idx="722">
                  <c:v>78.394550652080895</c:v>
                </c:pt>
                <c:pt idx="723">
                  <c:v>68.498917278220901</c:v>
                </c:pt>
                <c:pt idx="724">
                  <c:v>73.623689303559402</c:v>
                </c:pt>
                <c:pt idx="725">
                  <c:v>84.160066999051395</c:v>
                </c:pt>
                <c:pt idx="726">
                  <c:v>71.952396118521804</c:v>
                </c:pt>
                <c:pt idx="727">
                  <c:v>86.853078924296796</c:v>
                </c:pt>
                <c:pt idx="728">
                  <c:v>76.961199133594405</c:v>
                </c:pt>
                <c:pt idx="729">
                  <c:v>64.734084958688996</c:v>
                </c:pt>
                <c:pt idx="730">
                  <c:v>60.719349203758703</c:v>
                </c:pt>
                <c:pt idx="731">
                  <c:v>79.536413494738895</c:v>
                </c:pt>
                <c:pt idx="732">
                  <c:v>71.895917890877101</c:v>
                </c:pt>
                <c:pt idx="733">
                  <c:v>82.298800620253601</c:v>
                </c:pt>
                <c:pt idx="734">
                  <c:v>86.264591415246599</c:v>
                </c:pt>
                <c:pt idx="735">
                  <c:v>77.181381426260899</c:v>
                </c:pt>
                <c:pt idx="736">
                  <c:v>88.351605748298397</c:v>
                </c:pt>
                <c:pt idx="737">
                  <c:v>79.668309622251599</c:v>
                </c:pt>
                <c:pt idx="738">
                  <c:v>75.387545137464798</c:v>
                </c:pt>
                <c:pt idx="739">
                  <c:v>79.431363411160802</c:v>
                </c:pt>
                <c:pt idx="740">
                  <c:v>90.898507060788404</c:v>
                </c:pt>
                <c:pt idx="741">
                  <c:v>58.820473142429996</c:v>
                </c:pt>
                <c:pt idx="742">
                  <c:v>63.8759266599561</c:v>
                </c:pt>
                <c:pt idx="743">
                  <c:v>92.376192361493096</c:v>
                </c:pt>
                <c:pt idx="744">
                  <c:v>78.408830035900195</c:v>
                </c:pt>
                <c:pt idx="745">
                  <c:v>67.428561213744501</c:v>
                </c:pt>
                <c:pt idx="746">
                  <c:v>72.957829701855701</c:v>
                </c:pt>
                <c:pt idx="747">
                  <c:v>84.578652968615302</c:v>
                </c:pt>
                <c:pt idx="748">
                  <c:v>61.491394448122897</c:v>
                </c:pt>
                <c:pt idx="749">
                  <c:v>88.926974022767794</c:v>
                </c:pt>
                <c:pt idx="750">
                  <c:v>73.050252395539303</c:v>
                </c:pt>
                <c:pt idx="751">
                  <c:v>81.886434494394805</c:v>
                </c:pt>
                <c:pt idx="752">
                  <c:v>58.2420960201311</c:v>
                </c:pt>
                <c:pt idx="753">
                  <c:v>75.121292227816099</c:v>
                </c:pt>
                <c:pt idx="754">
                  <c:v>85.9045501562656</c:v>
                </c:pt>
                <c:pt idx="755">
                  <c:v>76.748867443322794</c:v>
                </c:pt>
                <c:pt idx="756">
                  <c:v>64.207329445028194</c:v>
                </c:pt>
                <c:pt idx="757">
                  <c:v>56.849828554125303</c:v>
                </c:pt>
                <c:pt idx="758">
                  <c:v>87.792686346792806</c:v>
                </c:pt>
                <c:pt idx="759">
                  <c:v>71.459843615277805</c:v>
                </c:pt>
                <c:pt idx="760">
                  <c:v>73.976840427964206</c:v>
                </c:pt>
                <c:pt idx="761">
                  <c:v>76.267626900609301</c:v>
                </c:pt>
                <c:pt idx="762">
                  <c:v>90.018259061122805</c:v>
                </c:pt>
                <c:pt idx="763">
                  <c:v>79.766463605980306</c:v>
                </c:pt>
                <c:pt idx="764">
                  <c:v>87.170295212302804</c:v>
                </c:pt>
                <c:pt idx="765">
                  <c:v>80.870617100748802</c:v>
                </c:pt>
                <c:pt idx="766">
                  <c:v>88.084489197032894</c:v>
                </c:pt>
                <c:pt idx="767">
                  <c:v>75.220147470708994</c:v>
                </c:pt>
                <c:pt idx="768">
                  <c:v>81.226130971833001</c:v>
                </c:pt>
                <c:pt idx="769">
                  <c:v>72.723446051810697</c:v>
                </c:pt>
                <c:pt idx="770">
                  <c:v>87.194329333886401</c:v>
                </c:pt>
                <c:pt idx="771">
                  <c:v>75.524596279952107</c:v>
                </c:pt>
                <c:pt idx="772">
                  <c:v>86.739872026589794</c:v>
                </c:pt>
                <c:pt idx="773">
                  <c:v>83.527438939470201</c:v>
                </c:pt>
                <c:pt idx="774">
                  <c:v>77.287283990913096</c:v>
                </c:pt>
                <c:pt idx="775">
                  <c:v>70.970332752196796</c:v>
                </c:pt>
                <c:pt idx="776">
                  <c:v>77.394597504424098</c:v>
                </c:pt>
                <c:pt idx="777">
                  <c:v>64.484404672567095</c:v>
                </c:pt>
                <c:pt idx="778">
                  <c:v>66.072850976148203</c:v>
                </c:pt>
                <c:pt idx="779">
                  <c:v>72.706299436199203</c:v>
                </c:pt>
                <c:pt idx="780">
                  <c:v>70.340778982692498</c:v>
                </c:pt>
                <c:pt idx="781">
                  <c:v>81.004136774696406</c:v>
                </c:pt>
                <c:pt idx="782">
                  <c:v>78.441430590549601</c:v>
                </c:pt>
                <c:pt idx="783">
                  <c:v>73.090440153524298</c:v>
                </c:pt>
                <c:pt idx="784">
                  <c:v>67.929588829190394</c:v>
                </c:pt>
                <c:pt idx="785">
                  <c:v>91.944623236750999</c:v>
                </c:pt>
                <c:pt idx="786">
                  <c:v>70.069460288059602</c:v>
                </c:pt>
                <c:pt idx="787">
                  <c:v>68.973113658711696</c:v>
                </c:pt>
                <c:pt idx="788">
                  <c:v>81.743051523811602</c:v>
                </c:pt>
                <c:pt idx="789">
                  <c:v>71.400421163786802</c:v>
                </c:pt>
                <c:pt idx="790">
                  <c:v>69.565453940775498</c:v>
                </c:pt>
                <c:pt idx="791">
                  <c:v>87.721537047128393</c:v>
                </c:pt>
                <c:pt idx="792">
                  <c:v>88.546905916481194</c:v>
                </c:pt>
                <c:pt idx="793">
                  <c:v>74.449984491635803</c:v>
                </c:pt>
                <c:pt idx="794">
                  <c:v>69.193144377290196</c:v>
                </c:pt>
                <c:pt idx="795">
                  <c:v>88.596723261505801</c:v>
                </c:pt>
                <c:pt idx="796">
                  <c:v>73.587275852860103</c:v>
                </c:pt>
                <c:pt idx="797">
                  <c:v>75.7482322654878</c:v>
                </c:pt>
                <c:pt idx="798">
                  <c:v>73.129469920922304</c:v>
                </c:pt>
                <c:pt idx="799">
                  <c:v>82.910470444998495</c:v>
                </c:pt>
                <c:pt idx="800">
                  <c:v>68.272409472689702</c:v>
                </c:pt>
                <c:pt idx="801">
                  <c:v>71.583166256393994</c:v>
                </c:pt>
                <c:pt idx="802">
                  <c:v>67.221099679359199</c:v>
                </c:pt>
                <c:pt idx="803">
                  <c:v>80.080330437571803</c:v>
                </c:pt>
                <c:pt idx="804">
                  <c:v>74.244221052908898</c:v>
                </c:pt>
                <c:pt idx="805">
                  <c:v>87.809525097055896</c:v>
                </c:pt>
                <c:pt idx="806">
                  <c:v>86.325168814850102</c:v>
                </c:pt>
                <c:pt idx="807">
                  <c:v>84.790824428415107</c:v>
                </c:pt>
                <c:pt idx="808">
                  <c:v>66.232130066179707</c:v>
                </c:pt>
                <c:pt idx="809">
                  <c:v>71.542827482744599</c:v>
                </c:pt>
                <c:pt idx="810">
                  <c:v>79.558214430339504</c:v>
                </c:pt>
                <c:pt idx="811">
                  <c:v>62.950254979416002</c:v>
                </c:pt>
                <c:pt idx="812">
                  <c:v>66.184741150332002</c:v>
                </c:pt>
                <c:pt idx="813">
                  <c:v>83.075692627955405</c:v>
                </c:pt>
                <c:pt idx="814">
                  <c:v>71.482290166526298</c:v>
                </c:pt>
                <c:pt idx="815">
                  <c:v>83.384026093327904</c:v>
                </c:pt>
                <c:pt idx="816">
                  <c:v>73.269895769360403</c:v>
                </c:pt>
                <c:pt idx="817">
                  <c:v>70.207281026416297</c:v>
                </c:pt>
                <c:pt idx="818">
                  <c:v>66.304863051861005</c:v>
                </c:pt>
                <c:pt idx="819">
                  <c:v>74.977280561743896</c:v>
                </c:pt>
                <c:pt idx="820">
                  <c:v>74.388749336291397</c:v>
                </c:pt>
                <c:pt idx="821">
                  <c:v>86.122349395426099</c:v>
                </c:pt>
                <c:pt idx="822">
                  <c:v>67.8902182085357</c:v>
                </c:pt>
                <c:pt idx="823">
                  <c:v>75.978265613531505</c:v>
                </c:pt>
                <c:pt idx="824">
                  <c:v>76.684283833173794</c:v>
                </c:pt>
                <c:pt idx="825">
                  <c:v>83.054684839720693</c:v>
                </c:pt>
                <c:pt idx="826">
                  <c:v>96.452143367892205</c:v>
                </c:pt>
                <c:pt idx="827">
                  <c:v>80.206041503065293</c:v>
                </c:pt>
                <c:pt idx="828">
                  <c:v>81.273754096507005</c:v>
                </c:pt>
                <c:pt idx="829">
                  <c:v>88.2056627410971</c:v>
                </c:pt>
                <c:pt idx="830">
                  <c:v>79.608908662109897</c:v>
                </c:pt>
                <c:pt idx="831">
                  <c:v>61.398887718175601</c:v>
                </c:pt>
                <c:pt idx="832">
                  <c:v>83.788438682512407</c:v>
                </c:pt>
                <c:pt idx="833">
                  <c:v>87.358259069533403</c:v>
                </c:pt>
                <c:pt idx="834">
                  <c:v>84.589182120061807</c:v>
                </c:pt>
                <c:pt idx="835">
                  <c:v>80.055883570316993</c:v>
                </c:pt>
                <c:pt idx="836">
                  <c:v>74.615378410183197</c:v>
                </c:pt>
                <c:pt idx="837">
                  <c:v>74.862475371238801</c:v>
                </c:pt>
                <c:pt idx="838">
                  <c:v>93.151313274228897</c:v>
                </c:pt>
                <c:pt idx="839">
                  <c:v>84.377457927369406</c:v>
                </c:pt>
                <c:pt idx="840">
                  <c:v>80.018592915114496</c:v>
                </c:pt>
                <c:pt idx="841">
                  <c:v>91.622951015959302</c:v>
                </c:pt>
                <c:pt idx="842">
                  <c:v>77.514805001285794</c:v>
                </c:pt>
                <c:pt idx="843">
                  <c:v>79.130072924955101</c:v>
                </c:pt>
                <c:pt idx="844">
                  <c:v>78.484017424798196</c:v>
                </c:pt>
                <c:pt idx="845">
                  <c:v>85.898186052595506</c:v>
                </c:pt>
                <c:pt idx="846">
                  <c:v>83.401124300291897</c:v>
                </c:pt>
                <c:pt idx="847">
                  <c:v>63.216576769996301</c:v>
                </c:pt>
                <c:pt idx="848">
                  <c:v>73.224625766909895</c:v>
                </c:pt>
                <c:pt idx="849">
                  <c:v>81.049803200396795</c:v>
                </c:pt>
                <c:pt idx="850">
                  <c:v>79.1958522448667</c:v>
                </c:pt>
                <c:pt idx="851">
                  <c:v>88.294319918305803</c:v>
                </c:pt>
                <c:pt idx="852">
                  <c:v>82.973423340905597</c:v>
                </c:pt>
                <c:pt idx="853">
                  <c:v>72.928815784859097</c:v>
                </c:pt>
                <c:pt idx="854">
                  <c:v>81.497826757284798</c:v>
                </c:pt>
                <c:pt idx="855">
                  <c:v>69.231003782615502</c:v>
                </c:pt>
                <c:pt idx="856">
                  <c:v>75.865361139957002</c:v>
                </c:pt>
                <c:pt idx="857">
                  <c:v>91.755539095526302</c:v>
                </c:pt>
                <c:pt idx="858">
                  <c:v>85.133856091641803</c:v>
                </c:pt>
                <c:pt idx="859">
                  <c:v>82.560688122413794</c:v>
                </c:pt>
                <c:pt idx="860">
                  <c:v>67.730724383124596</c:v>
                </c:pt>
                <c:pt idx="861">
                  <c:v>96.129305542065097</c:v>
                </c:pt>
                <c:pt idx="862">
                  <c:v>70.837588732696403</c:v>
                </c:pt>
                <c:pt idx="863">
                  <c:v>80.981707796063603</c:v>
                </c:pt>
                <c:pt idx="864">
                  <c:v>65.356061471274899</c:v>
                </c:pt>
                <c:pt idx="865">
                  <c:v>72.040034098806302</c:v>
                </c:pt>
                <c:pt idx="866">
                  <c:v>77.120780315012894</c:v>
                </c:pt>
                <c:pt idx="867">
                  <c:v>75.348535712604104</c:v>
                </c:pt>
                <c:pt idx="868">
                  <c:v>71.397608514414799</c:v>
                </c:pt>
                <c:pt idx="869">
                  <c:v>86.0852701029375</c:v>
                </c:pt>
                <c:pt idx="870">
                  <c:v>93.381154080313607</c:v>
                </c:pt>
                <c:pt idx="871">
                  <c:v>96.827015470862804</c:v>
                </c:pt>
                <c:pt idx="872">
                  <c:v>80.887306382511895</c:v>
                </c:pt>
                <c:pt idx="873">
                  <c:v>69.220374109720595</c:v>
                </c:pt>
                <c:pt idx="874">
                  <c:v>60.919321032253599</c:v>
                </c:pt>
                <c:pt idx="875">
                  <c:v>75.538565910795</c:v>
                </c:pt>
                <c:pt idx="876">
                  <c:v>79.799843750995805</c:v>
                </c:pt>
                <c:pt idx="877">
                  <c:v>71.549104166158898</c:v>
                </c:pt>
                <c:pt idx="878">
                  <c:v>84.690910540554299</c:v>
                </c:pt>
                <c:pt idx="879">
                  <c:v>83.607579940110895</c:v>
                </c:pt>
                <c:pt idx="880">
                  <c:v>75.650017469654799</c:v>
                </c:pt>
                <c:pt idx="881">
                  <c:v>75.876891478129096</c:v>
                </c:pt>
                <c:pt idx="882">
                  <c:v>81.097206086821501</c:v>
                </c:pt>
                <c:pt idx="883">
                  <c:v>65.309203330879697</c:v>
                </c:pt>
                <c:pt idx="884">
                  <c:v>76.125636337620406</c:v>
                </c:pt>
                <c:pt idx="885">
                  <c:v>73.725643331726104</c:v>
                </c:pt>
                <c:pt idx="886">
                  <c:v>70.172770136641404</c:v>
                </c:pt>
                <c:pt idx="887">
                  <c:v>67.467191376448099</c:v>
                </c:pt>
                <c:pt idx="888">
                  <c:v>76.654208500373002</c:v>
                </c:pt>
                <c:pt idx="889">
                  <c:v>74.088475128194204</c:v>
                </c:pt>
                <c:pt idx="890">
                  <c:v>70.681573215254801</c:v>
                </c:pt>
                <c:pt idx="891">
                  <c:v>89.392006186177397</c:v>
                </c:pt>
                <c:pt idx="892">
                  <c:v>82.976827024206102</c:v>
                </c:pt>
                <c:pt idx="893">
                  <c:v>82.210069241384801</c:v>
                </c:pt>
                <c:pt idx="894">
                  <c:v>73.552686330934705</c:v>
                </c:pt>
                <c:pt idx="895">
                  <c:v>77.217262579186297</c:v>
                </c:pt>
                <c:pt idx="896">
                  <c:v>75.642665788286607</c:v>
                </c:pt>
                <c:pt idx="897">
                  <c:v>79.107979045016094</c:v>
                </c:pt>
                <c:pt idx="898">
                  <c:v>72.992079373321204</c:v>
                </c:pt>
                <c:pt idx="899">
                  <c:v>67.254142459000505</c:v>
                </c:pt>
                <c:pt idx="900">
                  <c:v>80.1329725987259</c:v>
                </c:pt>
                <c:pt idx="901">
                  <c:v>77.5451627844336</c:v>
                </c:pt>
                <c:pt idx="902">
                  <c:v>73.936999733188301</c:v>
                </c:pt>
                <c:pt idx="903">
                  <c:v>90.683963970940198</c:v>
                </c:pt>
                <c:pt idx="904">
                  <c:v>84.486180772107204</c:v>
                </c:pt>
                <c:pt idx="905">
                  <c:v>74.653127777250404</c:v>
                </c:pt>
                <c:pt idx="906">
                  <c:v>76.260715118371493</c:v>
                </c:pt>
                <c:pt idx="907">
                  <c:v>64.045923582876696</c:v>
                </c:pt>
                <c:pt idx="908">
                  <c:v>77.310375648610801</c:v>
                </c:pt>
                <c:pt idx="909">
                  <c:v>74.9489798003289</c:v>
                </c:pt>
                <c:pt idx="910">
                  <c:v>78.701282329076406</c:v>
                </c:pt>
                <c:pt idx="911">
                  <c:v>85.170240895263007</c:v>
                </c:pt>
                <c:pt idx="912">
                  <c:v>83.945893227726401</c:v>
                </c:pt>
                <c:pt idx="913">
                  <c:v>74.342438038231805</c:v>
                </c:pt>
                <c:pt idx="914">
                  <c:v>84.740097502982493</c:v>
                </c:pt>
                <c:pt idx="915">
                  <c:v>95.570799689443504</c:v>
                </c:pt>
                <c:pt idx="916">
                  <c:v>79.297404831035706</c:v>
                </c:pt>
                <c:pt idx="917">
                  <c:v>66.562488930517802</c:v>
                </c:pt>
                <c:pt idx="918">
                  <c:v>83.397373871329805</c:v>
                </c:pt>
                <c:pt idx="919">
                  <c:v>84.073561216130898</c:v>
                </c:pt>
                <c:pt idx="920">
                  <c:v>68.018868341330005</c:v>
                </c:pt>
                <c:pt idx="921">
                  <c:v>79.292169686906107</c:v>
                </c:pt>
                <c:pt idx="922">
                  <c:v>72.4228948235356</c:v>
                </c:pt>
                <c:pt idx="923">
                  <c:v>78.657157477696501</c:v>
                </c:pt>
                <c:pt idx="924">
                  <c:v>92.058468725305303</c:v>
                </c:pt>
                <c:pt idx="925">
                  <c:v>73.480515098239593</c:v>
                </c:pt>
                <c:pt idx="926">
                  <c:v>75.182823286805302</c:v>
                </c:pt>
                <c:pt idx="927">
                  <c:v>72.962325642513406</c:v>
                </c:pt>
                <c:pt idx="928">
                  <c:v>79.488976744686795</c:v>
                </c:pt>
                <c:pt idx="929">
                  <c:v>71.975907740993094</c:v>
                </c:pt>
                <c:pt idx="930">
                  <c:v>70.050166518054894</c:v>
                </c:pt>
                <c:pt idx="931">
                  <c:v>88.628402589132406</c:v>
                </c:pt>
                <c:pt idx="932">
                  <c:v>74.723687667297298</c:v>
                </c:pt>
                <c:pt idx="933">
                  <c:v>86.840489492360305</c:v>
                </c:pt>
                <c:pt idx="934">
                  <c:v>74.327506300499607</c:v>
                </c:pt>
                <c:pt idx="935">
                  <c:v>63.298667998943401</c:v>
                </c:pt>
                <c:pt idx="936">
                  <c:v>90.279794178436305</c:v>
                </c:pt>
                <c:pt idx="937">
                  <c:v>71.081567695922701</c:v>
                </c:pt>
                <c:pt idx="938">
                  <c:v>65.443610990114607</c:v>
                </c:pt>
                <c:pt idx="939">
                  <c:v>72.512238723117406</c:v>
                </c:pt>
                <c:pt idx="940">
                  <c:v>64.627594677649</c:v>
                </c:pt>
                <c:pt idx="941">
                  <c:v>69.598317846072902</c:v>
                </c:pt>
                <c:pt idx="942">
                  <c:v>75.919291674598398</c:v>
                </c:pt>
                <c:pt idx="943">
                  <c:v>90.078600837482497</c:v>
                </c:pt>
                <c:pt idx="944">
                  <c:v>79.813061160875804</c:v>
                </c:pt>
                <c:pt idx="945">
                  <c:v>72.359761057386706</c:v>
                </c:pt>
                <c:pt idx="946">
                  <c:v>83.134822739430504</c:v>
                </c:pt>
                <c:pt idx="947">
                  <c:v>69.887077872745095</c:v>
                </c:pt>
                <c:pt idx="948">
                  <c:v>79.685466833542904</c:v>
                </c:pt>
                <c:pt idx="949">
                  <c:v>85.948363699539499</c:v>
                </c:pt>
                <c:pt idx="950">
                  <c:v>74.258024097085794</c:v>
                </c:pt>
                <c:pt idx="951">
                  <c:v>76.356418443074304</c:v>
                </c:pt>
                <c:pt idx="952">
                  <c:v>79.6434926957957</c:v>
                </c:pt>
                <c:pt idx="953">
                  <c:v>70.996554258517605</c:v>
                </c:pt>
                <c:pt idx="954">
                  <c:v>82.106336502591006</c:v>
                </c:pt>
                <c:pt idx="955">
                  <c:v>88.269879750886702</c:v>
                </c:pt>
                <c:pt idx="956">
                  <c:v>83.568671921574705</c:v>
                </c:pt>
                <c:pt idx="957">
                  <c:v>86.338049905387194</c:v>
                </c:pt>
                <c:pt idx="958">
                  <c:v>76.767502731885003</c:v>
                </c:pt>
                <c:pt idx="959">
                  <c:v>69.989627141606306</c:v>
                </c:pt>
                <c:pt idx="960">
                  <c:v>71.833548576522205</c:v>
                </c:pt>
                <c:pt idx="961">
                  <c:v>76.933413834947402</c:v>
                </c:pt>
                <c:pt idx="962">
                  <c:v>85.938000983118698</c:v>
                </c:pt>
                <c:pt idx="963">
                  <c:v>73.764917664826697</c:v>
                </c:pt>
                <c:pt idx="964">
                  <c:v>81.374915745402404</c:v>
                </c:pt>
                <c:pt idx="965">
                  <c:v>64.1604409404394</c:v>
                </c:pt>
                <c:pt idx="966">
                  <c:v>70.644224807509104</c:v>
                </c:pt>
                <c:pt idx="967">
                  <c:v>77.156199248019405</c:v>
                </c:pt>
                <c:pt idx="968">
                  <c:v>67.007114516958097</c:v>
                </c:pt>
                <c:pt idx="969">
                  <c:v>83.071314414978701</c:v>
                </c:pt>
                <c:pt idx="970">
                  <c:v>87.408309752387794</c:v>
                </c:pt>
                <c:pt idx="971">
                  <c:v>81.385154804364603</c:v>
                </c:pt>
                <c:pt idx="972">
                  <c:v>85.556235580314905</c:v>
                </c:pt>
                <c:pt idx="973">
                  <c:v>71.359781025744894</c:v>
                </c:pt>
                <c:pt idx="974">
                  <c:v>77.812802940784906</c:v>
                </c:pt>
                <c:pt idx="975">
                  <c:v>74.008294134165396</c:v>
                </c:pt>
                <c:pt idx="976">
                  <c:v>67.449943852674195</c:v>
                </c:pt>
                <c:pt idx="977">
                  <c:v>87.428844388737403</c:v>
                </c:pt>
                <c:pt idx="978">
                  <c:v>73.944897160381899</c:v>
                </c:pt>
                <c:pt idx="979">
                  <c:v>79.663778707618803</c:v>
                </c:pt>
                <c:pt idx="980">
                  <c:v>67.045248266699602</c:v>
                </c:pt>
                <c:pt idx="981">
                  <c:v>75.146011701324596</c:v>
                </c:pt>
                <c:pt idx="982">
                  <c:v>68.306447751316497</c:v>
                </c:pt>
                <c:pt idx="983">
                  <c:v>77.433119886456893</c:v>
                </c:pt>
                <c:pt idx="984">
                  <c:v>85.271028491938793</c:v>
                </c:pt>
                <c:pt idx="985">
                  <c:v>62.729873318023998</c:v>
                </c:pt>
                <c:pt idx="986">
                  <c:v>73.621236769030602</c:v>
                </c:pt>
                <c:pt idx="987">
                  <c:v>86.780203271683803</c:v>
                </c:pt>
                <c:pt idx="988">
                  <c:v>71.775781141030393</c:v>
                </c:pt>
                <c:pt idx="989">
                  <c:v>74.638956321090106</c:v>
                </c:pt>
                <c:pt idx="990">
                  <c:v>64.903077815587494</c:v>
                </c:pt>
                <c:pt idx="991">
                  <c:v>93.639643812699404</c:v>
                </c:pt>
                <c:pt idx="992">
                  <c:v>83.299462073121205</c:v>
                </c:pt>
                <c:pt idx="993">
                  <c:v>89.964064182134294</c:v>
                </c:pt>
                <c:pt idx="994">
                  <c:v>82.306692188554607</c:v>
                </c:pt>
                <c:pt idx="995">
                  <c:v>66.5773196772939</c:v>
                </c:pt>
                <c:pt idx="996">
                  <c:v>72.753471392838506</c:v>
                </c:pt>
                <c:pt idx="997">
                  <c:v>76.950389391856703</c:v>
                </c:pt>
                <c:pt idx="998">
                  <c:v>71.545311307918695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F2-4731-9513-965BEF4BF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577743"/>
        <c:axId val="1005579183"/>
      </c:scatterChart>
      <c:valAx>
        <c:axId val="100557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Humidity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79183"/>
        <c:crosses val="autoZero"/>
        <c:crossBetween val="midCat"/>
      </c:valAx>
      <c:valAx>
        <c:axId val="100557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EnergyConsumption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7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Data_Cleaned!$O$3</c:f>
              <c:strCache>
                <c:ptCount val="1"/>
                <c:pt idx="0">
                  <c:v>EnergyConsumption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924978127734034"/>
                  <c:y val="-0.182017351997666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Data_Cleaned!$I$4:$I$1002</c:f>
              <c:numCache>
                <c:formatCode>General</c:formatCode>
                <c:ptCount val="999"/>
                <c:pt idx="0">
                  <c:v>5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9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6</c:v>
                </c:pt>
                <c:pt idx="9">
                  <c:v>1</c:v>
                </c:pt>
                <c:pt idx="10">
                  <c:v>2</c:v>
                </c:pt>
                <c:pt idx="11">
                  <c:v>6</c:v>
                </c:pt>
                <c:pt idx="12">
                  <c:v>1</c:v>
                </c:pt>
                <c:pt idx="13">
                  <c:v>2</c:v>
                </c:pt>
                <c:pt idx="14">
                  <c:v>6</c:v>
                </c:pt>
                <c:pt idx="15">
                  <c:v>8</c:v>
                </c:pt>
                <c:pt idx="16">
                  <c:v>0</c:v>
                </c:pt>
                <c:pt idx="17">
                  <c:v>1</c:v>
                </c:pt>
                <c:pt idx="18">
                  <c:v>9</c:v>
                </c:pt>
                <c:pt idx="19">
                  <c:v>4</c:v>
                </c:pt>
                <c:pt idx="20">
                  <c:v>9</c:v>
                </c:pt>
                <c:pt idx="21">
                  <c:v>3</c:v>
                </c:pt>
                <c:pt idx="22">
                  <c:v>1</c:v>
                </c:pt>
                <c:pt idx="23">
                  <c:v>6</c:v>
                </c:pt>
                <c:pt idx="24">
                  <c:v>8</c:v>
                </c:pt>
                <c:pt idx="25">
                  <c:v>8</c:v>
                </c:pt>
                <c:pt idx="26">
                  <c:v>9</c:v>
                </c:pt>
                <c:pt idx="27">
                  <c:v>7</c:v>
                </c:pt>
                <c:pt idx="28">
                  <c:v>3</c:v>
                </c:pt>
                <c:pt idx="29">
                  <c:v>2</c:v>
                </c:pt>
                <c:pt idx="30">
                  <c:v>5</c:v>
                </c:pt>
                <c:pt idx="31">
                  <c:v>1</c:v>
                </c:pt>
                <c:pt idx="32">
                  <c:v>9</c:v>
                </c:pt>
                <c:pt idx="33">
                  <c:v>6</c:v>
                </c:pt>
                <c:pt idx="34">
                  <c:v>4</c:v>
                </c:pt>
                <c:pt idx="35">
                  <c:v>9</c:v>
                </c:pt>
                <c:pt idx="36">
                  <c:v>7</c:v>
                </c:pt>
                <c:pt idx="37">
                  <c:v>0</c:v>
                </c:pt>
                <c:pt idx="38">
                  <c:v>7</c:v>
                </c:pt>
                <c:pt idx="39">
                  <c:v>4</c:v>
                </c:pt>
                <c:pt idx="40">
                  <c:v>7</c:v>
                </c:pt>
                <c:pt idx="41">
                  <c:v>8</c:v>
                </c:pt>
                <c:pt idx="42">
                  <c:v>2</c:v>
                </c:pt>
                <c:pt idx="43">
                  <c:v>8</c:v>
                </c:pt>
                <c:pt idx="44">
                  <c:v>6</c:v>
                </c:pt>
                <c:pt idx="45">
                  <c:v>2</c:v>
                </c:pt>
                <c:pt idx="46">
                  <c:v>7</c:v>
                </c:pt>
                <c:pt idx="47">
                  <c:v>6</c:v>
                </c:pt>
                <c:pt idx="48">
                  <c:v>6</c:v>
                </c:pt>
                <c:pt idx="49">
                  <c:v>2</c:v>
                </c:pt>
                <c:pt idx="50">
                  <c:v>4</c:v>
                </c:pt>
                <c:pt idx="51">
                  <c:v>6</c:v>
                </c:pt>
                <c:pt idx="52">
                  <c:v>9</c:v>
                </c:pt>
                <c:pt idx="53">
                  <c:v>5</c:v>
                </c:pt>
                <c:pt idx="54">
                  <c:v>8</c:v>
                </c:pt>
                <c:pt idx="55">
                  <c:v>6</c:v>
                </c:pt>
                <c:pt idx="56">
                  <c:v>7</c:v>
                </c:pt>
                <c:pt idx="57">
                  <c:v>1</c:v>
                </c:pt>
                <c:pt idx="58">
                  <c:v>3</c:v>
                </c:pt>
                <c:pt idx="59">
                  <c:v>2</c:v>
                </c:pt>
                <c:pt idx="60">
                  <c:v>1</c:v>
                </c:pt>
                <c:pt idx="61">
                  <c:v>7</c:v>
                </c:pt>
                <c:pt idx="62">
                  <c:v>9</c:v>
                </c:pt>
                <c:pt idx="63">
                  <c:v>0</c:v>
                </c:pt>
                <c:pt idx="64">
                  <c:v>7</c:v>
                </c:pt>
                <c:pt idx="65">
                  <c:v>8</c:v>
                </c:pt>
                <c:pt idx="66">
                  <c:v>9</c:v>
                </c:pt>
                <c:pt idx="67">
                  <c:v>6</c:v>
                </c:pt>
                <c:pt idx="68">
                  <c:v>7</c:v>
                </c:pt>
                <c:pt idx="69">
                  <c:v>4</c:v>
                </c:pt>
                <c:pt idx="70">
                  <c:v>6</c:v>
                </c:pt>
                <c:pt idx="71">
                  <c:v>8</c:v>
                </c:pt>
                <c:pt idx="72">
                  <c:v>8</c:v>
                </c:pt>
                <c:pt idx="73">
                  <c:v>7</c:v>
                </c:pt>
                <c:pt idx="74">
                  <c:v>5</c:v>
                </c:pt>
                <c:pt idx="75">
                  <c:v>7</c:v>
                </c:pt>
                <c:pt idx="76">
                  <c:v>6</c:v>
                </c:pt>
                <c:pt idx="77">
                  <c:v>0</c:v>
                </c:pt>
                <c:pt idx="78">
                  <c:v>7</c:v>
                </c:pt>
                <c:pt idx="79">
                  <c:v>8</c:v>
                </c:pt>
                <c:pt idx="80">
                  <c:v>4</c:v>
                </c:pt>
                <c:pt idx="81">
                  <c:v>8</c:v>
                </c:pt>
                <c:pt idx="82">
                  <c:v>7</c:v>
                </c:pt>
                <c:pt idx="83">
                  <c:v>0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3</c:v>
                </c:pt>
                <c:pt idx="88">
                  <c:v>8</c:v>
                </c:pt>
                <c:pt idx="89">
                  <c:v>7</c:v>
                </c:pt>
                <c:pt idx="90">
                  <c:v>1</c:v>
                </c:pt>
                <c:pt idx="91">
                  <c:v>4</c:v>
                </c:pt>
                <c:pt idx="92">
                  <c:v>6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3</c:v>
                </c:pt>
                <c:pt idx="97">
                  <c:v>9</c:v>
                </c:pt>
                <c:pt idx="98">
                  <c:v>8</c:v>
                </c:pt>
                <c:pt idx="99">
                  <c:v>5</c:v>
                </c:pt>
                <c:pt idx="100">
                  <c:v>9</c:v>
                </c:pt>
                <c:pt idx="101">
                  <c:v>9</c:v>
                </c:pt>
                <c:pt idx="102">
                  <c:v>9</c:v>
                </c:pt>
                <c:pt idx="103">
                  <c:v>5</c:v>
                </c:pt>
                <c:pt idx="104">
                  <c:v>6</c:v>
                </c:pt>
                <c:pt idx="105">
                  <c:v>0</c:v>
                </c:pt>
                <c:pt idx="106">
                  <c:v>4</c:v>
                </c:pt>
                <c:pt idx="107">
                  <c:v>1</c:v>
                </c:pt>
                <c:pt idx="108">
                  <c:v>5</c:v>
                </c:pt>
                <c:pt idx="109">
                  <c:v>2</c:v>
                </c:pt>
                <c:pt idx="110">
                  <c:v>4</c:v>
                </c:pt>
                <c:pt idx="111">
                  <c:v>1</c:v>
                </c:pt>
                <c:pt idx="112">
                  <c:v>8</c:v>
                </c:pt>
                <c:pt idx="113">
                  <c:v>2</c:v>
                </c:pt>
                <c:pt idx="114">
                  <c:v>5</c:v>
                </c:pt>
                <c:pt idx="115">
                  <c:v>3</c:v>
                </c:pt>
                <c:pt idx="116">
                  <c:v>6</c:v>
                </c:pt>
                <c:pt idx="117">
                  <c:v>9</c:v>
                </c:pt>
                <c:pt idx="118">
                  <c:v>8</c:v>
                </c:pt>
                <c:pt idx="119">
                  <c:v>8</c:v>
                </c:pt>
                <c:pt idx="120">
                  <c:v>4</c:v>
                </c:pt>
                <c:pt idx="121">
                  <c:v>1</c:v>
                </c:pt>
                <c:pt idx="122">
                  <c:v>9</c:v>
                </c:pt>
                <c:pt idx="123">
                  <c:v>3</c:v>
                </c:pt>
                <c:pt idx="124">
                  <c:v>0</c:v>
                </c:pt>
                <c:pt idx="125">
                  <c:v>4</c:v>
                </c:pt>
                <c:pt idx="126">
                  <c:v>1</c:v>
                </c:pt>
                <c:pt idx="127">
                  <c:v>3</c:v>
                </c:pt>
                <c:pt idx="128">
                  <c:v>2</c:v>
                </c:pt>
                <c:pt idx="129">
                  <c:v>3</c:v>
                </c:pt>
                <c:pt idx="130">
                  <c:v>2</c:v>
                </c:pt>
                <c:pt idx="131">
                  <c:v>4</c:v>
                </c:pt>
                <c:pt idx="132">
                  <c:v>0</c:v>
                </c:pt>
                <c:pt idx="133">
                  <c:v>1</c:v>
                </c:pt>
                <c:pt idx="134">
                  <c:v>9</c:v>
                </c:pt>
                <c:pt idx="135">
                  <c:v>2</c:v>
                </c:pt>
                <c:pt idx="136">
                  <c:v>7</c:v>
                </c:pt>
                <c:pt idx="137">
                  <c:v>0</c:v>
                </c:pt>
                <c:pt idx="138">
                  <c:v>9</c:v>
                </c:pt>
                <c:pt idx="139">
                  <c:v>0</c:v>
                </c:pt>
                <c:pt idx="140">
                  <c:v>3</c:v>
                </c:pt>
                <c:pt idx="141">
                  <c:v>6</c:v>
                </c:pt>
                <c:pt idx="142">
                  <c:v>7</c:v>
                </c:pt>
                <c:pt idx="143">
                  <c:v>3</c:v>
                </c:pt>
                <c:pt idx="144">
                  <c:v>3</c:v>
                </c:pt>
                <c:pt idx="145">
                  <c:v>0</c:v>
                </c:pt>
                <c:pt idx="146">
                  <c:v>8</c:v>
                </c:pt>
                <c:pt idx="147">
                  <c:v>5</c:v>
                </c:pt>
                <c:pt idx="148">
                  <c:v>9</c:v>
                </c:pt>
                <c:pt idx="149">
                  <c:v>4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6</c:v>
                </c:pt>
                <c:pt idx="154">
                  <c:v>6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3</c:v>
                </c:pt>
                <c:pt idx="159">
                  <c:v>2</c:v>
                </c:pt>
                <c:pt idx="160">
                  <c:v>7</c:v>
                </c:pt>
                <c:pt idx="161">
                  <c:v>5</c:v>
                </c:pt>
                <c:pt idx="162">
                  <c:v>3</c:v>
                </c:pt>
                <c:pt idx="163">
                  <c:v>0</c:v>
                </c:pt>
                <c:pt idx="164">
                  <c:v>4</c:v>
                </c:pt>
                <c:pt idx="165">
                  <c:v>1</c:v>
                </c:pt>
                <c:pt idx="166">
                  <c:v>6</c:v>
                </c:pt>
                <c:pt idx="167">
                  <c:v>5</c:v>
                </c:pt>
                <c:pt idx="168">
                  <c:v>1</c:v>
                </c:pt>
                <c:pt idx="169">
                  <c:v>5</c:v>
                </c:pt>
                <c:pt idx="170">
                  <c:v>3</c:v>
                </c:pt>
                <c:pt idx="171">
                  <c:v>4</c:v>
                </c:pt>
                <c:pt idx="172">
                  <c:v>2</c:v>
                </c:pt>
                <c:pt idx="173">
                  <c:v>4</c:v>
                </c:pt>
                <c:pt idx="174">
                  <c:v>2</c:v>
                </c:pt>
                <c:pt idx="175">
                  <c:v>2</c:v>
                </c:pt>
                <c:pt idx="176">
                  <c:v>7</c:v>
                </c:pt>
                <c:pt idx="177">
                  <c:v>1</c:v>
                </c:pt>
                <c:pt idx="178">
                  <c:v>9</c:v>
                </c:pt>
                <c:pt idx="179">
                  <c:v>7</c:v>
                </c:pt>
                <c:pt idx="180">
                  <c:v>0</c:v>
                </c:pt>
                <c:pt idx="181">
                  <c:v>3</c:v>
                </c:pt>
                <c:pt idx="182">
                  <c:v>2</c:v>
                </c:pt>
                <c:pt idx="183">
                  <c:v>7</c:v>
                </c:pt>
                <c:pt idx="184">
                  <c:v>4</c:v>
                </c:pt>
                <c:pt idx="185">
                  <c:v>5</c:v>
                </c:pt>
                <c:pt idx="186">
                  <c:v>7</c:v>
                </c:pt>
                <c:pt idx="187">
                  <c:v>9</c:v>
                </c:pt>
                <c:pt idx="188">
                  <c:v>3</c:v>
                </c:pt>
                <c:pt idx="189">
                  <c:v>8</c:v>
                </c:pt>
                <c:pt idx="190">
                  <c:v>5</c:v>
                </c:pt>
                <c:pt idx="191">
                  <c:v>4</c:v>
                </c:pt>
                <c:pt idx="192">
                  <c:v>0</c:v>
                </c:pt>
                <c:pt idx="193">
                  <c:v>9</c:v>
                </c:pt>
                <c:pt idx="194">
                  <c:v>8</c:v>
                </c:pt>
                <c:pt idx="195">
                  <c:v>3</c:v>
                </c:pt>
                <c:pt idx="196">
                  <c:v>2</c:v>
                </c:pt>
                <c:pt idx="197">
                  <c:v>0</c:v>
                </c:pt>
                <c:pt idx="198">
                  <c:v>7</c:v>
                </c:pt>
                <c:pt idx="199">
                  <c:v>6</c:v>
                </c:pt>
                <c:pt idx="200">
                  <c:v>4</c:v>
                </c:pt>
                <c:pt idx="201">
                  <c:v>3</c:v>
                </c:pt>
                <c:pt idx="202">
                  <c:v>7</c:v>
                </c:pt>
                <c:pt idx="203">
                  <c:v>0</c:v>
                </c:pt>
                <c:pt idx="204">
                  <c:v>6</c:v>
                </c:pt>
                <c:pt idx="205">
                  <c:v>1</c:v>
                </c:pt>
                <c:pt idx="206">
                  <c:v>3</c:v>
                </c:pt>
                <c:pt idx="207">
                  <c:v>0</c:v>
                </c:pt>
                <c:pt idx="208">
                  <c:v>0</c:v>
                </c:pt>
                <c:pt idx="209">
                  <c:v>8</c:v>
                </c:pt>
                <c:pt idx="210">
                  <c:v>7</c:v>
                </c:pt>
                <c:pt idx="211">
                  <c:v>7</c:v>
                </c:pt>
                <c:pt idx="212">
                  <c:v>5</c:v>
                </c:pt>
                <c:pt idx="213">
                  <c:v>6</c:v>
                </c:pt>
                <c:pt idx="214">
                  <c:v>2</c:v>
                </c:pt>
                <c:pt idx="215">
                  <c:v>5</c:v>
                </c:pt>
                <c:pt idx="216">
                  <c:v>5</c:v>
                </c:pt>
                <c:pt idx="217">
                  <c:v>8</c:v>
                </c:pt>
                <c:pt idx="218">
                  <c:v>0</c:v>
                </c:pt>
                <c:pt idx="219">
                  <c:v>4</c:v>
                </c:pt>
                <c:pt idx="220">
                  <c:v>6</c:v>
                </c:pt>
                <c:pt idx="221">
                  <c:v>6</c:v>
                </c:pt>
                <c:pt idx="222">
                  <c:v>8</c:v>
                </c:pt>
                <c:pt idx="223">
                  <c:v>2</c:v>
                </c:pt>
                <c:pt idx="224">
                  <c:v>7</c:v>
                </c:pt>
                <c:pt idx="225">
                  <c:v>2</c:v>
                </c:pt>
                <c:pt idx="226">
                  <c:v>4</c:v>
                </c:pt>
                <c:pt idx="227">
                  <c:v>3</c:v>
                </c:pt>
                <c:pt idx="228">
                  <c:v>0</c:v>
                </c:pt>
                <c:pt idx="229">
                  <c:v>2</c:v>
                </c:pt>
                <c:pt idx="230">
                  <c:v>1</c:v>
                </c:pt>
                <c:pt idx="231">
                  <c:v>8</c:v>
                </c:pt>
                <c:pt idx="232">
                  <c:v>3</c:v>
                </c:pt>
                <c:pt idx="233">
                  <c:v>2</c:v>
                </c:pt>
                <c:pt idx="234">
                  <c:v>7</c:v>
                </c:pt>
                <c:pt idx="235">
                  <c:v>5</c:v>
                </c:pt>
                <c:pt idx="236">
                  <c:v>5</c:v>
                </c:pt>
                <c:pt idx="237">
                  <c:v>4</c:v>
                </c:pt>
                <c:pt idx="238">
                  <c:v>5</c:v>
                </c:pt>
                <c:pt idx="239">
                  <c:v>3</c:v>
                </c:pt>
                <c:pt idx="240">
                  <c:v>3</c:v>
                </c:pt>
                <c:pt idx="241">
                  <c:v>5</c:v>
                </c:pt>
                <c:pt idx="242">
                  <c:v>0</c:v>
                </c:pt>
                <c:pt idx="243">
                  <c:v>9</c:v>
                </c:pt>
                <c:pt idx="244">
                  <c:v>2</c:v>
                </c:pt>
                <c:pt idx="245">
                  <c:v>7</c:v>
                </c:pt>
                <c:pt idx="246">
                  <c:v>9</c:v>
                </c:pt>
                <c:pt idx="247">
                  <c:v>4</c:v>
                </c:pt>
                <c:pt idx="248">
                  <c:v>3</c:v>
                </c:pt>
                <c:pt idx="249">
                  <c:v>8</c:v>
                </c:pt>
                <c:pt idx="250">
                  <c:v>4</c:v>
                </c:pt>
                <c:pt idx="251">
                  <c:v>5</c:v>
                </c:pt>
                <c:pt idx="252">
                  <c:v>2</c:v>
                </c:pt>
                <c:pt idx="253">
                  <c:v>1</c:v>
                </c:pt>
                <c:pt idx="254">
                  <c:v>8</c:v>
                </c:pt>
                <c:pt idx="255">
                  <c:v>7</c:v>
                </c:pt>
                <c:pt idx="256">
                  <c:v>5</c:v>
                </c:pt>
                <c:pt idx="257">
                  <c:v>3</c:v>
                </c:pt>
                <c:pt idx="258">
                  <c:v>8</c:v>
                </c:pt>
                <c:pt idx="259">
                  <c:v>0</c:v>
                </c:pt>
                <c:pt idx="260">
                  <c:v>0</c:v>
                </c:pt>
                <c:pt idx="261">
                  <c:v>6</c:v>
                </c:pt>
                <c:pt idx="262">
                  <c:v>0</c:v>
                </c:pt>
                <c:pt idx="263">
                  <c:v>1</c:v>
                </c:pt>
                <c:pt idx="264">
                  <c:v>9</c:v>
                </c:pt>
                <c:pt idx="265">
                  <c:v>5</c:v>
                </c:pt>
                <c:pt idx="266">
                  <c:v>2</c:v>
                </c:pt>
                <c:pt idx="267">
                  <c:v>5</c:v>
                </c:pt>
                <c:pt idx="268">
                  <c:v>8</c:v>
                </c:pt>
                <c:pt idx="269">
                  <c:v>8</c:v>
                </c:pt>
                <c:pt idx="270">
                  <c:v>3</c:v>
                </c:pt>
                <c:pt idx="271">
                  <c:v>7</c:v>
                </c:pt>
                <c:pt idx="272">
                  <c:v>3</c:v>
                </c:pt>
                <c:pt idx="273">
                  <c:v>4</c:v>
                </c:pt>
                <c:pt idx="274">
                  <c:v>8</c:v>
                </c:pt>
                <c:pt idx="275">
                  <c:v>1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7</c:v>
                </c:pt>
                <c:pt idx="280">
                  <c:v>7</c:v>
                </c:pt>
                <c:pt idx="281">
                  <c:v>4</c:v>
                </c:pt>
                <c:pt idx="282">
                  <c:v>3</c:v>
                </c:pt>
                <c:pt idx="283">
                  <c:v>1</c:v>
                </c:pt>
                <c:pt idx="284">
                  <c:v>3</c:v>
                </c:pt>
                <c:pt idx="285">
                  <c:v>2</c:v>
                </c:pt>
                <c:pt idx="286">
                  <c:v>7</c:v>
                </c:pt>
                <c:pt idx="287">
                  <c:v>2</c:v>
                </c:pt>
                <c:pt idx="288">
                  <c:v>0</c:v>
                </c:pt>
                <c:pt idx="289">
                  <c:v>3</c:v>
                </c:pt>
                <c:pt idx="290">
                  <c:v>7</c:v>
                </c:pt>
                <c:pt idx="291">
                  <c:v>7</c:v>
                </c:pt>
                <c:pt idx="292">
                  <c:v>1</c:v>
                </c:pt>
                <c:pt idx="293">
                  <c:v>0</c:v>
                </c:pt>
                <c:pt idx="294">
                  <c:v>1</c:v>
                </c:pt>
                <c:pt idx="295">
                  <c:v>0</c:v>
                </c:pt>
                <c:pt idx="296">
                  <c:v>5</c:v>
                </c:pt>
                <c:pt idx="297">
                  <c:v>6</c:v>
                </c:pt>
                <c:pt idx="298">
                  <c:v>8</c:v>
                </c:pt>
                <c:pt idx="299">
                  <c:v>1</c:v>
                </c:pt>
                <c:pt idx="300">
                  <c:v>9</c:v>
                </c:pt>
                <c:pt idx="301">
                  <c:v>8</c:v>
                </c:pt>
                <c:pt idx="302">
                  <c:v>5</c:v>
                </c:pt>
                <c:pt idx="303">
                  <c:v>3</c:v>
                </c:pt>
                <c:pt idx="304">
                  <c:v>4</c:v>
                </c:pt>
                <c:pt idx="305">
                  <c:v>0</c:v>
                </c:pt>
                <c:pt idx="306">
                  <c:v>5</c:v>
                </c:pt>
                <c:pt idx="307">
                  <c:v>3</c:v>
                </c:pt>
                <c:pt idx="308">
                  <c:v>2</c:v>
                </c:pt>
                <c:pt idx="309">
                  <c:v>8</c:v>
                </c:pt>
                <c:pt idx="310">
                  <c:v>5</c:v>
                </c:pt>
                <c:pt idx="311">
                  <c:v>9</c:v>
                </c:pt>
                <c:pt idx="312">
                  <c:v>5</c:v>
                </c:pt>
                <c:pt idx="313">
                  <c:v>3</c:v>
                </c:pt>
                <c:pt idx="314">
                  <c:v>2</c:v>
                </c:pt>
                <c:pt idx="315">
                  <c:v>4</c:v>
                </c:pt>
                <c:pt idx="316">
                  <c:v>5</c:v>
                </c:pt>
                <c:pt idx="317">
                  <c:v>6</c:v>
                </c:pt>
                <c:pt idx="318">
                  <c:v>3</c:v>
                </c:pt>
                <c:pt idx="319">
                  <c:v>2</c:v>
                </c:pt>
                <c:pt idx="320">
                  <c:v>5</c:v>
                </c:pt>
                <c:pt idx="321">
                  <c:v>3</c:v>
                </c:pt>
                <c:pt idx="322">
                  <c:v>5</c:v>
                </c:pt>
                <c:pt idx="323">
                  <c:v>6</c:v>
                </c:pt>
                <c:pt idx="324">
                  <c:v>7</c:v>
                </c:pt>
                <c:pt idx="325">
                  <c:v>8</c:v>
                </c:pt>
                <c:pt idx="326">
                  <c:v>6</c:v>
                </c:pt>
                <c:pt idx="327">
                  <c:v>6</c:v>
                </c:pt>
                <c:pt idx="328">
                  <c:v>4</c:v>
                </c:pt>
                <c:pt idx="329">
                  <c:v>3</c:v>
                </c:pt>
                <c:pt idx="330">
                  <c:v>4</c:v>
                </c:pt>
                <c:pt idx="331">
                  <c:v>9</c:v>
                </c:pt>
                <c:pt idx="332">
                  <c:v>0</c:v>
                </c:pt>
                <c:pt idx="333">
                  <c:v>7</c:v>
                </c:pt>
                <c:pt idx="334">
                  <c:v>8</c:v>
                </c:pt>
                <c:pt idx="335">
                  <c:v>9</c:v>
                </c:pt>
                <c:pt idx="336">
                  <c:v>8</c:v>
                </c:pt>
                <c:pt idx="337">
                  <c:v>8</c:v>
                </c:pt>
                <c:pt idx="338">
                  <c:v>7</c:v>
                </c:pt>
                <c:pt idx="339">
                  <c:v>5</c:v>
                </c:pt>
                <c:pt idx="340">
                  <c:v>4</c:v>
                </c:pt>
                <c:pt idx="341">
                  <c:v>2</c:v>
                </c:pt>
                <c:pt idx="342">
                  <c:v>5</c:v>
                </c:pt>
                <c:pt idx="343">
                  <c:v>7</c:v>
                </c:pt>
                <c:pt idx="344">
                  <c:v>9</c:v>
                </c:pt>
                <c:pt idx="345">
                  <c:v>2</c:v>
                </c:pt>
                <c:pt idx="346">
                  <c:v>3</c:v>
                </c:pt>
                <c:pt idx="347">
                  <c:v>8</c:v>
                </c:pt>
                <c:pt idx="348">
                  <c:v>9</c:v>
                </c:pt>
                <c:pt idx="349">
                  <c:v>2</c:v>
                </c:pt>
                <c:pt idx="350">
                  <c:v>8</c:v>
                </c:pt>
                <c:pt idx="351">
                  <c:v>9</c:v>
                </c:pt>
                <c:pt idx="352">
                  <c:v>5</c:v>
                </c:pt>
                <c:pt idx="353">
                  <c:v>9</c:v>
                </c:pt>
                <c:pt idx="354">
                  <c:v>0</c:v>
                </c:pt>
                <c:pt idx="355">
                  <c:v>2</c:v>
                </c:pt>
                <c:pt idx="356">
                  <c:v>8</c:v>
                </c:pt>
                <c:pt idx="357">
                  <c:v>3</c:v>
                </c:pt>
                <c:pt idx="358">
                  <c:v>4</c:v>
                </c:pt>
                <c:pt idx="359">
                  <c:v>4</c:v>
                </c:pt>
                <c:pt idx="360">
                  <c:v>1</c:v>
                </c:pt>
                <c:pt idx="361">
                  <c:v>5</c:v>
                </c:pt>
                <c:pt idx="362">
                  <c:v>3</c:v>
                </c:pt>
                <c:pt idx="363">
                  <c:v>0</c:v>
                </c:pt>
                <c:pt idx="364">
                  <c:v>6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9</c:v>
                </c:pt>
                <c:pt idx="369">
                  <c:v>0</c:v>
                </c:pt>
                <c:pt idx="370">
                  <c:v>6</c:v>
                </c:pt>
                <c:pt idx="371">
                  <c:v>9</c:v>
                </c:pt>
                <c:pt idx="372">
                  <c:v>5</c:v>
                </c:pt>
                <c:pt idx="373">
                  <c:v>5</c:v>
                </c:pt>
                <c:pt idx="374">
                  <c:v>3</c:v>
                </c:pt>
                <c:pt idx="375">
                  <c:v>1</c:v>
                </c:pt>
                <c:pt idx="376">
                  <c:v>1</c:v>
                </c:pt>
                <c:pt idx="377">
                  <c:v>9</c:v>
                </c:pt>
                <c:pt idx="378">
                  <c:v>4</c:v>
                </c:pt>
                <c:pt idx="379">
                  <c:v>4</c:v>
                </c:pt>
                <c:pt idx="380">
                  <c:v>6</c:v>
                </c:pt>
                <c:pt idx="381">
                  <c:v>0</c:v>
                </c:pt>
                <c:pt idx="382">
                  <c:v>0</c:v>
                </c:pt>
                <c:pt idx="383">
                  <c:v>3</c:v>
                </c:pt>
                <c:pt idx="384">
                  <c:v>8</c:v>
                </c:pt>
                <c:pt idx="385">
                  <c:v>3</c:v>
                </c:pt>
                <c:pt idx="386">
                  <c:v>7</c:v>
                </c:pt>
                <c:pt idx="387">
                  <c:v>0</c:v>
                </c:pt>
                <c:pt idx="388">
                  <c:v>6</c:v>
                </c:pt>
                <c:pt idx="389">
                  <c:v>4</c:v>
                </c:pt>
                <c:pt idx="390">
                  <c:v>1</c:v>
                </c:pt>
                <c:pt idx="391">
                  <c:v>6</c:v>
                </c:pt>
                <c:pt idx="392">
                  <c:v>1</c:v>
                </c:pt>
                <c:pt idx="393">
                  <c:v>0</c:v>
                </c:pt>
                <c:pt idx="394">
                  <c:v>2</c:v>
                </c:pt>
                <c:pt idx="395">
                  <c:v>5</c:v>
                </c:pt>
                <c:pt idx="396">
                  <c:v>5</c:v>
                </c:pt>
                <c:pt idx="397">
                  <c:v>7</c:v>
                </c:pt>
                <c:pt idx="398">
                  <c:v>8</c:v>
                </c:pt>
                <c:pt idx="399">
                  <c:v>0</c:v>
                </c:pt>
                <c:pt idx="400">
                  <c:v>8</c:v>
                </c:pt>
                <c:pt idx="401">
                  <c:v>2</c:v>
                </c:pt>
                <c:pt idx="402">
                  <c:v>3</c:v>
                </c:pt>
                <c:pt idx="403">
                  <c:v>6</c:v>
                </c:pt>
                <c:pt idx="404">
                  <c:v>8</c:v>
                </c:pt>
                <c:pt idx="405">
                  <c:v>5</c:v>
                </c:pt>
                <c:pt idx="406">
                  <c:v>1</c:v>
                </c:pt>
                <c:pt idx="407">
                  <c:v>3</c:v>
                </c:pt>
                <c:pt idx="408">
                  <c:v>5</c:v>
                </c:pt>
                <c:pt idx="409">
                  <c:v>9</c:v>
                </c:pt>
                <c:pt idx="410">
                  <c:v>5</c:v>
                </c:pt>
                <c:pt idx="411">
                  <c:v>8</c:v>
                </c:pt>
                <c:pt idx="412">
                  <c:v>8</c:v>
                </c:pt>
                <c:pt idx="413">
                  <c:v>5</c:v>
                </c:pt>
                <c:pt idx="414">
                  <c:v>5</c:v>
                </c:pt>
                <c:pt idx="415">
                  <c:v>9</c:v>
                </c:pt>
                <c:pt idx="416">
                  <c:v>5</c:v>
                </c:pt>
                <c:pt idx="417">
                  <c:v>3</c:v>
                </c:pt>
                <c:pt idx="418">
                  <c:v>4</c:v>
                </c:pt>
                <c:pt idx="419">
                  <c:v>5</c:v>
                </c:pt>
                <c:pt idx="420">
                  <c:v>8</c:v>
                </c:pt>
                <c:pt idx="421">
                  <c:v>9</c:v>
                </c:pt>
                <c:pt idx="422">
                  <c:v>7</c:v>
                </c:pt>
                <c:pt idx="423">
                  <c:v>4</c:v>
                </c:pt>
                <c:pt idx="424">
                  <c:v>9</c:v>
                </c:pt>
                <c:pt idx="425">
                  <c:v>8</c:v>
                </c:pt>
                <c:pt idx="426">
                  <c:v>1</c:v>
                </c:pt>
                <c:pt idx="427">
                  <c:v>0</c:v>
                </c:pt>
                <c:pt idx="428">
                  <c:v>3</c:v>
                </c:pt>
                <c:pt idx="429">
                  <c:v>0</c:v>
                </c:pt>
                <c:pt idx="430">
                  <c:v>6</c:v>
                </c:pt>
                <c:pt idx="431">
                  <c:v>7</c:v>
                </c:pt>
                <c:pt idx="432">
                  <c:v>1</c:v>
                </c:pt>
                <c:pt idx="433">
                  <c:v>7</c:v>
                </c:pt>
                <c:pt idx="434">
                  <c:v>1</c:v>
                </c:pt>
                <c:pt idx="435">
                  <c:v>6</c:v>
                </c:pt>
                <c:pt idx="436">
                  <c:v>9</c:v>
                </c:pt>
                <c:pt idx="437">
                  <c:v>2</c:v>
                </c:pt>
                <c:pt idx="438">
                  <c:v>6</c:v>
                </c:pt>
                <c:pt idx="439">
                  <c:v>9</c:v>
                </c:pt>
                <c:pt idx="440">
                  <c:v>7</c:v>
                </c:pt>
                <c:pt idx="441">
                  <c:v>3</c:v>
                </c:pt>
                <c:pt idx="442">
                  <c:v>1</c:v>
                </c:pt>
                <c:pt idx="443">
                  <c:v>5</c:v>
                </c:pt>
                <c:pt idx="444">
                  <c:v>8</c:v>
                </c:pt>
                <c:pt idx="445">
                  <c:v>7</c:v>
                </c:pt>
                <c:pt idx="446">
                  <c:v>5</c:v>
                </c:pt>
                <c:pt idx="447">
                  <c:v>3</c:v>
                </c:pt>
                <c:pt idx="448">
                  <c:v>6</c:v>
                </c:pt>
                <c:pt idx="449">
                  <c:v>0</c:v>
                </c:pt>
                <c:pt idx="450">
                  <c:v>9</c:v>
                </c:pt>
                <c:pt idx="451">
                  <c:v>2</c:v>
                </c:pt>
                <c:pt idx="452">
                  <c:v>9</c:v>
                </c:pt>
                <c:pt idx="453">
                  <c:v>2</c:v>
                </c:pt>
                <c:pt idx="454">
                  <c:v>1</c:v>
                </c:pt>
                <c:pt idx="455">
                  <c:v>1</c:v>
                </c:pt>
                <c:pt idx="456">
                  <c:v>9</c:v>
                </c:pt>
                <c:pt idx="457">
                  <c:v>5</c:v>
                </c:pt>
                <c:pt idx="458">
                  <c:v>7</c:v>
                </c:pt>
                <c:pt idx="459">
                  <c:v>9</c:v>
                </c:pt>
                <c:pt idx="460">
                  <c:v>3</c:v>
                </c:pt>
                <c:pt idx="461">
                  <c:v>7</c:v>
                </c:pt>
                <c:pt idx="462">
                  <c:v>9</c:v>
                </c:pt>
                <c:pt idx="463">
                  <c:v>1</c:v>
                </c:pt>
                <c:pt idx="464">
                  <c:v>6</c:v>
                </c:pt>
                <c:pt idx="465">
                  <c:v>9</c:v>
                </c:pt>
                <c:pt idx="466">
                  <c:v>7</c:v>
                </c:pt>
                <c:pt idx="467">
                  <c:v>9</c:v>
                </c:pt>
                <c:pt idx="468">
                  <c:v>5</c:v>
                </c:pt>
                <c:pt idx="469">
                  <c:v>7</c:v>
                </c:pt>
                <c:pt idx="470">
                  <c:v>5</c:v>
                </c:pt>
                <c:pt idx="471">
                  <c:v>7</c:v>
                </c:pt>
                <c:pt idx="472">
                  <c:v>7</c:v>
                </c:pt>
                <c:pt idx="473">
                  <c:v>7</c:v>
                </c:pt>
                <c:pt idx="474">
                  <c:v>0</c:v>
                </c:pt>
                <c:pt idx="475">
                  <c:v>1</c:v>
                </c:pt>
                <c:pt idx="476">
                  <c:v>3</c:v>
                </c:pt>
                <c:pt idx="477">
                  <c:v>6</c:v>
                </c:pt>
                <c:pt idx="478">
                  <c:v>4</c:v>
                </c:pt>
                <c:pt idx="479">
                  <c:v>0</c:v>
                </c:pt>
                <c:pt idx="480">
                  <c:v>7</c:v>
                </c:pt>
                <c:pt idx="481">
                  <c:v>2</c:v>
                </c:pt>
                <c:pt idx="482">
                  <c:v>1</c:v>
                </c:pt>
                <c:pt idx="483">
                  <c:v>4</c:v>
                </c:pt>
                <c:pt idx="484">
                  <c:v>1</c:v>
                </c:pt>
                <c:pt idx="485">
                  <c:v>4</c:v>
                </c:pt>
                <c:pt idx="486">
                  <c:v>0</c:v>
                </c:pt>
                <c:pt idx="487">
                  <c:v>3</c:v>
                </c:pt>
                <c:pt idx="488">
                  <c:v>5</c:v>
                </c:pt>
                <c:pt idx="489">
                  <c:v>7</c:v>
                </c:pt>
                <c:pt idx="490">
                  <c:v>6</c:v>
                </c:pt>
                <c:pt idx="491">
                  <c:v>5</c:v>
                </c:pt>
                <c:pt idx="492">
                  <c:v>0</c:v>
                </c:pt>
                <c:pt idx="493">
                  <c:v>4</c:v>
                </c:pt>
                <c:pt idx="494">
                  <c:v>7</c:v>
                </c:pt>
                <c:pt idx="495">
                  <c:v>8</c:v>
                </c:pt>
                <c:pt idx="496">
                  <c:v>2</c:v>
                </c:pt>
                <c:pt idx="497">
                  <c:v>7</c:v>
                </c:pt>
                <c:pt idx="498">
                  <c:v>8</c:v>
                </c:pt>
                <c:pt idx="499">
                  <c:v>1</c:v>
                </c:pt>
                <c:pt idx="500">
                  <c:v>7</c:v>
                </c:pt>
                <c:pt idx="501">
                  <c:v>8</c:v>
                </c:pt>
                <c:pt idx="502">
                  <c:v>7</c:v>
                </c:pt>
                <c:pt idx="503">
                  <c:v>6</c:v>
                </c:pt>
                <c:pt idx="504">
                  <c:v>7</c:v>
                </c:pt>
                <c:pt idx="505">
                  <c:v>7</c:v>
                </c:pt>
                <c:pt idx="506">
                  <c:v>3</c:v>
                </c:pt>
                <c:pt idx="507">
                  <c:v>1</c:v>
                </c:pt>
                <c:pt idx="508">
                  <c:v>3</c:v>
                </c:pt>
                <c:pt idx="509">
                  <c:v>2</c:v>
                </c:pt>
                <c:pt idx="510">
                  <c:v>0</c:v>
                </c:pt>
                <c:pt idx="511">
                  <c:v>8</c:v>
                </c:pt>
                <c:pt idx="512">
                  <c:v>8</c:v>
                </c:pt>
                <c:pt idx="513">
                  <c:v>9</c:v>
                </c:pt>
                <c:pt idx="514">
                  <c:v>4</c:v>
                </c:pt>
                <c:pt idx="515">
                  <c:v>6</c:v>
                </c:pt>
                <c:pt idx="516">
                  <c:v>8</c:v>
                </c:pt>
                <c:pt idx="517">
                  <c:v>8</c:v>
                </c:pt>
                <c:pt idx="518">
                  <c:v>9</c:v>
                </c:pt>
                <c:pt idx="519">
                  <c:v>8</c:v>
                </c:pt>
                <c:pt idx="520">
                  <c:v>8</c:v>
                </c:pt>
                <c:pt idx="521">
                  <c:v>9</c:v>
                </c:pt>
                <c:pt idx="522">
                  <c:v>6</c:v>
                </c:pt>
                <c:pt idx="523">
                  <c:v>9</c:v>
                </c:pt>
                <c:pt idx="524">
                  <c:v>2</c:v>
                </c:pt>
                <c:pt idx="525">
                  <c:v>9</c:v>
                </c:pt>
                <c:pt idx="526">
                  <c:v>0</c:v>
                </c:pt>
                <c:pt idx="527">
                  <c:v>6</c:v>
                </c:pt>
                <c:pt idx="528">
                  <c:v>0</c:v>
                </c:pt>
                <c:pt idx="529">
                  <c:v>3</c:v>
                </c:pt>
                <c:pt idx="530">
                  <c:v>4</c:v>
                </c:pt>
                <c:pt idx="531">
                  <c:v>4</c:v>
                </c:pt>
                <c:pt idx="532">
                  <c:v>8</c:v>
                </c:pt>
                <c:pt idx="533">
                  <c:v>4</c:v>
                </c:pt>
                <c:pt idx="534">
                  <c:v>7</c:v>
                </c:pt>
                <c:pt idx="535">
                  <c:v>0</c:v>
                </c:pt>
                <c:pt idx="536">
                  <c:v>2</c:v>
                </c:pt>
                <c:pt idx="537">
                  <c:v>0</c:v>
                </c:pt>
                <c:pt idx="538">
                  <c:v>8</c:v>
                </c:pt>
                <c:pt idx="539">
                  <c:v>2</c:v>
                </c:pt>
                <c:pt idx="540">
                  <c:v>6</c:v>
                </c:pt>
                <c:pt idx="541">
                  <c:v>1</c:v>
                </c:pt>
                <c:pt idx="542">
                  <c:v>3</c:v>
                </c:pt>
                <c:pt idx="543">
                  <c:v>6</c:v>
                </c:pt>
                <c:pt idx="544">
                  <c:v>7</c:v>
                </c:pt>
                <c:pt idx="545">
                  <c:v>5</c:v>
                </c:pt>
                <c:pt idx="546">
                  <c:v>7</c:v>
                </c:pt>
                <c:pt idx="547">
                  <c:v>8</c:v>
                </c:pt>
                <c:pt idx="548">
                  <c:v>5</c:v>
                </c:pt>
                <c:pt idx="549">
                  <c:v>8</c:v>
                </c:pt>
                <c:pt idx="550">
                  <c:v>3</c:v>
                </c:pt>
                <c:pt idx="551">
                  <c:v>2</c:v>
                </c:pt>
                <c:pt idx="552">
                  <c:v>2</c:v>
                </c:pt>
                <c:pt idx="553">
                  <c:v>3</c:v>
                </c:pt>
                <c:pt idx="554">
                  <c:v>9</c:v>
                </c:pt>
                <c:pt idx="555">
                  <c:v>8</c:v>
                </c:pt>
                <c:pt idx="556">
                  <c:v>6</c:v>
                </c:pt>
                <c:pt idx="557">
                  <c:v>6</c:v>
                </c:pt>
                <c:pt idx="558">
                  <c:v>6</c:v>
                </c:pt>
                <c:pt idx="559">
                  <c:v>2</c:v>
                </c:pt>
                <c:pt idx="560">
                  <c:v>3</c:v>
                </c:pt>
                <c:pt idx="561">
                  <c:v>3</c:v>
                </c:pt>
                <c:pt idx="562">
                  <c:v>2</c:v>
                </c:pt>
                <c:pt idx="563">
                  <c:v>9</c:v>
                </c:pt>
                <c:pt idx="564">
                  <c:v>3</c:v>
                </c:pt>
                <c:pt idx="565">
                  <c:v>1</c:v>
                </c:pt>
                <c:pt idx="566">
                  <c:v>7</c:v>
                </c:pt>
                <c:pt idx="567">
                  <c:v>7</c:v>
                </c:pt>
                <c:pt idx="568">
                  <c:v>9</c:v>
                </c:pt>
                <c:pt idx="569">
                  <c:v>4</c:v>
                </c:pt>
                <c:pt idx="570">
                  <c:v>6</c:v>
                </c:pt>
                <c:pt idx="571">
                  <c:v>2</c:v>
                </c:pt>
                <c:pt idx="572">
                  <c:v>6</c:v>
                </c:pt>
                <c:pt idx="573">
                  <c:v>5</c:v>
                </c:pt>
                <c:pt idx="574">
                  <c:v>8</c:v>
                </c:pt>
                <c:pt idx="575">
                  <c:v>4</c:v>
                </c:pt>
                <c:pt idx="576">
                  <c:v>2</c:v>
                </c:pt>
                <c:pt idx="577">
                  <c:v>8</c:v>
                </c:pt>
                <c:pt idx="578">
                  <c:v>3</c:v>
                </c:pt>
                <c:pt idx="579">
                  <c:v>5</c:v>
                </c:pt>
                <c:pt idx="580">
                  <c:v>6</c:v>
                </c:pt>
                <c:pt idx="581">
                  <c:v>1</c:v>
                </c:pt>
                <c:pt idx="582">
                  <c:v>4</c:v>
                </c:pt>
                <c:pt idx="583">
                  <c:v>8</c:v>
                </c:pt>
                <c:pt idx="584">
                  <c:v>8</c:v>
                </c:pt>
                <c:pt idx="585">
                  <c:v>9</c:v>
                </c:pt>
                <c:pt idx="586">
                  <c:v>4</c:v>
                </c:pt>
                <c:pt idx="587">
                  <c:v>8</c:v>
                </c:pt>
                <c:pt idx="588">
                  <c:v>9</c:v>
                </c:pt>
                <c:pt idx="589">
                  <c:v>6</c:v>
                </c:pt>
                <c:pt idx="590">
                  <c:v>3</c:v>
                </c:pt>
                <c:pt idx="591">
                  <c:v>5</c:v>
                </c:pt>
                <c:pt idx="592">
                  <c:v>4</c:v>
                </c:pt>
                <c:pt idx="593">
                  <c:v>1</c:v>
                </c:pt>
                <c:pt idx="594">
                  <c:v>2</c:v>
                </c:pt>
                <c:pt idx="595">
                  <c:v>8</c:v>
                </c:pt>
                <c:pt idx="596">
                  <c:v>4</c:v>
                </c:pt>
                <c:pt idx="597">
                  <c:v>6</c:v>
                </c:pt>
                <c:pt idx="598">
                  <c:v>5</c:v>
                </c:pt>
                <c:pt idx="599">
                  <c:v>0</c:v>
                </c:pt>
                <c:pt idx="600">
                  <c:v>0</c:v>
                </c:pt>
                <c:pt idx="601">
                  <c:v>4</c:v>
                </c:pt>
                <c:pt idx="602">
                  <c:v>7</c:v>
                </c:pt>
                <c:pt idx="603">
                  <c:v>7</c:v>
                </c:pt>
                <c:pt idx="604">
                  <c:v>6</c:v>
                </c:pt>
                <c:pt idx="605">
                  <c:v>3</c:v>
                </c:pt>
                <c:pt idx="606">
                  <c:v>8</c:v>
                </c:pt>
                <c:pt idx="607">
                  <c:v>8</c:v>
                </c:pt>
                <c:pt idx="608">
                  <c:v>6</c:v>
                </c:pt>
                <c:pt idx="609">
                  <c:v>4</c:v>
                </c:pt>
                <c:pt idx="610">
                  <c:v>1</c:v>
                </c:pt>
                <c:pt idx="611">
                  <c:v>6</c:v>
                </c:pt>
                <c:pt idx="612">
                  <c:v>5</c:v>
                </c:pt>
                <c:pt idx="613">
                  <c:v>5</c:v>
                </c:pt>
                <c:pt idx="614">
                  <c:v>6</c:v>
                </c:pt>
                <c:pt idx="615">
                  <c:v>2</c:v>
                </c:pt>
                <c:pt idx="616">
                  <c:v>9</c:v>
                </c:pt>
                <c:pt idx="617">
                  <c:v>6</c:v>
                </c:pt>
                <c:pt idx="618">
                  <c:v>6</c:v>
                </c:pt>
                <c:pt idx="619">
                  <c:v>8</c:v>
                </c:pt>
                <c:pt idx="620">
                  <c:v>1</c:v>
                </c:pt>
                <c:pt idx="621">
                  <c:v>2</c:v>
                </c:pt>
                <c:pt idx="622">
                  <c:v>2</c:v>
                </c:pt>
                <c:pt idx="623">
                  <c:v>9</c:v>
                </c:pt>
                <c:pt idx="624">
                  <c:v>8</c:v>
                </c:pt>
                <c:pt idx="625">
                  <c:v>8</c:v>
                </c:pt>
                <c:pt idx="626">
                  <c:v>5</c:v>
                </c:pt>
                <c:pt idx="627">
                  <c:v>7</c:v>
                </c:pt>
                <c:pt idx="628">
                  <c:v>6</c:v>
                </c:pt>
                <c:pt idx="629">
                  <c:v>3</c:v>
                </c:pt>
                <c:pt idx="630">
                  <c:v>5</c:v>
                </c:pt>
                <c:pt idx="631">
                  <c:v>2</c:v>
                </c:pt>
                <c:pt idx="632">
                  <c:v>8</c:v>
                </c:pt>
                <c:pt idx="633">
                  <c:v>4</c:v>
                </c:pt>
                <c:pt idx="634">
                  <c:v>0</c:v>
                </c:pt>
                <c:pt idx="635">
                  <c:v>8</c:v>
                </c:pt>
                <c:pt idx="636">
                  <c:v>8</c:v>
                </c:pt>
                <c:pt idx="637">
                  <c:v>1</c:v>
                </c:pt>
                <c:pt idx="638">
                  <c:v>2</c:v>
                </c:pt>
                <c:pt idx="639">
                  <c:v>3</c:v>
                </c:pt>
                <c:pt idx="640">
                  <c:v>0</c:v>
                </c:pt>
                <c:pt idx="641">
                  <c:v>4</c:v>
                </c:pt>
                <c:pt idx="642">
                  <c:v>9</c:v>
                </c:pt>
                <c:pt idx="643">
                  <c:v>6</c:v>
                </c:pt>
                <c:pt idx="644">
                  <c:v>3</c:v>
                </c:pt>
                <c:pt idx="645">
                  <c:v>9</c:v>
                </c:pt>
                <c:pt idx="646">
                  <c:v>3</c:v>
                </c:pt>
                <c:pt idx="647">
                  <c:v>4</c:v>
                </c:pt>
                <c:pt idx="648">
                  <c:v>0</c:v>
                </c:pt>
                <c:pt idx="649">
                  <c:v>2</c:v>
                </c:pt>
                <c:pt idx="650">
                  <c:v>4</c:v>
                </c:pt>
                <c:pt idx="651">
                  <c:v>6</c:v>
                </c:pt>
                <c:pt idx="652">
                  <c:v>4</c:v>
                </c:pt>
                <c:pt idx="653">
                  <c:v>4</c:v>
                </c:pt>
                <c:pt idx="654">
                  <c:v>2</c:v>
                </c:pt>
                <c:pt idx="655">
                  <c:v>0</c:v>
                </c:pt>
                <c:pt idx="656">
                  <c:v>0</c:v>
                </c:pt>
                <c:pt idx="657">
                  <c:v>5</c:v>
                </c:pt>
                <c:pt idx="658">
                  <c:v>8</c:v>
                </c:pt>
                <c:pt idx="659">
                  <c:v>9</c:v>
                </c:pt>
                <c:pt idx="660">
                  <c:v>2</c:v>
                </c:pt>
                <c:pt idx="661">
                  <c:v>1</c:v>
                </c:pt>
                <c:pt idx="662">
                  <c:v>2</c:v>
                </c:pt>
                <c:pt idx="663">
                  <c:v>6</c:v>
                </c:pt>
                <c:pt idx="664">
                  <c:v>8</c:v>
                </c:pt>
                <c:pt idx="665">
                  <c:v>1</c:v>
                </c:pt>
                <c:pt idx="666">
                  <c:v>1</c:v>
                </c:pt>
                <c:pt idx="667">
                  <c:v>2</c:v>
                </c:pt>
                <c:pt idx="668">
                  <c:v>9</c:v>
                </c:pt>
                <c:pt idx="669">
                  <c:v>6</c:v>
                </c:pt>
                <c:pt idx="670">
                  <c:v>4</c:v>
                </c:pt>
                <c:pt idx="671">
                  <c:v>7</c:v>
                </c:pt>
                <c:pt idx="672">
                  <c:v>2</c:v>
                </c:pt>
                <c:pt idx="673">
                  <c:v>0</c:v>
                </c:pt>
                <c:pt idx="674">
                  <c:v>0</c:v>
                </c:pt>
                <c:pt idx="675">
                  <c:v>8</c:v>
                </c:pt>
                <c:pt idx="676">
                  <c:v>2</c:v>
                </c:pt>
                <c:pt idx="677">
                  <c:v>0</c:v>
                </c:pt>
                <c:pt idx="678">
                  <c:v>4</c:v>
                </c:pt>
                <c:pt idx="679">
                  <c:v>7</c:v>
                </c:pt>
                <c:pt idx="680">
                  <c:v>7</c:v>
                </c:pt>
                <c:pt idx="681">
                  <c:v>8</c:v>
                </c:pt>
                <c:pt idx="682">
                  <c:v>7</c:v>
                </c:pt>
                <c:pt idx="683">
                  <c:v>9</c:v>
                </c:pt>
                <c:pt idx="684">
                  <c:v>9</c:v>
                </c:pt>
                <c:pt idx="685">
                  <c:v>3</c:v>
                </c:pt>
                <c:pt idx="686">
                  <c:v>7</c:v>
                </c:pt>
                <c:pt idx="687">
                  <c:v>6</c:v>
                </c:pt>
                <c:pt idx="688">
                  <c:v>6</c:v>
                </c:pt>
                <c:pt idx="689">
                  <c:v>3</c:v>
                </c:pt>
                <c:pt idx="690">
                  <c:v>4</c:v>
                </c:pt>
                <c:pt idx="691">
                  <c:v>0</c:v>
                </c:pt>
                <c:pt idx="692">
                  <c:v>2</c:v>
                </c:pt>
                <c:pt idx="693">
                  <c:v>8</c:v>
                </c:pt>
                <c:pt idx="694">
                  <c:v>2</c:v>
                </c:pt>
                <c:pt idx="695">
                  <c:v>0</c:v>
                </c:pt>
                <c:pt idx="696">
                  <c:v>0</c:v>
                </c:pt>
                <c:pt idx="697">
                  <c:v>4</c:v>
                </c:pt>
                <c:pt idx="698">
                  <c:v>8</c:v>
                </c:pt>
                <c:pt idx="699">
                  <c:v>3</c:v>
                </c:pt>
                <c:pt idx="700">
                  <c:v>5</c:v>
                </c:pt>
                <c:pt idx="701">
                  <c:v>4</c:v>
                </c:pt>
                <c:pt idx="702">
                  <c:v>3</c:v>
                </c:pt>
                <c:pt idx="703">
                  <c:v>3</c:v>
                </c:pt>
                <c:pt idx="704">
                  <c:v>4</c:v>
                </c:pt>
                <c:pt idx="705">
                  <c:v>1</c:v>
                </c:pt>
                <c:pt idx="706">
                  <c:v>1</c:v>
                </c:pt>
                <c:pt idx="707">
                  <c:v>6</c:v>
                </c:pt>
                <c:pt idx="708">
                  <c:v>0</c:v>
                </c:pt>
                <c:pt idx="709">
                  <c:v>1</c:v>
                </c:pt>
                <c:pt idx="710">
                  <c:v>3</c:v>
                </c:pt>
                <c:pt idx="711">
                  <c:v>6</c:v>
                </c:pt>
                <c:pt idx="712">
                  <c:v>5</c:v>
                </c:pt>
                <c:pt idx="713">
                  <c:v>4</c:v>
                </c:pt>
                <c:pt idx="714">
                  <c:v>3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0</c:v>
                </c:pt>
                <c:pt idx="719">
                  <c:v>5</c:v>
                </c:pt>
                <c:pt idx="720">
                  <c:v>1</c:v>
                </c:pt>
                <c:pt idx="721">
                  <c:v>3</c:v>
                </c:pt>
                <c:pt idx="722">
                  <c:v>1</c:v>
                </c:pt>
                <c:pt idx="723">
                  <c:v>4</c:v>
                </c:pt>
                <c:pt idx="724">
                  <c:v>5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2</c:v>
                </c:pt>
                <c:pt idx="729">
                  <c:v>1</c:v>
                </c:pt>
                <c:pt idx="730">
                  <c:v>4</c:v>
                </c:pt>
                <c:pt idx="731">
                  <c:v>1</c:v>
                </c:pt>
                <c:pt idx="732">
                  <c:v>2</c:v>
                </c:pt>
                <c:pt idx="733">
                  <c:v>2</c:v>
                </c:pt>
                <c:pt idx="734">
                  <c:v>9</c:v>
                </c:pt>
                <c:pt idx="735">
                  <c:v>1</c:v>
                </c:pt>
                <c:pt idx="736">
                  <c:v>4</c:v>
                </c:pt>
                <c:pt idx="737">
                  <c:v>0</c:v>
                </c:pt>
                <c:pt idx="738">
                  <c:v>6</c:v>
                </c:pt>
                <c:pt idx="739">
                  <c:v>6</c:v>
                </c:pt>
                <c:pt idx="740">
                  <c:v>8</c:v>
                </c:pt>
                <c:pt idx="741">
                  <c:v>3</c:v>
                </c:pt>
                <c:pt idx="742">
                  <c:v>0</c:v>
                </c:pt>
                <c:pt idx="743">
                  <c:v>3</c:v>
                </c:pt>
                <c:pt idx="744">
                  <c:v>5</c:v>
                </c:pt>
                <c:pt idx="745">
                  <c:v>4</c:v>
                </c:pt>
                <c:pt idx="746">
                  <c:v>6</c:v>
                </c:pt>
                <c:pt idx="747">
                  <c:v>9</c:v>
                </c:pt>
                <c:pt idx="748">
                  <c:v>1</c:v>
                </c:pt>
                <c:pt idx="749">
                  <c:v>8</c:v>
                </c:pt>
                <c:pt idx="750">
                  <c:v>9</c:v>
                </c:pt>
                <c:pt idx="751">
                  <c:v>7</c:v>
                </c:pt>
                <c:pt idx="752">
                  <c:v>1</c:v>
                </c:pt>
                <c:pt idx="753">
                  <c:v>4</c:v>
                </c:pt>
                <c:pt idx="754">
                  <c:v>7</c:v>
                </c:pt>
                <c:pt idx="755">
                  <c:v>3</c:v>
                </c:pt>
                <c:pt idx="756">
                  <c:v>1</c:v>
                </c:pt>
                <c:pt idx="757">
                  <c:v>5</c:v>
                </c:pt>
                <c:pt idx="758">
                  <c:v>0</c:v>
                </c:pt>
                <c:pt idx="759">
                  <c:v>5</c:v>
                </c:pt>
                <c:pt idx="760">
                  <c:v>6</c:v>
                </c:pt>
                <c:pt idx="761">
                  <c:v>8</c:v>
                </c:pt>
                <c:pt idx="762">
                  <c:v>7</c:v>
                </c:pt>
                <c:pt idx="763">
                  <c:v>5</c:v>
                </c:pt>
                <c:pt idx="764">
                  <c:v>5</c:v>
                </c:pt>
                <c:pt idx="765">
                  <c:v>9</c:v>
                </c:pt>
                <c:pt idx="766">
                  <c:v>8</c:v>
                </c:pt>
                <c:pt idx="767">
                  <c:v>2</c:v>
                </c:pt>
                <c:pt idx="768">
                  <c:v>9</c:v>
                </c:pt>
                <c:pt idx="769">
                  <c:v>0</c:v>
                </c:pt>
                <c:pt idx="770">
                  <c:v>3</c:v>
                </c:pt>
                <c:pt idx="771">
                  <c:v>5</c:v>
                </c:pt>
                <c:pt idx="772">
                  <c:v>9</c:v>
                </c:pt>
                <c:pt idx="773">
                  <c:v>5</c:v>
                </c:pt>
                <c:pt idx="774">
                  <c:v>4</c:v>
                </c:pt>
                <c:pt idx="775">
                  <c:v>1</c:v>
                </c:pt>
                <c:pt idx="776">
                  <c:v>8</c:v>
                </c:pt>
                <c:pt idx="777">
                  <c:v>7</c:v>
                </c:pt>
                <c:pt idx="778">
                  <c:v>0</c:v>
                </c:pt>
                <c:pt idx="779">
                  <c:v>6</c:v>
                </c:pt>
                <c:pt idx="780">
                  <c:v>9</c:v>
                </c:pt>
                <c:pt idx="781">
                  <c:v>6</c:v>
                </c:pt>
                <c:pt idx="782">
                  <c:v>2</c:v>
                </c:pt>
                <c:pt idx="783">
                  <c:v>3</c:v>
                </c:pt>
                <c:pt idx="784">
                  <c:v>7</c:v>
                </c:pt>
                <c:pt idx="785">
                  <c:v>4</c:v>
                </c:pt>
                <c:pt idx="786">
                  <c:v>5</c:v>
                </c:pt>
                <c:pt idx="787">
                  <c:v>2</c:v>
                </c:pt>
                <c:pt idx="788">
                  <c:v>9</c:v>
                </c:pt>
                <c:pt idx="789">
                  <c:v>6</c:v>
                </c:pt>
                <c:pt idx="790">
                  <c:v>2</c:v>
                </c:pt>
                <c:pt idx="791">
                  <c:v>7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8</c:v>
                </c:pt>
                <c:pt idx="796">
                  <c:v>6</c:v>
                </c:pt>
                <c:pt idx="797">
                  <c:v>1</c:v>
                </c:pt>
                <c:pt idx="798">
                  <c:v>5</c:v>
                </c:pt>
                <c:pt idx="799">
                  <c:v>8</c:v>
                </c:pt>
                <c:pt idx="800">
                  <c:v>0</c:v>
                </c:pt>
                <c:pt idx="801">
                  <c:v>2</c:v>
                </c:pt>
                <c:pt idx="802">
                  <c:v>1</c:v>
                </c:pt>
                <c:pt idx="803">
                  <c:v>3</c:v>
                </c:pt>
                <c:pt idx="804">
                  <c:v>9</c:v>
                </c:pt>
                <c:pt idx="805">
                  <c:v>5</c:v>
                </c:pt>
                <c:pt idx="806">
                  <c:v>8</c:v>
                </c:pt>
                <c:pt idx="807">
                  <c:v>8</c:v>
                </c:pt>
                <c:pt idx="808">
                  <c:v>3</c:v>
                </c:pt>
                <c:pt idx="809">
                  <c:v>3</c:v>
                </c:pt>
                <c:pt idx="810">
                  <c:v>7</c:v>
                </c:pt>
                <c:pt idx="811">
                  <c:v>9</c:v>
                </c:pt>
                <c:pt idx="812">
                  <c:v>6</c:v>
                </c:pt>
                <c:pt idx="813">
                  <c:v>0</c:v>
                </c:pt>
                <c:pt idx="814">
                  <c:v>2</c:v>
                </c:pt>
                <c:pt idx="815">
                  <c:v>6</c:v>
                </c:pt>
                <c:pt idx="816">
                  <c:v>1</c:v>
                </c:pt>
                <c:pt idx="817">
                  <c:v>7</c:v>
                </c:pt>
                <c:pt idx="818">
                  <c:v>3</c:v>
                </c:pt>
                <c:pt idx="819">
                  <c:v>0</c:v>
                </c:pt>
                <c:pt idx="820">
                  <c:v>7</c:v>
                </c:pt>
                <c:pt idx="821">
                  <c:v>3</c:v>
                </c:pt>
                <c:pt idx="822">
                  <c:v>8</c:v>
                </c:pt>
                <c:pt idx="823">
                  <c:v>3</c:v>
                </c:pt>
                <c:pt idx="824">
                  <c:v>8</c:v>
                </c:pt>
                <c:pt idx="825">
                  <c:v>2</c:v>
                </c:pt>
                <c:pt idx="826">
                  <c:v>9</c:v>
                </c:pt>
                <c:pt idx="827">
                  <c:v>7</c:v>
                </c:pt>
                <c:pt idx="828">
                  <c:v>2</c:v>
                </c:pt>
                <c:pt idx="829">
                  <c:v>9</c:v>
                </c:pt>
                <c:pt idx="830">
                  <c:v>3</c:v>
                </c:pt>
                <c:pt idx="831">
                  <c:v>2</c:v>
                </c:pt>
                <c:pt idx="832">
                  <c:v>2</c:v>
                </c:pt>
                <c:pt idx="833">
                  <c:v>0</c:v>
                </c:pt>
                <c:pt idx="834">
                  <c:v>1</c:v>
                </c:pt>
                <c:pt idx="835">
                  <c:v>5</c:v>
                </c:pt>
                <c:pt idx="836">
                  <c:v>9</c:v>
                </c:pt>
                <c:pt idx="837">
                  <c:v>7</c:v>
                </c:pt>
                <c:pt idx="838">
                  <c:v>8</c:v>
                </c:pt>
                <c:pt idx="839">
                  <c:v>6</c:v>
                </c:pt>
                <c:pt idx="840">
                  <c:v>2</c:v>
                </c:pt>
                <c:pt idx="841">
                  <c:v>9</c:v>
                </c:pt>
                <c:pt idx="842">
                  <c:v>2</c:v>
                </c:pt>
                <c:pt idx="843">
                  <c:v>7</c:v>
                </c:pt>
                <c:pt idx="844">
                  <c:v>6</c:v>
                </c:pt>
                <c:pt idx="845">
                  <c:v>1</c:v>
                </c:pt>
                <c:pt idx="846">
                  <c:v>2</c:v>
                </c:pt>
                <c:pt idx="847">
                  <c:v>2</c:v>
                </c:pt>
                <c:pt idx="848">
                  <c:v>3</c:v>
                </c:pt>
                <c:pt idx="849">
                  <c:v>8</c:v>
                </c:pt>
                <c:pt idx="850">
                  <c:v>4</c:v>
                </c:pt>
                <c:pt idx="851">
                  <c:v>3</c:v>
                </c:pt>
                <c:pt idx="852">
                  <c:v>0</c:v>
                </c:pt>
                <c:pt idx="853">
                  <c:v>8</c:v>
                </c:pt>
                <c:pt idx="854">
                  <c:v>9</c:v>
                </c:pt>
                <c:pt idx="855">
                  <c:v>3</c:v>
                </c:pt>
                <c:pt idx="856">
                  <c:v>5</c:v>
                </c:pt>
                <c:pt idx="857">
                  <c:v>0</c:v>
                </c:pt>
                <c:pt idx="858">
                  <c:v>5</c:v>
                </c:pt>
                <c:pt idx="859">
                  <c:v>0</c:v>
                </c:pt>
                <c:pt idx="860">
                  <c:v>9</c:v>
                </c:pt>
                <c:pt idx="861">
                  <c:v>5</c:v>
                </c:pt>
                <c:pt idx="862">
                  <c:v>8</c:v>
                </c:pt>
                <c:pt idx="863">
                  <c:v>6</c:v>
                </c:pt>
                <c:pt idx="864">
                  <c:v>0</c:v>
                </c:pt>
                <c:pt idx="865">
                  <c:v>2</c:v>
                </c:pt>
                <c:pt idx="866">
                  <c:v>1</c:v>
                </c:pt>
                <c:pt idx="867">
                  <c:v>7</c:v>
                </c:pt>
                <c:pt idx="868">
                  <c:v>2</c:v>
                </c:pt>
                <c:pt idx="869">
                  <c:v>1</c:v>
                </c:pt>
                <c:pt idx="870">
                  <c:v>3</c:v>
                </c:pt>
                <c:pt idx="871">
                  <c:v>1</c:v>
                </c:pt>
                <c:pt idx="872">
                  <c:v>8</c:v>
                </c:pt>
                <c:pt idx="873">
                  <c:v>1</c:v>
                </c:pt>
                <c:pt idx="874">
                  <c:v>5</c:v>
                </c:pt>
                <c:pt idx="875">
                  <c:v>6</c:v>
                </c:pt>
                <c:pt idx="876">
                  <c:v>8</c:v>
                </c:pt>
                <c:pt idx="877">
                  <c:v>1</c:v>
                </c:pt>
                <c:pt idx="878">
                  <c:v>2</c:v>
                </c:pt>
                <c:pt idx="879">
                  <c:v>4</c:v>
                </c:pt>
                <c:pt idx="880">
                  <c:v>6</c:v>
                </c:pt>
                <c:pt idx="881">
                  <c:v>1</c:v>
                </c:pt>
                <c:pt idx="882">
                  <c:v>6</c:v>
                </c:pt>
                <c:pt idx="883">
                  <c:v>4</c:v>
                </c:pt>
                <c:pt idx="884">
                  <c:v>3</c:v>
                </c:pt>
                <c:pt idx="885">
                  <c:v>8</c:v>
                </c:pt>
                <c:pt idx="886">
                  <c:v>8</c:v>
                </c:pt>
                <c:pt idx="887">
                  <c:v>7</c:v>
                </c:pt>
                <c:pt idx="888">
                  <c:v>5</c:v>
                </c:pt>
                <c:pt idx="889">
                  <c:v>5</c:v>
                </c:pt>
                <c:pt idx="890">
                  <c:v>3</c:v>
                </c:pt>
                <c:pt idx="891">
                  <c:v>2</c:v>
                </c:pt>
                <c:pt idx="892">
                  <c:v>0</c:v>
                </c:pt>
                <c:pt idx="893">
                  <c:v>9</c:v>
                </c:pt>
                <c:pt idx="894">
                  <c:v>2</c:v>
                </c:pt>
                <c:pt idx="895">
                  <c:v>5</c:v>
                </c:pt>
                <c:pt idx="896">
                  <c:v>0</c:v>
                </c:pt>
                <c:pt idx="897">
                  <c:v>6</c:v>
                </c:pt>
                <c:pt idx="898">
                  <c:v>4</c:v>
                </c:pt>
                <c:pt idx="899">
                  <c:v>0</c:v>
                </c:pt>
                <c:pt idx="900">
                  <c:v>4</c:v>
                </c:pt>
                <c:pt idx="901">
                  <c:v>4</c:v>
                </c:pt>
                <c:pt idx="902">
                  <c:v>8</c:v>
                </c:pt>
                <c:pt idx="903">
                  <c:v>9</c:v>
                </c:pt>
                <c:pt idx="904">
                  <c:v>8</c:v>
                </c:pt>
                <c:pt idx="905">
                  <c:v>0</c:v>
                </c:pt>
                <c:pt idx="906">
                  <c:v>1</c:v>
                </c:pt>
                <c:pt idx="907">
                  <c:v>1</c:v>
                </c:pt>
                <c:pt idx="908">
                  <c:v>4</c:v>
                </c:pt>
                <c:pt idx="909">
                  <c:v>6</c:v>
                </c:pt>
                <c:pt idx="910">
                  <c:v>0</c:v>
                </c:pt>
                <c:pt idx="911">
                  <c:v>9</c:v>
                </c:pt>
                <c:pt idx="912">
                  <c:v>8</c:v>
                </c:pt>
                <c:pt idx="913">
                  <c:v>0</c:v>
                </c:pt>
                <c:pt idx="914">
                  <c:v>7</c:v>
                </c:pt>
                <c:pt idx="915">
                  <c:v>8</c:v>
                </c:pt>
                <c:pt idx="916">
                  <c:v>1</c:v>
                </c:pt>
                <c:pt idx="917">
                  <c:v>7</c:v>
                </c:pt>
                <c:pt idx="918">
                  <c:v>6</c:v>
                </c:pt>
                <c:pt idx="919">
                  <c:v>4</c:v>
                </c:pt>
                <c:pt idx="920">
                  <c:v>1</c:v>
                </c:pt>
                <c:pt idx="921">
                  <c:v>6</c:v>
                </c:pt>
                <c:pt idx="922">
                  <c:v>8</c:v>
                </c:pt>
                <c:pt idx="923">
                  <c:v>0</c:v>
                </c:pt>
                <c:pt idx="924">
                  <c:v>9</c:v>
                </c:pt>
                <c:pt idx="925">
                  <c:v>4</c:v>
                </c:pt>
                <c:pt idx="926">
                  <c:v>1</c:v>
                </c:pt>
                <c:pt idx="927">
                  <c:v>0</c:v>
                </c:pt>
                <c:pt idx="928">
                  <c:v>1</c:v>
                </c:pt>
                <c:pt idx="929">
                  <c:v>6</c:v>
                </c:pt>
                <c:pt idx="930">
                  <c:v>7</c:v>
                </c:pt>
                <c:pt idx="931">
                  <c:v>6</c:v>
                </c:pt>
                <c:pt idx="932">
                  <c:v>9</c:v>
                </c:pt>
                <c:pt idx="933">
                  <c:v>3</c:v>
                </c:pt>
                <c:pt idx="934">
                  <c:v>6</c:v>
                </c:pt>
                <c:pt idx="935">
                  <c:v>4</c:v>
                </c:pt>
                <c:pt idx="936">
                  <c:v>0</c:v>
                </c:pt>
                <c:pt idx="937">
                  <c:v>2</c:v>
                </c:pt>
                <c:pt idx="938">
                  <c:v>0</c:v>
                </c:pt>
                <c:pt idx="939">
                  <c:v>6</c:v>
                </c:pt>
                <c:pt idx="940">
                  <c:v>0</c:v>
                </c:pt>
                <c:pt idx="941">
                  <c:v>6</c:v>
                </c:pt>
                <c:pt idx="942">
                  <c:v>4</c:v>
                </c:pt>
                <c:pt idx="943">
                  <c:v>3</c:v>
                </c:pt>
                <c:pt idx="944">
                  <c:v>6</c:v>
                </c:pt>
                <c:pt idx="945">
                  <c:v>9</c:v>
                </c:pt>
                <c:pt idx="946">
                  <c:v>8</c:v>
                </c:pt>
                <c:pt idx="947">
                  <c:v>5</c:v>
                </c:pt>
                <c:pt idx="948">
                  <c:v>5</c:v>
                </c:pt>
                <c:pt idx="949">
                  <c:v>8</c:v>
                </c:pt>
                <c:pt idx="950">
                  <c:v>2</c:v>
                </c:pt>
                <c:pt idx="951">
                  <c:v>9</c:v>
                </c:pt>
                <c:pt idx="952">
                  <c:v>1</c:v>
                </c:pt>
                <c:pt idx="953">
                  <c:v>9</c:v>
                </c:pt>
                <c:pt idx="954">
                  <c:v>1</c:v>
                </c:pt>
                <c:pt idx="955">
                  <c:v>9</c:v>
                </c:pt>
                <c:pt idx="956">
                  <c:v>8</c:v>
                </c:pt>
                <c:pt idx="957">
                  <c:v>5</c:v>
                </c:pt>
                <c:pt idx="958">
                  <c:v>6</c:v>
                </c:pt>
                <c:pt idx="959">
                  <c:v>0</c:v>
                </c:pt>
                <c:pt idx="960">
                  <c:v>7</c:v>
                </c:pt>
                <c:pt idx="961">
                  <c:v>4</c:v>
                </c:pt>
                <c:pt idx="962">
                  <c:v>7</c:v>
                </c:pt>
                <c:pt idx="963">
                  <c:v>0</c:v>
                </c:pt>
                <c:pt idx="964">
                  <c:v>8</c:v>
                </c:pt>
                <c:pt idx="965">
                  <c:v>4</c:v>
                </c:pt>
                <c:pt idx="966">
                  <c:v>7</c:v>
                </c:pt>
                <c:pt idx="967">
                  <c:v>5</c:v>
                </c:pt>
                <c:pt idx="968">
                  <c:v>0</c:v>
                </c:pt>
                <c:pt idx="969">
                  <c:v>7</c:v>
                </c:pt>
                <c:pt idx="970">
                  <c:v>7</c:v>
                </c:pt>
                <c:pt idx="971">
                  <c:v>3</c:v>
                </c:pt>
                <c:pt idx="972">
                  <c:v>3</c:v>
                </c:pt>
                <c:pt idx="973">
                  <c:v>8</c:v>
                </c:pt>
                <c:pt idx="974">
                  <c:v>9</c:v>
                </c:pt>
                <c:pt idx="975">
                  <c:v>5</c:v>
                </c:pt>
                <c:pt idx="976">
                  <c:v>4</c:v>
                </c:pt>
                <c:pt idx="977">
                  <c:v>4</c:v>
                </c:pt>
                <c:pt idx="978">
                  <c:v>8</c:v>
                </c:pt>
                <c:pt idx="979">
                  <c:v>1</c:v>
                </c:pt>
                <c:pt idx="980">
                  <c:v>3</c:v>
                </c:pt>
                <c:pt idx="981">
                  <c:v>5</c:v>
                </c:pt>
                <c:pt idx="982">
                  <c:v>7</c:v>
                </c:pt>
                <c:pt idx="983">
                  <c:v>0</c:v>
                </c:pt>
                <c:pt idx="984">
                  <c:v>3</c:v>
                </c:pt>
                <c:pt idx="985">
                  <c:v>5</c:v>
                </c:pt>
                <c:pt idx="986">
                  <c:v>4</c:v>
                </c:pt>
                <c:pt idx="987">
                  <c:v>6</c:v>
                </c:pt>
                <c:pt idx="988">
                  <c:v>3</c:v>
                </c:pt>
                <c:pt idx="989">
                  <c:v>6</c:v>
                </c:pt>
                <c:pt idx="990">
                  <c:v>6</c:v>
                </c:pt>
                <c:pt idx="991">
                  <c:v>8</c:v>
                </c:pt>
                <c:pt idx="992">
                  <c:v>9</c:v>
                </c:pt>
                <c:pt idx="993">
                  <c:v>8</c:v>
                </c:pt>
                <c:pt idx="994">
                  <c:v>5</c:v>
                </c:pt>
                <c:pt idx="995">
                  <c:v>4</c:v>
                </c:pt>
                <c:pt idx="996">
                  <c:v>6</c:v>
                </c:pt>
                <c:pt idx="997">
                  <c:v>3</c:v>
                </c:pt>
                <c:pt idx="998">
                  <c:v>6</c:v>
                </c:pt>
              </c:numCache>
            </c:numRef>
          </c:xVal>
          <c:yVal>
            <c:numRef>
              <c:f>Data_Cleaned!$O$4:$O$1002</c:f>
              <c:numCache>
                <c:formatCode>General</c:formatCode>
                <c:ptCount val="999"/>
                <c:pt idx="0">
                  <c:v>75.364373395392093</c:v>
                </c:pt>
                <c:pt idx="1">
                  <c:v>83.401854950351293</c:v>
                </c:pt>
                <c:pt idx="2">
                  <c:v>78.270887740610604</c:v>
                </c:pt>
                <c:pt idx="3">
                  <c:v>56.519850485479999</c:v>
                </c:pt>
                <c:pt idx="4">
                  <c:v>70.811732467933098</c:v>
                </c:pt>
                <c:pt idx="5">
                  <c:v>84.321885194337099</c:v>
                </c:pt>
                <c:pt idx="6">
                  <c:v>76.165790902138895</c:v>
                </c:pt>
                <c:pt idx="7">
                  <c:v>74.131906177303094</c:v>
                </c:pt>
                <c:pt idx="8">
                  <c:v>78.206235870958807</c:v>
                </c:pt>
                <c:pt idx="9">
                  <c:v>77.992213701960196</c:v>
                </c:pt>
                <c:pt idx="10">
                  <c:v>82.274434483865406</c:v>
                </c:pt>
                <c:pt idx="11">
                  <c:v>73.278669504273793</c:v>
                </c:pt>
                <c:pt idx="12">
                  <c:v>84.144775657534495</c:v>
                </c:pt>
                <c:pt idx="13">
                  <c:v>60.022518562220299</c:v>
                </c:pt>
                <c:pt idx="14">
                  <c:v>81.183187562463502</c:v>
                </c:pt>
                <c:pt idx="15">
                  <c:v>74.081256288494004</c:v>
                </c:pt>
                <c:pt idx="16">
                  <c:v>89.4982076601557</c:v>
                </c:pt>
                <c:pt idx="17">
                  <c:v>72.872442636424196</c:v>
                </c:pt>
                <c:pt idx="18">
                  <c:v>83.899896599889601</c:v>
                </c:pt>
                <c:pt idx="19">
                  <c:v>82.077579403173999</c:v>
                </c:pt>
                <c:pt idx="20">
                  <c:v>94.236287728335</c:v>
                </c:pt>
                <c:pt idx="21">
                  <c:v>59.672380432970797</c:v>
                </c:pt>
                <c:pt idx="22">
                  <c:v>70.235227617349906</c:v>
                </c:pt>
                <c:pt idx="23">
                  <c:v>78.394207774593696</c:v>
                </c:pt>
                <c:pt idx="24">
                  <c:v>87.841644656667597</c:v>
                </c:pt>
                <c:pt idx="25">
                  <c:v>72.929844262067604</c:v>
                </c:pt>
                <c:pt idx="26">
                  <c:v>86.669094053762706</c:v>
                </c:pt>
                <c:pt idx="27">
                  <c:v>80.411427759843207</c:v>
                </c:pt>
                <c:pt idx="28">
                  <c:v>64.212098001023605</c:v>
                </c:pt>
                <c:pt idx="29">
                  <c:v>74.160337550049803</c:v>
                </c:pt>
                <c:pt idx="30">
                  <c:v>81.049580572955094</c:v>
                </c:pt>
                <c:pt idx="31">
                  <c:v>70.308171925799797</c:v>
                </c:pt>
                <c:pt idx="32">
                  <c:v>82.284391852804703</c:v>
                </c:pt>
                <c:pt idx="33">
                  <c:v>59.847392688307799</c:v>
                </c:pt>
                <c:pt idx="34">
                  <c:v>82.504036863988404</c:v>
                </c:pt>
                <c:pt idx="35">
                  <c:v>82.782445891262697</c:v>
                </c:pt>
                <c:pt idx="36">
                  <c:v>74.674113281679396</c:v>
                </c:pt>
                <c:pt idx="37">
                  <c:v>86.889138182697295</c:v>
                </c:pt>
                <c:pt idx="38">
                  <c:v>78.542426419429205</c:v>
                </c:pt>
                <c:pt idx="39">
                  <c:v>77.228457158534596</c:v>
                </c:pt>
                <c:pt idx="40">
                  <c:v>73.735151456031303</c:v>
                </c:pt>
                <c:pt idx="41">
                  <c:v>91.843408248686501</c:v>
                </c:pt>
                <c:pt idx="42">
                  <c:v>73.350705132372198</c:v>
                </c:pt>
                <c:pt idx="43">
                  <c:v>66.202097509061005</c:v>
                </c:pt>
                <c:pt idx="44">
                  <c:v>77.851776349989507</c:v>
                </c:pt>
                <c:pt idx="45">
                  <c:v>90.981476104278201</c:v>
                </c:pt>
                <c:pt idx="46">
                  <c:v>81.917079331113399</c:v>
                </c:pt>
                <c:pt idx="47">
                  <c:v>70.224617539332499</c:v>
                </c:pt>
                <c:pt idx="48">
                  <c:v>88.733769182027999</c:v>
                </c:pt>
                <c:pt idx="49">
                  <c:v>76.555025126314405</c:v>
                </c:pt>
                <c:pt idx="50">
                  <c:v>62.055054935796598</c:v>
                </c:pt>
                <c:pt idx="51">
                  <c:v>62.001893864663202</c:v>
                </c:pt>
                <c:pt idx="52">
                  <c:v>80.452127421011497</c:v>
                </c:pt>
                <c:pt idx="53">
                  <c:v>64.718220064482296</c:v>
                </c:pt>
                <c:pt idx="54">
                  <c:v>91.871964508972297</c:v>
                </c:pt>
                <c:pt idx="55">
                  <c:v>69.692263030929496</c:v>
                </c:pt>
                <c:pt idx="56">
                  <c:v>63.850976125598997</c:v>
                </c:pt>
                <c:pt idx="57">
                  <c:v>68.805285779961807</c:v>
                </c:pt>
                <c:pt idx="58">
                  <c:v>76.301309287981397</c:v>
                </c:pt>
                <c:pt idx="59">
                  <c:v>84.038684160478596</c:v>
                </c:pt>
                <c:pt idx="60">
                  <c:v>77.673792171395803</c:v>
                </c:pt>
                <c:pt idx="61">
                  <c:v>78.9122501589774</c:v>
                </c:pt>
                <c:pt idx="62">
                  <c:v>64.042424878401206</c:v>
                </c:pt>
                <c:pt idx="63">
                  <c:v>78.187281303627202</c:v>
                </c:pt>
                <c:pt idx="64">
                  <c:v>63.393848192623999</c:v>
                </c:pt>
                <c:pt idx="65">
                  <c:v>76.106178100830405</c:v>
                </c:pt>
                <c:pt idx="66">
                  <c:v>60.144237977811898</c:v>
                </c:pt>
                <c:pt idx="67">
                  <c:v>80.192645511427799</c:v>
                </c:pt>
                <c:pt idx="68">
                  <c:v>86.223645067930306</c:v>
                </c:pt>
                <c:pt idx="69">
                  <c:v>53.263278340049403</c:v>
                </c:pt>
                <c:pt idx="70">
                  <c:v>64.963183670906005</c:v>
                </c:pt>
                <c:pt idx="71">
                  <c:v>66.438920648881705</c:v>
                </c:pt>
                <c:pt idx="72">
                  <c:v>75.913906322364198</c:v>
                </c:pt>
                <c:pt idx="73">
                  <c:v>84.191467408122094</c:v>
                </c:pt>
                <c:pt idx="74">
                  <c:v>75.251763824322296</c:v>
                </c:pt>
                <c:pt idx="75">
                  <c:v>75.014470978620395</c:v>
                </c:pt>
                <c:pt idx="76">
                  <c:v>69.365744780492506</c:v>
                </c:pt>
                <c:pt idx="77">
                  <c:v>78.046042334047101</c:v>
                </c:pt>
                <c:pt idx="78">
                  <c:v>67.484787750307504</c:v>
                </c:pt>
                <c:pt idx="79">
                  <c:v>78.254287897214198</c:v>
                </c:pt>
                <c:pt idx="80">
                  <c:v>74.843380940093695</c:v>
                </c:pt>
                <c:pt idx="81">
                  <c:v>64.641911928604301</c:v>
                </c:pt>
                <c:pt idx="82">
                  <c:v>89.088434297966202</c:v>
                </c:pt>
                <c:pt idx="83">
                  <c:v>73.154328648411706</c:v>
                </c:pt>
                <c:pt idx="84">
                  <c:v>72.117098613601897</c:v>
                </c:pt>
                <c:pt idx="85">
                  <c:v>76.721564329009794</c:v>
                </c:pt>
                <c:pt idx="86">
                  <c:v>65.972461066584302</c:v>
                </c:pt>
                <c:pt idx="87">
                  <c:v>61.536709691501102</c:v>
                </c:pt>
                <c:pt idx="88">
                  <c:v>77.384477835462604</c:v>
                </c:pt>
                <c:pt idx="89">
                  <c:v>76.076619920335801</c:v>
                </c:pt>
                <c:pt idx="90">
                  <c:v>74.867873694338201</c:v>
                </c:pt>
                <c:pt idx="91">
                  <c:v>86.289354013502205</c:v>
                </c:pt>
                <c:pt idx="92">
                  <c:v>83.875256951914096</c:v>
                </c:pt>
                <c:pt idx="93">
                  <c:v>83.458049391330704</c:v>
                </c:pt>
                <c:pt idx="94">
                  <c:v>81.996828402234797</c:v>
                </c:pt>
                <c:pt idx="95">
                  <c:v>86.646921641781802</c:v>
                </c:pt>
                <c:pt idx="96">
                  <c:v>75.982380749652805</c:v>
                </c:pt>
                <c:pt idx="97">
                  <c:v>70.714362358518599</c:v>
                </c:pt>
                <c:pt idx="98">
                  <c:v>81.745529509543104</c:v>
                </c:pt>
                <c:pt idx="99">
                  <c:v>85.182552503462801</c:v>
                </c:pt>
                <c:pt idx="100">
                  <c:v>75.2904059343699</c:v>
                </c:pt>
                <c:pt idx="101">
                  <c:v>85.181973788045994</c:v>
                </c:pt>
                <c:pt idx="102">
                  <c:v>72.767037212223897</c:v>
                </c:pt>
                <c:pt idx="103">
                  <c:v>81.819775449860998</c:v>
                </c:pt>
                <c:pt idx="104">
                  <c:v>78.645884658604103</c:v>
                </c:pt>
                <c:pt idx="105">
                  <c:v>66.951614839689697</c:v>
                </c:pt>
                <c:pt idx="106">
                  <c:v>71.1790644106256</c:v>
                </c:pt>
                <c:pt idx="107">
                  <c:v>63.861910204942902</c:v>
                </c:pt>
                <c:pt idx="108">
                  <c:v>61.130942848363901</c:v>
                </c:pt>
                <c:pt idx="109">
                  <c:v>79.724286142610296</c:v>
                </c:pt>
                <c:pt idx="110">
                  <c:v>81.893986856715699</c:v>
                </c:pt>
                <c:pt idx="111">
                  <c:v>85.360403068120604</c:v>
                </c:pt>
                <c:pt idx="112">
                  <c:v>77.7764690981667</c:v>
                </c:pt>
                <c:pt idx="113">
                  <c:v>87.748004600691303</c:v>
                </c:pt>
                <c:pt idx="114">
                  <c:v>72.396011578211898</c:v>
                </c:pt>
                <c:pt idx="115">
                  <c:v>69.569011964768407</c:v>
                </c:pt>
                <c:pt idx="116">
                  <c:v>73.252216258053096</c:v>
                </c:pt>
                <c:pt idx="117">
                  <c:v>75.8144019711645</c:v>
                </c:pt>
                <c:pt idx="118">
                  <c:v>86.534867726876499</c:v>
                </c:pt>
                <c:pt idx="119">
                  <c:v>81.190937825803303</c:v>
                </c:pt>
                <c:pt idx="120">
                  <c:v>76.936453096201305</c:v>
                </c:pt>
                <c:pt idx="121">
                  <c:v>64.595337376011898</c:v>
                </c:pt>
                <c:pt idx="122">
                  <c:v>81.109018912404807</c:v>
                </c:pt>
                <c:pt idx="123">
                  <c:v>70.257742849871704</c:v>
                </c:pt>
                <c:pt idx="124">
                  <c:v>65.9814219007189</c:v>
                </c:pt>
                <c:pt idx="125">
                  <c:v>76.195153892916096</c:v>
                </c:pt>
                <c:pt idx="126">
                  <c:v>72.163820179902203</c:v>
                </c:pt>
                <c:pt idx="127">
                  <c:v>74.1180953231692</c:v>
                </c:pt>
                <c:pt idx="128">
                  <c:v>73.928143597883604</c:v>
                </c:pt>
                <c:pt idx="129">
                  <c:v>80.511662025774896</c:v>
                </c:pt>
                <c:pt idx="130">
                  <c:v>68.564087721675094</c:v>
                </c:pt>
                <c:pt idx="131">
                  <c:v>71.427593613396695</c:v>
                </c:pt>
                <c:pt idx="132">
                  <c:v>64.0769676381083</c:v>
                </c:pt>
                <c:pt idx="133">
                  <c:v>57.484442044101698</c:v>
                </c:pt>
                <c:pt idx="134">
                  <c:v>82.597767201380904</c:v>
                </c:pt>
                <c:pt idx="135">
                  <c:v>77.518051304154099</c:v>
                </c:pt>
                <c:pt idx="136">
                  <c:v>71.0171396097886</c:v>
                </c:pt>
                <c:pt idx="137">
                  <c:v>64.6979103551718</c:v>
                </c:pt>
                <c:pt idx="138">
                  <c:v>76.308881086892498</c:v>
                </c:pt>
                <c:pt idx="139">
                  <c:v>80.003847489076193</c:v>
                </c:pt>
                <c:pt idx="140">
                  <c:v>72.104075622225693</c:v>
                </c:pt>
                <c:pt idx="141">
                  <c:v>93.789467642463094</c:v>
                </c:pt>
                <c:pt idx="142">
                  <c:v>78.138963123482895</c:v>
                </c:pt>
                <c:pt idx="143">
                  <c:v>87.3244895643913</c:v>
                </c:pt>
                <c:pt idx="144">
                  <c:v>74.179044036798004</c:v>
                </c:pt>
                <c:pt idx="145">
                  <c:v>69.915141179780605</c:v>
                </c:pt>
                <c:pt idx="146">
                  <c:v>91.594354795454095</c:v>
                </c:pt>
                <c:pt idx="147">
                  <c:v>76.138954506819104</c:v>
                </c:pt>
                <c:pt idx="148">
                  <c:v>70.9769133793897</c:v>
                </c:pt>
                <c:pt idx="149">
                  <c:v>79.4339400188436</c:v>
                </c:pt>
                <c:pt idx="150">
                  <c:v>77.652170348920095</c:v>
                </c:pt>
                <c:pt idx="151">
                  <c:v>74.116093892051396</c:v>
                </c:pt>
                <c:pt idx="152">
                  <c:v>67.637640652914101</c:v>
                </c:pt>
                <c:pt idx="153">
                  <c:v>72.590227224995502</c:v>
                </c:pt>
                <c:pt idx="154">
                  <c:v>85.120728432070806</c:v>
                </c:pt>
                <c:pt idx="155">
                  <c:v>76.927585077347601</c:v>
                </c:pt>
                <c:pt idx="156">
                  <c:v>82.962933060529593</c:v>
                </c:pt>
                <c:pt idx="157">
                  <c:v>77.220086033129107</c:v>
                </c:pt>
                <c:pt idx="158">
                  <c:v>71.1310616774268</c:v>
                </c:pt>
                <c:pt idx="159">
                  <c:v>69.272221984358495</c:v>
                </c:pt>
                <c:pt idx="160">
                  <c:v>82.236848275938996</c:v>
                </c:pt>
                <c:pt idx="161">
                  <c:v>83.331615985742104</c:v>
                </c:pt>
                <c:pt idx="162">
                  <c:v>95.070962168328805</c:v>
                </c:pt>
                <c:pt idx="163">
                  <c:v>79.800250104508194</c:v>
                </c:pt>
                <c:pt idx="164">
                  <c:v>78.730500815935002</c:v>
                </c:pt>
                <c:pt idx="165">
                  <c:v>85.4276773464819</c:v>
                </c:pt>
                <c:pt idx="166">
                  <c:v>84.031689827580294</c:v>
                </c:pt>
                <c:pt idx="167">
                  <c:v>72.890583619106295</c:v>
                </c:pt>
                <c:pt idx="168">
                  <c:v>75.614981888905803</c:v>
                </c:pt>
                <c:pt idx="169">
                  <c:v>71.789647215440397</c:v>
                </c:pt>
                <c:pt idx="170">
                  <c:v>63.008157658393699</c:v>
                </c:pt>
                <c:pt idx="171">
                  <c:v>94.550624572956394</c:v>
                </c:pt>
                <c:pt idx="172">
                  <c:v>83.576830536359196</c:v>
                </c:pt>
                <c:pt idx="173">
                  <c:v>84.693173408188699</c:v>
                </c:pt>
                <c:pt idx="174">
                  <c:v>78.586138421296994</c:v>
                </c:pt>
                <c:pt idx="175">
                  <c:v>75.646684547501195</c:v>
                </c:pt>
                <c:pt idx="176">
                  <c:v>73.2068674222959</c:v>
                </c:pt>
                <c:pt idx="177">
                  <c:v>74.333935323608799</c:v>
                </c:pt>
                <c:pt idx="178">
                  <c:v>81.300536627293198</c:v>
                </c:pt>
                <c:pt idx="179">
                  <c:v>78.229207487954696</c:v>
                </c:pt>
                <c:pt idx="180">
                  <c:v>75.410315860360896</c:v>
                </c:pt>
                <c:pt idx="181">
                  <c:v>71.186230458976297</c:v>
                </c:pt>
                <c:pt idx="182">
                  <c:v>92.860925493326306</c:v>
                </c:pt>
                <c:pt idx="183">
                  <c:v>82.102766844301598</c:v>
                </c:pt>
                <c:pt idx="184">
                  <c:v>78.286528378835797</c:v>
                </c:pt>
                <c:pt idx="185">
                  <c:v>86.087469194570204</c:v>
                </c:pt>
                <c:pt idx="186">
                  <c:v>74.576804976770902</c:v>
                </c:pt>
                <c:pt idx="187">
                  <c:v>90.538465287430995</c:v>
                </c:pt>
                <c:pt idx="188">
                  <c:v>76.768321190150004</c:v>
                </c:pt>
                <c:pt idx="189">
                  <c:v>86.415152160469901</c:v>
                </c:pt>
                <c:pt idx="190">
                  <c:v>76.194382651425201</c:v>
                </c:pt>
                <c:pt idx="191">
                  <c:v>76.933919641183394</c:v>
                </c:pt>
                <c:pt idx="192">
                  <c:v>71.055043806930598</c:v>
                </c:pt>
                <c:pt idx="193">
                  <c:v>77.3961513255786</c:v>
                </c:pt>
                <c:pt idx="194">
                  <c:v>70.654266074536096</c:v>
                </c:pt>
                <c:pt idx="195">
                  <c:v>67.807549500187903</c:v>
                </c:pt>
                <c:pt idx="196">
                  <c:v>72.071749623768795</c:v>
                </c:pt>
                <c:pt idx="197">
                  <c:v>59.608901885056497</c:v>
                </c:pt>
                <c:pt idx="198">
                  <c:v>90.011592842993494</c:v>
                </c:pt>
                <c:pt idx="199">
                  <c:v>73.377047009643306</c:v>
                </c:pt>
                <c:pt idx="200">
                  <c:v>70.978747092126696</c:v>
                </c:pt>
                <c:pt idx="201">
                  <c:v>74.379574315402294</c:v>
                </c:pt>
                <c:pt idx="202">
                  <c:v>67.642370083160998</c:v>
                </c:pt>
                <c:pt idx="203">
                  <c:v>71.535395896650599</c:v>
                </c:pt>
                <c:pt idx="204">
                  <c:v>65.288982831117593</c:v>
                </c:pt>
                <c:pt idx="205">
                  <c:v>72.431127129080593</c:v>
                </c:pt>
                <c:pt idx="206">
                  <c:v>75.689035678765094</c:v>
                </c:pt>
                <c:pt idx="207">
                  <c:v>71.778720605183693</c:v>
                </c:pt>
                <c:pt idx="208">
                  <c:v>80.043925938416194</c:v>
                </c:pt>
                <c:pt idx="209">
                  <c:v>75.369437698831902</c:v>
                </c:pt>
                <c:pt idx="210">
                  <c:v>86.5505985012705</c:v>
                </c:pt>
                <c:pt idx="211">
                  <c:v>71.938149698434302</c:v>
                </c:pt>
                <c:pt idx="212">
                  <c:v>87.137082661070096</c:v>
                </c:pt>
                <c:pt idx="213">
                  <c:v>73.5869613679873</c:v>
                </c:pt>
                <c:pt idx="214">
                  <c:v>90.725098679187596</c:v>
                </c:pt>
                <c:pt idx="215">
                  <c:v>72.996281490948803</c:v>
                </c:pt>
                <c:pt idx="216">
                  <c:v>85.680752775036197</c:v>
                </c:pt>
                <c:pt idx="217">
                  <c:v>69.305184448559004</c:v>
                </c:pt>
                <c:pt idx="218">
                  <c:v>73.999839404858193</c:v>
                </c:pt>
                <c:pt idx="219">
                  <c:v>70.285762138533897</c:v>
                </c:pt>
                <c:pt idx="220">
                  <c:v>75.176365548066599</c:v>
                </c:pt>
                <c:pt idx="221">
                  <c:v>86.715597564822403</c:v>
                </c:pt>
                <c:pt idx="222">
                  <c:v>90.452155512151606</c:v>
                </c:pt>
                <c:pt idx="223">
                  <c:v>64.369662914893198</c:v>
                </c:pt>
                <c:pt idx="224">
                  <c:v>68.356784989180099</c:v>
                </c:pt>
                <c:pt idx="225">
                  <c:v>70.380826214580495</c:v>
                </c:pt>
                <c:pt idx="226">
                  <c:v>77.708044354968905</c:v>
                </c:pt>
                <c:pt idx="227">
                  <c:v>68.521494573749905</c:v>
                </c:pt>
                <c:pt idx="228">
                  <c:v>77.877691460425496</c:v>
                </c:pt>
                <c:pt idx="229">
                  <c:v>77.735734412167801</c:v>
                </c:pt>
                <c:pt idx="230">
                  <c:v>83.245485786669704</c:v>
                </c:pt>
                <c:pt idx="231">
                  <c:v>80.301818283761406</c:v>
                </c:pt>
                <c:pt idx="232">
                  <c:v>76.111917300047907</c:v>
                </c:pt>
                <c:pt idx="233">
                  <c:v>64.045760147980104</c:v>
                </c:pt>
                <c:pt idx="234">
                  <c:v>77.016094839251593</c:v>
                </c:pt>
                <c:pt idx="235">
                  <c:v>78.7332979334588</c:v>
                </c:pt>
                <c:pt idx="236">
                  <c:v>87.4422557913947</c:v>
                </c:pt>
                <c:pt idx="237">
                  <c:v>72.4311896939506</c:v>
                </c:pt>
                <c:pt idx="238">
                  <c:v>76.716244983105398</c:v>
                </c:pt>
                <c:pt idx="239">
                  <c:v>67.806967601066404</c:v>
                </c:pt>
                <c:pt idx="240">
                  <c:v>74.665206585827903</c:v>
                </c:pt>
                <c:pt idx="241">
                  <c:v>77.024122259984907</c:v>
                </c:pt>
                <c:pt idx="242">
                  <c:v>57.900483410766803</c:v>
                </c:pt>
                <c:pt idx="243">
                  <c:v>73.951956031618906</c:v>
                </c:pt>
                <c:pt idx="244">
                  <c:v>77.158926685566996</c:v>
                </c:pt>
                <c:pt idx="245">
                  <c:v>93.009446971089204</c:v>
                </c:pt>
                <c:pt idx="246">
                  <c:v>80.362115985331599</c:v>
                </c:pt>
                <c:pt idx="247">
                  <c:v>92.521211465465697</c:v>
                </c:pt>
                <c:pt idx="248">
                  <c:v>72.663167030417299</c:v>
                </c:pt>
                <c:pt idx="249">
                  <c:v>78.202310680641304</c:v>
                </c:pt>
                <c:pt idx="250">
                  <c:v>90.491704261638702</c:v>
                </c:pt>
                <c:pt idx="251">
                  <c:v>76.681839977468897</c:v>
                </c:pt>
                <c:pt idx="252">
                  <c:v>81.518516291946099</c:v>
                </c:pt>
                <c:pt idx="253">
                  <c:v>67.315428295207099</c:v>
                </c:pt>
                <c:pt idx="254">
                  <c:v>79.496601346681302</c:v>
                </c:pt>
                <c:pt idx="255">
                  <c:v>86.447338603925402</c:v>
                </c:pt>
                <c:pt idx="256">
                  <c:v>93.694806596169201</c:v>
                </c:pt>
                <c:pt idx="257">
                  <c:v>79.489534628943204</c:v>
                </c:pt>
                <c:pt idx="258">
                  <c:v>71.904879223379396</c:v>
                </c:pt>
                <c:pt idx="259">
                  <c:v>77.413859039795099</c:v>
                </c:pt>
                <c:pt idx="260">
                  <c:v>68.468533596405905</c:v>
                </c:pt>
                <c:pt idx="261">
                  <c:v>72.993170432361595</c:v>
                </c:pt>
                <c:pt idx="262">
                  <c:v>83.2260060147226</c:v>
                </c:pt>
                <c:pt idx="263">
                  <c:v>80.431414636105501</c:v>
                </c:pt>
                <c:pt idx="264">
                  <c:v>81.664654776618903</c:v>
                </c:pt>
                <c:pt idx="265">
                  <c:v>91.908381312848306</c:v>
                </c:pt>
                <c:pt idx="266">
                  <c:v>65.676034131593696</c:v>
                </c:pt>
                <c:pt idx="267">
                  <c:v>76.235848391869794</c:v>
                </c:pt>
                <c:pt idx="268">
                  <c:v>81.5468009875772</c:v>
                </c:pt>
                <c:pt idx="269">
                  <c:v>83.759957347065793</c:v>
                </c:pt>
                <c:pt idx="270">
                  <c:v>76.6397294517093</c:v>
                </c:pt>
                <c:pt idx="271">
                  <c:v>73.629971223906907</c:v>
                </c:pt>
                <c:pt idx="272">
                  <c:v>86.849285851146007</c:v>
                </c:pt>
                <c:pt idx="273">
                  <c:v>66.848675354309293</c:v>
                </c:pt>
                <c:pt idx="274">
                  <c:v>73.057806735552603</c:v>
                </c:pt>
                <c:pt idx="275">
                  <c:v>74.126537147424301</c:v>
                </c:pt>
                <c:pt idx="276">
                  <c:v>79.938499466944904</c:v>
                </c:pt>
                <c:pt idx="277">
                  <c:v>78.636884576163993</c:v>
                </c:pt>
                <c:pt idx="278">
                  <c:v>65.445428019927405</c:v>
                </c:pt>
                <c:pt idx="279">
                  <c:v>74.711883955310199</c:v>
                </c:pt>
                <c:pt idx="280">
                  <c:v>71.568813169227596</c:v>
                </c:pt>
                <c:pt idx="281">
                  <c:v>91.490982292620501</c:v>
                </c:pt>
                <c:pt idx="282">
                  <c:v>66.972252338494002</c:v>
                </c:pt>
                <c:pt idx="283">
                  <c:v>75.679171303588603</c:v>
                </c:pt>
                <c:pt idx="284">
                  <c:v>66.829457997024093</c:v>
                </c:pt>
                <c:pt idx="285">
                  <c:v>86.779619561719301</c:v>
                </c:pt>
                <c:pt idx="286">
                  <c:v>83.341143676586697</c:v>
                </c:pt>
                <c:pt idx="287">
                  <c:v>66.150001221612598</c:v>
                </c:pt>
                <c:pt idx="288">
                  <c:v>66.177619649292893</c:v>
                </c:pt>
                <c:pt idx="289">
                  <c:v>94.178518110489094</c:v>
                </c:pt>
                <c:pt idx="290">
                  <c:v>89.632518020918496</c:v>
                </c:pt>
                <c:pt idx="291">
                  <c:v>71.851369032419598</c:v>
                </c:pt>
                <c:pt idx="292">
                  <c:v>85.925553202648601</c:v>
                </c:pt>
                <c:pt idx="293">
                  <c:v>72.643214808380606</c:v>
                </c:pt>
                <c:pt idx="294">
                  <c:v>71.369355585904202</c:v>
                </c:pt>
                <c:pt idx="295">
                  <c:v>56.158206404294802</c:v>
                </c:pt>
                <c:pt idx="296">
                  <c:v>64.159080282778007</c:v>
                </c:pt>
                <c:pt idx="297">
                  <c:v>78.5530013216935</c:v>
                </c:pt>
                <c:pt idx="298">
                  <c:v>83.957049972802096</c:v>
                </c:pt>
                <c:pt idx="299">
                  <c:v>71.792375510515896</c:v>
                </c:pt>
                <c:pt idx="300">
                  <c:v>75.056530782982904</c:v>
                </c:pt>
                <c:pt idx="301">
                  <c:v>80.487035562359793</c:v>
                </c:pt>
                <c:pt idx="302">
                  <c:v>85.706530264430896</c:v>
                </c:pt>
                <c:pt idx="303">
                  <c:v>84.5860972744495</c:v>
                </c:pt>
                <c:pt idx="304">
                  <c:v>71.589078327578804</c:v>
                </c:pt>
                <c:pt idx="305">
                  <c:v>79.766374195669897</c:v>
                </c:pt>
                <c:pt idx="306">
                  <c:v>68.195597905357403</c:v>
                </c:pt>
                <c:pt idx="307">
                  <c:v>66.001779931736095</c:v>
                </c:pt>
                <c:pt idx="308">
                  <c:v>80.514396220133605</c:v>
                </c:pt>
                <c:pt idx="309">
                  <c:v>83.219395039907894</c:v>
                </c:pt>
                <c:pt idx="310">
                  <c:v>96.244796467805301</c:v>
                </c:pt>
                <c:pt idx="311">
                  <c:v>73.108641892003305</c:v>
                </c:pt>
                <c:pt idx="312">
                  <c:v>69.615977837481395</c:v>
                </c:pt>
                <c:pt idx="313">
                  <c:v>85.179920117215104</c:v>
                </c:pt>
                <c:pt idx="314">
                  <c:v>84.492196767924298</c:v>
                </c:pt>
                <c:pt idx="315">
                  <c:v>70.536005896362099</c:v>
                </c:pt>
                <c:pt idx="316">
                  <c:v>60.4918001382919</c:v>
                </c:pt>
                <c:pt idx="317">
                  <c:v>82.167721734378404</c:v>
                </c:pt>
                <c:pt idx="318">
                  <c:v>81.912040804311999</c:v>
                </c:pt>
                <c:pt idx="319">
                  <c:v>70.016667030865904</c:v>
                </c:pt>
                <c:pt idx="320">
                  <c:v>94.076254849317905</c:v>
                </c:pt>
                <c:pt idx="321">
                  <c:v>74.400792403285294</c:v>
                </c:pt>
                <c:pt idx="322">
                  <c:v>89.507070923538095</c:v>
                </c:pt>
                <c:pt idx="323">
                  <c:v>81.444920439775998</c:v>
                </c:pt>
                <c:pt idx="324">
                  <c:v>82.026653993878696</c:v>
                </c:pt>
                <c:pt idx="325">
                  <c:v>86.589719601510396</c:v>
                </c:pt>
                <c:pt idx="326">
                  <c:v>73.313384327810894</c:v>
                </c:pt>
                <c:pt idx="327">
                  <c:v>63.945190341955097</c:v>
                </c:pt>
                <c:pt idx="328">
                  <c:v>71.682159770919199</c:v>
                </c:pt>
                <c:pt idx="329">
                  <c:v>80.884883706585697</c:v>
                </c:pt>
                <c:pt idx="330">
                  <c:v>69.365184664016397</c:v>
                </c:pt>
                <c:pt idx="331">
                  <c:v>77.111357245871801</c:v>
                </c:pt>
                <c:pt idx="332">
                  <c:v>66.833389508341995</c:v>
                </c:pt>
                <c:pt idx="333">
                  <c:v>86.275941009479496</c:v>
                </c:pt>
                <c:pt idx="334">
                  <c:v>93.675367188011904</c:v>
                </c:pt>
                <c:pt idx="335">
                  <c:v>78.516377538363898</c:v>
                </c:pt>
                <c:pt idx="336">
                  <c:v>92.949474243030494</c:v>
                </c:pt>
                <c:pt idx="337">
                  <c:v>81.035128744713603</c:v>
                </c:pt>
                <c:pt idx="338">
                  <c:v>82.699848719903599</c:v>
                </c:pt>
                <c:pt idx="339">
                  <c:v>72.516164543772803</c:v>
                </c:pt>
                <c:pt idx="340">
                  <c:v>89.104221235518395</c:v>
                </c:pt>
                <c:pt idx="341">
                  <c:v>75.103480879744794</c:v>
                </c:pt>
                <c:pt idx="342">
                  <c:v>67.434767309400399</c:v>
                </c:pt>
                <c:pt idx="343">
                  <c:v>87.244820584966206</c:v>
                </c:pt>
                <c:pt idx="344">
                  <c:v>71.395091942698798</c:v>
                </c:pt>
                <c:pt idx="345">
                  <c:v>86.433092259419098</c:v>
                </c:pt>
                <c:pt idx="346">
                  <c:v>68.243502161501496</c:v>
                </c:pt>
                <c:pt idx="347">
                  <c:v>77.3261894114857</c:v>
                </c:pt>
                <c:pt idx="348">
                  <c:v>87.634553036713996</c:v>
                </c:pt>
                <c:pt idx="349">
                  <c:v>85.047704524964104</c:v>
                </c:pt>
                <c:pt idx="350">
                  <c:v>73.256810141283296</c:v>
                </c:pt>
                <c:pt idx="351">
                  <c:v>86.138041776994299</c:v>
                </c:pt>
                <c:pt idx="352">
                  <c:v>73.301708496784997</c:v>
                </c:pt>
                <c:pt idx="353">
                  <c:v>77.758226064973698</c:v>
                </c:pt>
                <c:pt idx="354">
                  <c:v>69.980899727324001</c:v>
                </c:pt>
                <c:pt idx="355">
                  <c:v>81.719620127151202</c:v>
                </c:pt>
                <c:pt idx="356">
                  <c:v>83.187706237799503</c:v>
                </c:pt>
                <c:pt idx="357">
                  <c:v>74.500665822410994</c:v>
                </c:pt>
                <c:pt idx="358">
                  <c:v>85.3024279067903</c:v>
                </c:pt>
                <c:pt idx="359">
                  <c:v>68.166419168324396</c:v>
                </c:pt>
                <c:pt idx="360">
                  <c:v>78.273080862225001</c:v>
                </c:pt>
                <c:pt idx="361">
                  <c:v>83.730321369260807</c:v>
                </c:pt>
                <c:pt idx="362">
                  <c:v>91.265099666188604</c:v>
                </c:pt>
                <c:pt idx="363">
                  <c:v>84.2700705970787</c:v>
                </c:pt>
                <c:pt idx="364">
                  <c:v>72.992596848124705</c:v>
                </c:pt>
                <c:pt idx="365">
                  <c:v>82.859635885748901</c:v>
                </c:pt>
                <c:pt idx="366">
                  <c:v>77.194193207887295</c:v>
                </c:pt>
                <c:pt idx="367">
                  <c:v>94.620238214575707</c:v>
                </c:pt>
                <c:pt idx="368">
                  <c:v>89.003574447596094</c:v>
                </c:pt>
                <c:pt idx="369">
                  <c:v>68.8316700142569</c:v>
                </c:pt>
                <c:pt idx="370">
                  <c:v>84.0109714542495</c:v>
                </c:pt>
                <c:pt idx="371">
                  <c:v>78.979054518800098</c:v>
                </c:pt>
                <c:pt idx="372">
                  <c:v>67.482455031081102</c:v>
                </c:pt>
                <c:pt idx="373">
                  <c:v>78.8322123678672</c:v>
                </c:pt>
                <c:pt idx="374">
                  <c:v>89.161707912110202</c:v>
                </c:pt>
                <c:pt idx="375">
                  <c:v>80.908737486362099</c:v>
                </c:pt>
                <c:pt idx="376">
                  <c:v>69.846449341304705</c:v>
                </c:pt>
                <c:pt idx="377">
                  <c:v>93.617493928221705</c:v>
                </c:pt>
                <c:pt idx="378">
                  <c:v>71.720433182228007</c:v>
                </c:pt>
                <c:pt idx="379">
                  <c:v>78.845607254986405</c:v>
                </c:pt>
                <c:pt idx="380">
                  <c:v>73.123018455442207</c:v>
                </c:pt>
                <c:pt idx="381">
                  <c:v>63.870070769351102</c:v>
                </c:pt>
                <c:pt idx="382">
                  <c:v>79.8559009456566</c:v>
                </c:pt>
                <c:pt idx="383">
                  <c:v>87.415906591361093</c:v>
                </c:pt>
                <c:pt idx="384">
                  <c:v>78.572763683942398</c:v>
                </c:pt>
                <c:pt idx="385">
                  <c:v>91.412365367054704</c:v>
                </c:pt>
                <c:pt idx="386">
                  <c:v>81.731886289594001</c:v>
                </c:pt>
                <c:pt idx="387">
                  <c:v>79.164186466008005</c:v>
                </c:pt>
                <c:pt idx="388">
                  <c:v>86.152174107842896</c:v>
                </c:pt>
                <c:pt idx="389">
                  <c:v>81.368886765286504</c:v>
                </c:pt>
                <c:pt idx="390">
                  <c:v>71.939561937484797</c:v>
                </c:pt>
                <c:pt idx="391">
                  <c:v>99.201119590323003</c:v>
                </c:pt>
                <c:pt idx="392">
                  <c:v>63.122708323760499</c:v>
                </c:pt>
                <c:pt idx="393">
                  <c:v>81.981428652813307</c:v>
                </c:pt>
                <c:pt idx="394">
                  <c:v>80.252485794165594</c:v>
                </c:pt>
                <c:pt idx="395">
                  <c:v>71.299295578904704</c:v>
                </c:pt>
                <c:pt idx="396">
                  <c:v>88.014611749154895</c:v>
                </c:pt>
                <c:pt idx="397">
                  <c:v>66.269325584095597</c:v>
                </c:pt>
                <c:pt idx="398">
                  <c:v>82.266938825901704</c:v>
                </c:pt>
                <c:pt idx="399">
                  <c:v>87.043075248654404</c:v>
                </c:pt>
                <c:pt idx="400">
                  <c:v>77.375131060479703</c:v>
                </c:pt>
                <c:pt idx="401">
                  <c:v>65.981794166648001</c:v>
                </c:pt>
                <c:pt idx="402">
                  <c:v>60.541459621843501</c:v>
                </c:pt>
                <c:pt idx="403">
                  <c:v>92.047141239621595</c:v>
                </c:pt>
                <c:pt idx="404">
                  <c:v>85.236548736738897</c:v>
                </c:pt>
                <c:pt idx="405">
                  <c:v>64.868923786600604</c:v>
                </c:pt>
                <c:pt idx="406">
                  <c:v>65.378841088667997</c:v>
                </c:pt>
                <c:pt idx="407">
                  <c:v>88.691402522623505</c:v>
                </c:pt>
                <c:pt idx="408">
                  <c:v>86.919370642612506</c:v>
                </c:pt>
                <c:pt idx="409">
                  <c:v>83.906504168095694</c:v>
                </c:pt>
                <c:pt idx="410">
                  <c:v>74.114560059398997</c:v>
                </c:pt>
                <c:pt idx="411">
                  <c:v>83.891099708280393</c:v>
                </c:pt>
                <c:pt idx="412">
                  <c:v>71.0483702427303</c:v>
                </c:pt>
                <c:pt idx="413">
                  <c:v>81.676751198295804</c:v>
                </c:pt>
                <c:pt idx="414">
                  <c:v>85.433304648992404</c:v>
                </c:pt>
                <c:pt idx="415">
                  <c:v>71.311496011419095</c:v>
                </c:pt>
                <c:pt idx="416">
                  <c:v>71.594941716542294</c:v>
                </c:pt>
                <c:pt idx="417">
                  <c:v>66.631940547347497</c:v>
                </c:pt>
                <c:pt idx="418">
                  <c:v>78.859155308851697</c:v>
                </c:pt>
                <c:pt idx="419">
                  <c:v>82.064109311828901</c:v>
                </c:pt>
                <c:pt idx="420">
                  <c:v>73.075135976060693</c:v>
                </c:pt>
                <c:pt idx="421">
                  <c:v>79.166195546547399</c:v>
                </c:pt>
                <c:pt idx="422">
                  <c:v>72.797519431769601</c:v>
                </c:pt>
                <c:pt idx="423">
                  <c:v>66.477634456266401</c:v>
                </c:pt>
                <c:pt idx="424">
                  <c:v>72.803850722652001</c:v>
                </c:pt>
                <c:pt idx="425">
                  <c:v>76.067384908480406</c:v>
                </c:pt>
                <c:pt idx="426">
                  <c:v>67.983750261338798</c:v>
                </c:pt>
                <c:pt idx="427">
                  <c:v>81.386571074919601</c:v>
                </c:pt>
                <c:pt idx="428">
                  <c:v>83.250943806542395</c:v>
                </c:pt>
                <c:pt idx="429">
                  <c:v>67.174573193957102</c:v>
                </c:pt>
                <c:pt idx="430">
                  <c:v>67.261206603428107</c:v>
                </c:pt>
                <c:pt idx="431">
                  <c:v>80.345601788333994</c:v>
                </c:pt>
                <c:pt idx="432">
                  <c:v>77.040568849345206</c:v>
                </c:pt>
                <c:pt idx="433">
                  <c:v>95.402959689102104</c:v>
                </c:pt>
                <c:pt idx="434">
                  <c:v>67.290604557886795</c:v>
                </c:pt>
                <c:pt idx="435">
                  <c:v>86.075403314725605</c:v>
                </c:pt>
                <c:pt idx="436">
                  <c:v>91.007122281253203</c:v>
                </c:pt>
                <c:pt idx="437">
                  <c:v>66.918012107158603</c:v>
                </c:pt>
                <c:pt idx="438">
                  <c:v>67.801928449053193</c:v>
                </c:pt>
                <c:pt idx="439">
                  <c:v>72.791162538297996</c:v>
                </c:pt>
                <c:pt idx="440">
                  <c:v>73.718926229993997</c:v>
                </c:pt>
                <c:pt idx="441">
                  <c:v>73.954220529477197</c:v>
                </c:pt>
                <c:pt idx="442">
                  <c:v>79.623971997972703</c:v>
                </c:pt>
                <c:pt idx="443">
                  <c:v>88.684364186421305</c:v>
                </c:pt>
                <c:pt idx="444">
                  <c:v>81.299913107281697</c:v>
                </c:pt>
                <c:pt idx="445">
                  <c:v>70.679166015915797</c:v>
                </c:pt>
                <c:pt idx="446">
                  <c:v>65.171246239257698</c:v>
                </c:pt>
                <c:pt idx="447">
                  <c:v>63.869542312990099</c:v>
                </c:pt>
                <c:pt idx="448">
                  <c:v>76.937003552933206</c:v>
                </c:pt>
                <c:pt idx="449">
                  <c:v>77.435311550281696</c:v>
                </c:pt>
                <c:pt idx="450">
                  <c:v>77.037774890000094</c:v>
                </c:pt>
                <c:pt idx="451">
                  <c:v>61.498861564580203</c:v>
                </c:pt>
                <c:pt idx="452">
                  <c:v>87.888630812734306</c:v>
                </c:pt>
                <c:pt idx="453">
                  <c:v>61.896414765285698</c:v>
                </c:pt>
                <c:pt idx="454">
                  <c:v>77.220284798102398</c:v>
                </c:pt>
                <c:pt idx="455">
                  <c:v>68.560863337911499</c:v>
                </c:pt>
                <c:pt idx="456">
                  <c:v>73.596988941672606</c:v>
                </c:pt>
                <c:pt idx="457">
                  <c:v>77.944747884522201</c:v>
                </c:pt>
                <c:pt idx="458">
                  <c:v>69.716088245651093</c:v>
                </c:pt>
                <c:pt idx="459">
                  <c:v>92.012587489978998</c:v>
                </c:pt>
                <c:pt idx="460">
                  <c:v>83.412310823625603</c:v>
                </c:pt>
                <c:pt idx="461">
                  <c:v>82.215643645531998</c:v>
                </c:pt>
                <c:pt idx="462">
                  <c:v>78.211170890325107</c:v>
                </c:pt>
                <c:pt idx="463">
                  <c:v>78.136001256138201</c:v>
                </c:pt>
                <c:pt idx="464">
                  <c:v>70.757798566283796</c:v>
                </c:pt>
                <c:pt idx="465">
                  <c:v>84.906880524586995</c:v>
                </c:pt>
                <c:pt idx="466">
                  <c:v>83.572373858679597</c:v>
                </c:pt>
                <c:pt idx="467">
                  <c:v>70.117789948031501</c:v>
                </c:pt>
                <c:pt idx="468">
                  <c:v>81.284681177001303</c:v>
                </c:pt>
                <c:pt idx="469">
                  <c:v>71.897858675049093</c:v>
                </c:pt>
                <c:pt idx="470">
                  <c:v>78.212712996741701</c:v>
                </c:pt>
                <c:pt idx="471">
                  <c:v>67.071147192689295</c:v>
                </c:pt>
                <c:pt idx="472">
                  <c:v>79.528561038345302</c:v>
                </c:pt>
                <c:pt idx="473">
                  <c:v>83.784135253069195</c:v>
                </c:pt>
                <c:pt idx="474">
                  <c:v>81.523203579605706</c:v>
                </c:pt>
                <c:pt idx="475">
                  <c:v>66.463167095275494</c:v>
                </c:pt>
                <c:pt idx="476">
                  <c:v>81.995627210276396</c:v>
                </c:pt>
                <c:pt idx="477">
                  <c:v>70.238804998533993</c:v>
                </c:pt>
                <c:pt idx="478">
                  <c:v>77.778026501097102</c:v>
                </c:pt>
                <c:pt idx="479">
                  <c:v>77.808508740937199</c:v>
                </c:pt>
                <c:pt idx="480">
                  <c:v>85.2818832991085</c:v>
                </c:pt>
                <c:pt idx="481">
                  <c:v>81.997741414249006</c:v>
                </c:pt>
                <c:pt idx="482">
                  <c:v>69.426142831023597</c:v>
                </c:pt>
                <c:pt idx="483">
                  <c:v>57.968913586459401</c:v>
                </c:pt>
                <c:pt idx="484">
                  <c:v>70.766546556685597</c:v>
                </c:pt>
                <c:pt idx="485">
                  <c:v>84.219978497791104</c:v>
                </c:pt>
                <c:pt idx="486">
                  <c:v>74.605381306815104</c:v>
                </c:pt>
                <c:pt idx="487">
                  <c:v>91.119980536732598</c:v>
                </c:pt>
                <c:pt idx="488">
                  <c:v>69.310997205022701</c:v>
                </c:pt>
                <c:pt idx="489">
                  <c:v>88.321216323444204</c:v>
                </c:pt>
                <c:pt idx="490">
                  <c:v>70.720999468497197</c:v>
                </c:pt>
                <c:pt idx="491">
                  <c:v>75.043118600156902</c:v>
                </c:pt>
                <c:pt idx="492">
                  <c:v>85.457155029348201</c:v>
                </c:pt>
                <c:pt idx="493">
                  <c:v>69.009077149242998</c:v>
                </c:pt>
                <c:pt idx="494">
                  <c:v>63.582138750139698</c:v>
                </c:pt>
                <c:pt idx="495">
                  <c:v>78.283469416148804</c:v>
                </c:pt>
                <c:pt idx="496">
                  <c:v>93.9589445168873</c:v>
                </c:pt>
                <c:pt idx="497">
                  <c:v>74.995373750552005</c:v>
                </c:pt>
                <c:pt idx="498">
                  <c:v>87.421467571600004</c:v>
                </c:pt>
                <c:pt idx="499">
                  <c:v>75.571524205338406</c:v>
                </c:pt>
                <c:pt idx="500">
                  <c:v>70.4655235803247</c:v>
                </c:pt>
                <c:pt idx="501">
                  <c:v>75.278448235613894</c:v>
                </c:pt>
                <c:pt idx="502">
                  <c:v>80.169047898159505</c:v>
                </c:pt>
                <c:pt idx="503">
                  <c:v>78.620403002837904</c:v>
                </c:pt>
                <c:pt idx="504">
                  <c:v>97.7734878175403</c:v>
                </c:pt>
                <c:pt idx="505">
                  <c:v>79.549924278092107</c:v>
                </c:pt>
                <c:pt idx="506">
                  <c:v>82.558203594376806</c:v>
                </c:pt>
                <c:pt idx="507">
                  <c:v>69.586206093414702</c:v>
                </c:pt>
                <c:pt idx="508">
                  <c:v>82.955556939359099</c:v>
                </c:pt>
                <c:pt idx="509">
                  <c:v>83.341776819034195</c:v>
                </c:pt>
                <c:pt idx="510">
                  <c:v>77.124198333947106</c:v>
                </c:pt>
                <c:pt idx="511">
                  <c:v>81.390802706337695</c:v>
                </c:pt>
                <c:pt idx="512">
                  <c:v>80.914057263255302</c:v>
                </c:pt>
                <c:pt idx="513">
                  <c:v>81.628757827230899</c:v>
                </c:pt>
                <c:pt idx="514">
                  <c:v>84.063152532307697</c:v>
                </c:pt>
                <c:pt idx="515">
                  <c:v>77.2633414717357</c:v>
                </c:pt>
                <c:pt idx="516">
                  <c:v>65.410662331499694</c:v>
                </c:pt>
                <c:pt idx="517">
                  <c:v>67.228241399942405</c:v>
                </c:pt>
                <c:pt idx="518">
                  <c:v>85.582820950463798</c:v>
                </c:pt>
                <c:pt idx="519">
                  <c:v>67.842330240621294</c:v>
                </c:pt>
                <c:pt idx="520">
                  <c:v>86.920611276767801</c:v>
                </c:pt>
                <c:pt idx="521">
                  <c:v>63.978617564810598</c:v>
                </c:pt>
                <c:pt idx="522">
                  <c:v>69.703901922542599</c:v>
                </c:pt>
                <c:pt idx="523">
                  <c:v>77.931896495278806</c:v>
                </c:pt>
                <c:pt idx="524">
                  <c:v>79.511418279440306</c:v>
                </c:pt>
                <c:pt idx="525">
                  <c:v>83.983753042796295</c:v>
                </c:pt>
                <c:pt idx="526">
                  <c:v>76.874450754214493</c:v>
                </c:pt>
                <c:pt idx="527">
                  <c:v>84.759113272898205</c:v>
                </c:pt>
                <c:pt idx="528">
                  <c:v>64.290071633805695</c:v>
                </c:pt>
                <c:pt idx="529">
                  <c:v>70.316393207985797</c:v>
                </c:pt>
                <c:pt idx="530">
                  <c:v>77.432435181713103</c:v>
                </c:pt>
                <c:pt idx="531">
                  <c:v>70.547260711249294</c:v>
                </c:pt>
                <c:pt idx="532">
                  <c:v>62.902566745357198</c:v>
                </c:pt>
                <c:pt idx="533">
                  <c:v>70.170270357889905</c:v>
                </c:pt>
                <c:pt idx="534">
                  <c:v>64.792171731045897</c:v>
                </c:pt>
                <c:pt idx="535">
                  <c:v>75.911400090037802</c:v>
                </c:pt>
                <c:pt idx="536">
                  <c:v>82.733576144846495</c:v>
                </c:pt>
                <c:pt idx="537">
                  <c:v>77.7687694661374</c:v>
                </c:pt>
                <c:pt idx="538">
                  <c:v>82.766283129156093</c:v>
                </c:pt>
                <c:pt idx="539">
                  <c:v>62.8183802825085</c:v>
                </c:pt>
                <c:pt idx="540">
                  <c:v>75.728564165416103</c:v>
                </c:pt>
                <c:pt idx="541">
                  <c:v>67.262869112818905</c:v>
                </c:pt>
                <c:pt idx="542">
                  <c:v>76.199312169443303</c:v>
                </c:pt>
                <c:pt idx="543">
                  <c:v>68.331423494041701</c:v>
                </c:pt>
                <c:pt idx="544">
                  <c:v>78.512446261519699</c:v>
                </c:pt>
                <c:pt idx="545">
                  <c:v>79.210634204956094</c:v>
                </c:pt>
                <c:pt idx="546">
                  <c:v>83.166610782409293</c:v>
                </c:pt>
                <c:pt idx="547">
                  <c:v>68.447653766116304</c:v>
                </c:pt>
                <c:pt idx="548">
                  <c:v>76.3743452704894</c:v>
                </c:pt>
                <c:pt idx="549">
                  <c:v>74.832868626898502</c:v>
                </c:pt>
                <c:pt idx="550">
                  <c:v>85.393660271386594</c:v>
                </c:pt>
                <c:pt idx="551">
                  <c:v>79.2849224435124</c:v>
                </c:pt>
                <c:pt idx="552">
                  <c:v>71.943519187834397</c:v>
                </c:pt>
                <c:pt idx="553">
                  <c:v>66.265804466548104</c:v>
                </c:pt>
                <c:pt idx="554">
                  <c:v>74.843849655060794</c:v>
                </c:pt>
                <c:pt idx="555">
                  <c:v>82.971120092647993</c:v>
                </c:pt>
                <c:pt idx="556">
                  <c:v>77.9426406626892</c:v>
                </c:pt>
                <c:pt idx="557">
                  <c:v>71.9985488138216</c:v>
                </c:pt>
                <c:pt idx="558">
                  <c:v>58.097009955009298</c:v>
                </c:pt>
                <c:pt idx="559">
                  <c:v>57.2856388929386</c:v>
                </c:pt>
                <c:pt idx="560">
                  <c:v>88.212387186822696</c:v>
                </c:pt>
                <c:pt idx="561">
                  <c:v>69.106189266945904</c:v>
                </c:pt>
                <c:pt idx="562">
                  <c:v>80.222312023638693</c:v>
                </c:pt>
                <c:pt idx="563">
                  <c:v>77.912033598691494</c:v>
                </c:pt>
                <c:pt idx="564">
                  <c:v>83.0243540344661</c:v>
                </c:pt>
                <c:pt idx="565">
                  <c:v>89.1091385858238</c:v>
                </c:pt>
                <c:pt idx="566">
                  <c:v>72.978993092832695</c:v>
                </c:pt>
                <c:pt idx="567">
                  <c:v>74.445588931318795</c:v>
                </c:pt>
                <c:pt idx="568">
                  <c:v>75.465148446766605</c:v>
                </c:pt>
                <c:pt idx="569">
                  <c:v>82.223456120348999</c:v>
                </c:pt>
                <c:pt idx="570">
                  <c:v>77.536408503358103</c:v>
                </c:pt>
                <c:pt idx="571">
                  <c:v>76.666827055242706</c:v>
                </c:pt>
                <c:pt idx="572">
                  <c:v>63.290288493589898</c:v>
                </c:pt>
                <c:pt idx="573">
                  <c:v>76.0803476282926</c:v>
                </c:pt>
                <c:pt idx="574">
                  <c:v>83.501096631712898</c:v>
                </c:pt>
                <c:pt idx="575">
                  <c:v>79.405974949545197</c:v>
                </c:pt>
                <c:pt idx="576">
                  <c:v>71.401152697534997</c:v>
                </c:pt>
                <c:pt idx="577">
                  <c:v>67.6281106157073</c:v>
                </c:pt>
                <c:pt idx="578">
                  <c:v>81.048180959141106</c:v>
                </c:pt>
                <c:pt idx="579">
                  <c:v>71.221187074263099</c:v>
                </c:pt>
                <c:pt idx="580">
                  <c:v>61.695419442633103</c:v>
                </c:pt>
                <c:pt idx="581">
                  <c:v>75.266793666385198</c:v>
                </c:pt>
                <c:pt idx="582">
                  <c:v>83.446355574161004</c:v>
                </c:pt>
                <c:pt idx="583">
                  <c:v>73.701476585688098</c:v>
                </c:pt>
                <c:pt idx="584">
                  <c:v>77.627146070090305</c:v>
                </c:pt>
                <c:pt idx="585">
                  <c:v>77.452961074023307</c:v>
                </c:pt>
                <c:pt idx="586">
                  <c:v>80.988997073244505</c:v>
                </c:pt>
                <c:pt idx="587">
                  <c:v>87.709225670501695</c:v>
                </c:pt>
                <c:pt idx="588">
                  <c:v>83.501795308461297</c:v>
                </c:pt>
                <c:pt idx="589">
                  <c:v>60.396999447127698</c:v>
                </c:pt>
                <c:pt idx="590">
                  <c:v>89.066610823913194</c:v>
                </c:pt>
                <c:pt idx="591">
                  <c:v>84.994302216372304</c:v>
                </c:pt>
                <c:pt idx="592">
                  <c:v>79.550221874640499</c:v>
                </c:pt>
                <c:pt idx="593">
                  <c:v>76.855006880334003</c:v>
                </c:pt>
                <c:pt idx="594">
                  <c:v>72.366626335663696</c:v>
                </c:pt>
                <c:pt idx="595">
                  <c:v>79.430300910506304</c:v>
                </c:pt>
                <c:pt idx="596">
                  <c:v>85.126671990727303</c:v>
                </c:pt>
                <c:pt idx="597">
                  <c:v>72.598653506881504</c:v>
                </c:pt>
                <c:pt idx="598">
                  <c:v>77.667739812391403</c:v>
                </c:pt>
                <c:pt idx="599">
                  <c:v>56.038162833322097</c:v>
                </c:pt>
                <c:pt idx="600">
                  <c:v>73.153608297872196</c:v>
                </c:pt>
                <c:pt idx="601">
                  <c:v>75.696392998986695</c:v>
                </c:pt>
                <c:pt idx="602">
                  <c:v>90.381645649520294</c:v>
                </c:pt>
                <c:pt idx="603">
                  <c:v>64.0544853288296</c:v>
                </c:pt>
                <c:pt idx="604">
                  <c:v>62.863458827698899</c:v>
                </c:pt>
                <c:pt idx="605">
                  <c:v>69.789028126849601</c:v>
                </c:pt>
                <c:pt idx="606">
                  <c:v>85.057305189309901</c:v>
                </c:pt>
                <c:pt idx="607">
                  <c:v>83.889176744271793</c:v>
                </c:pt>
                <c:pt idx="608">
                  <c:v>79.807247472021999</c:v>
                </c:pt>
                <c:pt idx="609">
                  <c:v>62.742158418920198</c:v>
                </c:pt>
                <c:pt idx="610">
                  <c:v>81.944783628838906</c:v>
                </c:pt>
                <c:pt idx="611">
                  <c:v>86.112262921481999</c:v>
                </c:pt>
                <c:pt idx="612">
                  <c:v>76.399560576106495</c:v>
                </c:pt>
                <c:pt idx="613">
                  <c:v>74.362262878490895</c:v>
                </c:pt>
                <c:pt idx="614">
                  <c:v>74.816331889739601</c:v>
                </c:pt>
                <c:pt idx="615">
                  <c:v>75.960732099634896</c:v>
                </c:pt>
                <c:pt idx="616">
                  <c:v>74.4413985720347</c:v>
                </c:pt>
                <c:pt idx="617">
                  <c:v>62.112135804864899</c:v>
                </c:pt>
                <c:pt idx="618">
                  <c:v>92.771878272512495</c:v>
                </c:pt>
                <c:pt idx="619">
                  <c:v>80.913616243699707</c:v>
                </c:pt>
                <c:pt idx="620">
                  <c:v>67.391385767057798</c:v>
                </c:pt>
                <c:pt idx="621">
                  <c:v>75.602127412144796</c:v>
                </c:pt>
                <c:pt idx="622">
                  <c:v>76.4571867653613</c:v>
                </c:pt>
                <c:pt idx="623">
                  <c:v>81.267778615578194</c:v>
                </c:pt>
                <c:pt idx="624">
                  <c:v>91.149912295159893</c:v>
                </c:pt>
                <c:pt idx="625">
                  <c:v>79.697236881542196</c:v>
                </c:pt>
                <c:pt idx="626">
                  <c:v>73.8883680442692</c:v>
                </c:pt>
                <c:pt idx="627">
                  <c:v>74.9764495131258</c:v>
                </c:pt>
                <c:pt idx="628">
                  <c:v>80.949990110779495</c:v>
                </c:pt>
                <c:pt idx="629">
                  <c:v>63.9239384945081</c:v>
                </c:pt>
                <c:pt idx="630">
                  <c:v>80.791091956835402</c:v>
                </c:pt>
                <c:pt idx="631">
                  <c:v>79.077944988764102</c:v>
                </c:pt>
                <c:pt idx="632">
                  <c:v>74.118100224644706</c:v>
                </c:pt>
                <c:pt idx="633">
                  <c:v>78.751488858330603</c:v>
                </c:pt>
                <c:pt idx="634">
                  <c:v>78.675004964666002</c:v>
                </c:pt>
                <c:pt idx="635">
                  <c:v>80.821657470714598</c:v>
                </c:pt>
                <c:pt idx="636">
                  <c:v>67.272655256706003</c:v>
                </c:pt>
                <c:pt idx="637">
                  <c:v>66.873869815387906</c:v>
                </c:pt>
                <c:pt idx="638">
                  <c:v>75.026855359158702</c:v>
                </c:pt>
                <c:pt idx="639">
                  <c:v>76.228257562406796</c:v>
                </c:pt>
                <c:pt idx="640">
                  <c:v>68.4482511947988</c:v>
                </c:pt>
                <c:pt idx="641">
                  <c:v>68.749946006687097</c:v>
                </c:pt>
                <c:pt idx="642">
                  <c:v>76.4313542528417</c:v>
                </c:pt>
                <c:pt idx="643">
                  <c:v>80.018592000035099</c:v>
                </c:pt>
                <c:pt idx="644">
                  <c:v>77.328510805742695</c:v>
                </c:pt>
                <c:pt idx="645">
                  <c:v>73.081281588342804</c:v>
                </c:pt>
                <c:pt idx="646">
                  <c:v>76.491065195304103</c:v>
                </c:pt>
                <c:pt idx="647">
                  <c:v>79.281415641585696</c:v>
                </c:pt>
                <c:pt idx="648">
                  <c:v>73.479640811686295</c:v>
                </c:pt>
                <c:pt idx="649">
                  <c:v>66.337141086716898</c:v>
                </c:pt>
                <c:pt idx="650">
                  <c:v>81.851605541765394</c:v>
                </c:pt>
                <c:pt idx="651">
                  <c:v>72.805269548326393</c:v>
                </c:pt>
                <c:pt idx="652">
                  <c:v>74.517370384208903</c:v>
                </c:pt>
                <c:pt idx="653">
                  <c:v>75.927165377585794</c:v>
                </c:pt>
                <c:pt idx="654">
                  <c:v>73.024253585383903</c:v>
                </c:pt>
                <c:pt idx="655">
                  <c:v>81.385260218818502</c:v>
                </c:pt>
                <c:pt idx="656">
                  <c:v>77.795184073106896</c:v>
                </c:pt>
                <c:pt idx="657">
                  <c:v>64.552183183697593</c:v>
                </c:pt>
                <c:pt idx="658">
                  <c:v>81.890114690195901</c:v>
                </c:pt>
                <c:pt idx="659">
                  <c:v>90.009187917456003</c:v>
                </c:pt>
                <c:pt idx="660">
                  <c:v>68.470083342192595</c:v>
                </c:pt>
                <c:pt idx="661">
                  <c:v>79.257313029097006</c:v>
                </c:pt>
                <c:pt idx="662">
                  <c:v>76.835396890585997</c:v>
                </c:pt>
                <c:pt idx="663">
                  <c:v>88.577278700299601</c:v>
                </c:pt>
                <c:pt idx="664">
                  <c:v>73.283935441104106</c:v>
                </c:pt>
                <c:pt idx="665">
                  <c:v>68.435207444446903</c:v>
                </c:pt>
                <c:pt idx="666">
                  <c:v>74.093516991794502</c:v>
                </c:pt>
                <c:pt idx="667">
                  <c:v>73.205783055731004</c:v>
                </c:pt>
                <c:pt idx="668">
                  <c:v>80.459558417119396</c:v>
                </c:pt>
                <c:pt idx="669">
                  <c:v>98.761754149984696</c:v>
                </c:pt>
                <c:pt idx="670">
                  <c:v>71.879720033009704</c:v>
                </c:pt>
                <c:pt idx="671">
                  <c:v>77.571595906330501</c:v>
                </c:pt>
                <c:pt idx="672">
                  <c:v>67.963279367504796</c:v>
                </c:pt>
                <c:pt idx="673">
                  <c:v>69.331784022302301</c:v>
                </c:pt>
                <c:pt idx="674">
                  <c:v>69.073594988200895</c:v>
                </c:pt>
                <c:pt idx="675">
                  <c:v>98.8437558305246</c:v>
                </c:pt>
                <c:pt idx="676">
                  <c:v>79.497795125377195</c:v>
                </c:pt>
                <c:pt idx="677">
                  <c:v>87.549040713671502</c:v>
                </c:pt>
                <c:pt idx="678">
                  <c:v>84.959711624820798</c:v>
                </c:pt>
                <c:pt idx="679">
                  <c:v>69.623199250971197</c:v>
                </c:pt>
                <c:pt idx="680">
                  <c:v>76.425406074137399</c:v>
                </c:pt>
                <c:pt idx="681">
                  <c:v>89.205344679925602</c:v>
                </c:pt>
                <c:pt idx="682">
                  <c:v>74.959503680925394</c:v>
                </c:pt>
                <c:pt idx="683">
                  <c:v>91.703257941780905</c:v>
                </c:pt>
                <c:pt idx="684">
                  <c:v>73.091323621666504</c:v>
                </c:pt>
                <c:pt idx="685">
                  <c:v>92.8504037293023</c:v>
                </c:pt>
                <c:pt idx="686">
                  <c:v>86.268838635745695</c:v>
                </c:pt>
                <c:pt idx="687">
                  <c:v>77.553946170076102</c:v>
                </c:pt>
                <c:pt idx="688">
                  <c:v>78.924743272546294</c:v>
                </c:pt>
                <c:pt idx="689">
                  <c:v>74.388165854879404</c:v>
                </c:pt>
                <c:pt idx="690">
                  <c:v>89.492719215166005</c:v>
                </c:pt>
                <c:pt idx="691">
                  <c:v>79.786300324283303</c:v>
                </c:pt>
                <c:pt idx="692">
                  <c:v>79.602069550291702</c:v>
                </c:pt>
                <c:pt idx="693">
                  <c:v>74.924647770205794</c:v>
                </c:pt>
                <c:pt idx="694">
                  <c:v>69.365616437132999</c:v>
                </c:pt>
                <c:pt idx="695">
                  <c:v>69.737097125471806</c:v>
                </c:pt>
                <c:pt idx="696">
                  <c:v>83.063549337683895</c:v>
                </c:pt>
                <c:pt idx="697">
                  <c:v>78.135853962418906</c:v>
                </c:pt>
                <c:pt idx="698">
                  <c:v>85.895156361208507</c:v>
                </c:pt>
                <c:pt idx="699">
                  <c:v>75.909569282541398</c:v>
                </c:pt>
                <c:pt idx="700">
                  <c:v>76.668936279622699</c:v>
                </c:pt>
                <c:pt idx="701">
                  <c:v>82.965339671121995</c:v>
                </c:pt>
                <c:pt idx="702">
                  <c:v>83.016197746636607</c:v>
                </c:pt>
                <c:pt idx="703">
                  <c:v>79.123725348203905</c:v>
                </c:pt>
                <c:pt idx="704">
                  <c:v>75.312837570444799</c:v>
                </c:pt>
                <c:pt idx="705">
                  <c:v>88.207066671346496</c:v>
                </c:pt>
                <c:pt idx="706">
                  <c:v>73.559051812356799</c:v>
                </c:pt>
                <c:pt idx="707">
                  <c:v>77.847338175837507</c:v>
                </c:pt>
                <c:pt idx="708">
                  <c:v>80.059886419157706</c:v>
                </c:pt>
                <c:pt idx="709">
                  <c:v>73.862732882586101</c:v>
                </c:pt>
                <c:pt idx="710">
                  <c:v>72.5826763577994</c:v>
                </c:pt>
                <c:pt idx="711">
                  <c:v>85.140004808748003</c:v>
                </c:pt>
                <c:pt idx="712">
                  <c:v>75.805245435178094</c:v>
                </c:pt>
                <c:pt idx="713">
                  <c:v>70.559427109987496</c:v>
                </c:pt>
                <c:pt idx="714">
                  <c:v>73.413568060219305</c:v>
                </c:pt>
                <c:pt idx="715">
                  <c:v>81.756023668700195</c:v>
                </c:pt>
                <c:pt idx="716">
                  <c:v>86.773219442039405</c:v>
                </c:pt>
                <c:pt idx="717">
                  <c:v>67.216095415165199</c:v>
                </c:pt>
                <c:pt idx="718">
                  <c:v>71.727159855529095</c:v>
                </c:pt>
                <c:pt idx="719">
                  <c:v>82.496323887517903</c:v>
                </c:pt>
                <c:pt idx="720">
                  <c:v>76.737686318442599</c:v>
                </c:pt>
                <c:pt idx="721">
                  <c:v>93.218414049302993</c:v>
                </c:pt>
                <c:pt idx="722">
                  <c:v>78.394550652080895</c:v>
                </c:pt>
                <c:pt idx="723">
                  <c:v>68.498917278220901</c:v>
                </c:pt>
                <c:pt idx="724">
                  <c:v>73.623689303559402</c:v>
                </c:pt>
                <c:pt idx="725">
                  <c:v>84.160066999051395</c:v>
                </c:pt>
                <c:pt idx="726">
                  <c:v>71.952396118521804</c:v>
                </c:pt>
                <c:pt idx="727">
                  <c:v>86.853078924296796</c:v>
                </c:pt>
                <c:pt idx="728">
                  <c:v>76.961199133594405</c:v>
                </c:pt>
                <c:pt idx="729">
                  <c:v>64.734084958688996</c:v>
                </c:pt>
                <c:pt idx="730">
                  <c:v>60.719349203758703</c:v>
                </c:pt>
                <c:pt idx="731">
                  <c:v>79.536413494738895</c:v>
                </c:pt>
                <c:pt idx="732">
                  <c:v>71.895917890877101</c:v>
                </c:pt>
                <c:pt idx="733">
                  <c:v>82.298800620253601</c:v>
                </c:pt>
                <c:pt idx="734">
                  <c:v>86.264591415246599</c:v>
                </c:pt>
                <c:pt idx="735">
                  <c:v>77.181381426260899</c:v>
                </c:pt>
                <c:pt idx="736">
                  <c:v>88.351605748298397</c:v>
                </c:pt>
                <c:pt idx="737">
                  <c:v>79.668309622251599</c:v>
                </c:pt>
                <c:pt idx="738">
                  <c:v>75.387545137464798</c:v>
                </c:pt>
                <c:pt idx="739">
                  <c:v>79.431363411160802</c:v>
                </c:pt>
                <c:pt idx="740">
                  <c:v>90.898507060788404</c:v>
                </c:pt>
                <c:pt idx="741">
                  <c:v>58.820473142429996</c:v>
                </c:pt>
                <c:pt idx="742">
                  <c:v>63.8759266599561</c:v>
                </c:pt>
                <c:pt idx="743">
                  <c:v>92.376192361493096</c:v>
                </c:pt>
                <c:pt idx="744">
                  <c:v>78.408830035900195</c:v>
                </c:pt>
                <c:pt idx="745">
                  <c:v>67.428561213744501</c:v>
                </c:pt>
                <c:pt idx="746">
                  <c:v>72.957829701855701</c:v>
                </c:pt>
                <c:pt idx="747">
                  <c:v>84.578652968615302</c:v>
                </c:pt>
                <c:pt idx="748">
                  <c:v>61.491394448122897</c:v>
                </c:pt>
                <c:pt idx="749">
                  <c:v>88.926974022767794</c:v>
                </c:pt>
                <c:pt idx="750">
                  <c:v>73.050252395539303</c:v>
                </c:pt>
                <c:pt idx="751">
                  <c:v>81.886434494394805</c:v>
                </c:pt>
                <c:pt idx="752">
                  <c:v>58.2420960201311</c:v>
                </c:pt>
                <c:pt idx="753">
                  <c:v>75.121292227816099</c:v>
                </c:pt>
                <c:pt idx="754">
                  <c:v>85.9045501562656</c:v>
                </c:pt>
                <c:pt idx="755">
                  <c:v>76.748867443322794</c:v>
                </c:pt>
                <c:pt idx="756">
                  <c:v>64.207329445028194</c:v>
                </c:pt>
                <c:pt idx="757">
                  <c:v>56.849828554125303</c:v>
                </c:pt>
                <c:pt idx="758">
                  <c:v>87.792686346792806</c:v>
                </c:pt>
                <c:pt idx="759">
                  <c:v>71.459843615277805</c:v>
                </c:pt>
                <c:pt idx="760">
                  <c:v>73.976840427964206</c:v>
                </c:pt>
                <c:pt idx="761">
                  <c:v>76.267626900609301</c:v>
                </c:pt>
                <c:pt idx="762">
                  <c:v>90.018259061122805</c:v>
                </c:pt>
                <c:pt idx="763">
                  <c:v>79.766463605980306</c:v>
                </c:pt>
                <c:pt idx="764">
                  <c:v>87.170295212302804</c:v>
                </c:pt>
                <c:pt idx="765">
                  <c:v>80.870617100748802</c:v>
                </c:pt>
                <c:pt idx="766">
                  <c:v>88.084489197032894</c:v>
                </c:pt>
                <c:pt idx="767">
                  <c:v>75.220147470708994</c:v>
                </c:pt>
                <c:pt idx="768">
                  <c:v>81.226130971833001</c:v>
                </c:pt>
                <c:pt idx="769">
                  <c:v>72.723446051810697</c:v>
                </c:pt>
                <c:pt idx="770">
                  <c:v>87.194329333886401</c:v>
                </c:pt>
                <c:pt idx="771">
                  <c:v>75.524596279952107</c:v>
                </c:pt>
                <c:pt idx="772">
                  <c:v>86.739872026589794</c:v>
                </c:pt>
                <c:pt idx="773">
                  <c:v>83.527438939470201</c:v>
                </c:pt>
                <c:pt idx="774">
                  <c:v>77.287283990913096</c:v>
                </c:pt>
                <c:pt idx="775">
                  <c:v>70.970332752196796</c:v>
                </c:pt>
                <c:pt idx="776">
                  <c:v>77.394597504424098</c:v>
                </c:pt>
                <c:pt idx="777">
                  <c:v>64.484404672567095</c:v>
                </c:pt>
                <c:pt idx="778">
                  <c:v>66.072850976148203</c:v>
                </c:pt>
                <c:pt idx="779">
                  <c:v>72.706299436199203</c:v>
                </c:pt>
                <c:pt idx="780">
                  <c:v>70.340778982692498</c:v>
                </c:pt>
                <c:pt idx="781">
                  <c:v>81.004136774696406</c:v>
                </c:pt>
                <c:pt idx="782">
                  <c:v>78.441430590549601</c:v>
                </c:pt>
                <c:pt idx="783">
                  <c:v>73.090440153524298</c:v>
                </c:pt>
                <c:pt idx="784">
                  <c:v>67.929588829190394</c:v>
                </c:pt>
                <c:pt idx="785">
                  <c:v>91.944623236750999</c:v>
                </c:pt>
                <c:pt idx="786">
                  <c:v>70.069460288059602</c:v>
                </c:pt>
                <c:pt idx="787">
                  <c:v>68.973113658711696</c:v>
                </c:pt>
                <c:pt idx="788">
                  <c:v>81.743051523811602</c:v>
                </c:pt>
                <c:pt idx="789">
                  <c:v>71.400421163786802</c:v>
                </c:pt>
                <c:pt idx="790">
                  <c:v>69.565453940775498</c:v>
                </c:pt>
                <c:pt idx="791">
                  <c:v>87.721537047128393</c:v>
                </c:pt>
                <c:pt idx="792">
                  <c:v>88.546905916481194</c:v>
                </c:pt>
                <c:pt idx="793">
                  <c:v>74.449984491635803</c:v>
                </c:pt>
                <c:pt idx="794">
                  <c:v>69.193144377290196</c:v>
                </c:pt>
                <c:pt idx="795">
                  <c:v>88.596723261505801</c:v>
                </c:pt>
                <c:pt idx="796">
                  <c:v>73.587275852860103</c:v>
                </c:pt>
                <c:pt idx="797">
                  <c:v>75.7482322654878</c:v>
                </c:pt>
                <c:pt idx="798">
                  <c:v>73.129469920922304</c:v>
                </c:pt>
                <c:pt idx="799">
                  <c:v>82.910470444998495</c:v>
                </c:pt>
                <c:pt idx="800">
                  <c:v>68.272409472689702</c:v>
                </c:pt>
                <c:pt idx="801">
                  <c:v>71.583166256393994</c:v>
                </c:pt>
                <c:pt idx="802">
                  <c:v>67.221099679359199</c:v>
                </c:pt>
                <c:pt idx="803">
                  <c:v>80.080330437571803</c:v>
                </c:pt>
                <c:pt idx="804">
                  <c:v>74.244221052908898</c:v>
                </c:pt>
                <c:pt idx="805">
                  <c:v>87.809525097055896</c:v>
                </c:pt>
                <c:pt idx="806">
                  <c:v>86.325168814850102</c:v>
                </c:pt>
                <c:pt idx="807">
                  <c:v>84.790824428415107</c:v>
                </c:pt>
                <c:pt idx="808">
                  <c:v>66.232130066179707</c:v>
                </c:pt>
                <c:pt idx="809">
                  <c:v>71.542827482744599</c:v>
                </c:pt>
                <c:pt idx="810">
                  <c:v>79.558214430339504</c:v>
                </c:pt>
                <c:pt idx="811">
                  <c:v>62.950254979416002</c:v>
                </c:pt>
                <c:pt idx="812">
                  <c:v>66.184741150332002</c:v>
                </c:pt>
                <c:pt idx="813">
                  <c:v>83.075692627955405</c:v>
                </c:pt>
                <c:pt idx="814">
                  <c:v>71.482290166526298</c:v>
                </c:pt>
                <c:pt idx="815">
                  <c:v>83.384026093327904</c:v>
                </c:pt>
                <c:pt idx="816">
                  <c:v>73.269895769360403</c:v>
                </c:pt>
                <c:pt idx="817">
                  <c:v>70.207281026416297</c:v>
                </c:pt>
                <c:pt idx="818">
                  <c:v>66.304863051861005</c:v>
                </c:pt>
                <c:pt idx="819">
                  <c:v>74.977280561743896</c:v>
                </c:pt>
                <c:pt idx="820">
                  <c:v>74.388749336291397</c:v>
                </c:pt>
                <c:pt idx="821">
                  <c:v>86.122349395426099</c:v>
                </c:pt>
                <c:pt idx="822">
                  <c:v>67.8902182085357</c:v>
                </c:pt>
                <c:pt idx="823">
                  <c:v>75.978265613531505</c:v>
                </c:pt>
                <c:pt idx="824">
                  <c:v>76.684283833173794</c:v>
                </c:pt>
                <c:pt idx="825">
                  <c:v>83.054684839720693</c:v>
                </c:pt>
                <c:pt idx="826">
                  <c:v>96.452143367892205</c:v>
                </c:pt>
                <c:pt idx="827">
                  <c:v>80.206041503065293</c:v>
                </c:pt>
                <c:pt idx="828">
                  <c:v>81.273754096507005</c:v>
                </c:pt>
                <c:pt idx="829">
                  <c:v>88.2056627410971</c:v>
                </c:pt>
                <c:pt idx="830">
                  <c:v>79.608908662109897</c:v>
                </c:pt>
                <c:pt idx="831">
                  <c:v>61.398887718175601</c:v>
                </c:pt>
                <c:pt idx="832">
                  <c:v>83.788438682512407</c:v>
                </c:pt>
                <c:pt idx="833">
                  <c:v>87.358259069533403</c:v>
                </c:pt>
                <c:pt idx="834">
                  <c:v>84.589182120061807</c:v>
                </c:pt>
                <c:pt idx="835">
                  <c:v>80.055883570316993</c:v>
                </c:pt>
                <c:pt idx="836">
                  <c:v>74.615378410183197</c:v>
                </c:pt>
                <c:pt idx="837">
                  <c:v>74.862475371238801</c:v>
                </c:pt>
                <c:pt idx="838">
                  <c:v>93.151313274228897</c:v>
                </c:pt>
                <c:pt idx="839">
                  <c:v>84.377457927369406</c:v>
                </c:pt>
                <c:pt idx="840">
                  <c:v>80.018592915114496</c:v>
                </c:pt>
                <c:pt idx="841">
                  <c:v>91.622951015959302</c:v>
                </c:pt>
                <c:pt idx="842">
                  <c:v>77.514805001285794</c:v>
                </c:pt>
                <c:pt idx="843">
                  <c:v>79.130072924955101</c:v>
                </c:pt>
                <c:pt idx="844">
                  <c:v>78.484017424798196</c:v>
                </c:pt>
                <c:pt idx="845">
                  <c:v>85.898186052595506</c:v>
                </c:pt>
                <c:pt idx="846">
                  <c:v>83.401124300291897</c:v>
                </c:pt>
                <c:pt idx="847">
                  <c:v>63.216576769996301</c:v>
                </c:pt>
                <c:pt idx="848">
                  <c:v>73.224625766909895</c:v>
                </c:pt>
                <c:pt idx="849">
                  <c:v>81.049803200396795</c:v>
                </c:pt>
                <c:pt idx="850">
                  <c:v>79.1958522448667</c:v>
                </c:pt>
                <c:pt idx="851">
                  <c:v>88.294319918305803</c:v>
                </c:pt>
                <c:pt idx="852">
                  <c:v>82.973423340905597</c:v>
                </c:pt>
                <c:pt idx="853">
                  <c:v>72.928815784859097</c:v>
                </c:pt>
                <c:pt idx="854">
                  <c:v>81.497826757284798</c:v>
                </c:pt>
                <c:pt idx="855">
                  <c:v>69.231003782615502</c:v>
                </c:pt>
                <c:pt idx="856">
                  <c:v>75.865361139957002</c:v>
                </c:pt>
                <c:pt idx="857">
                  <c:v>91.755539095526302</c:v>
                </c:pt>
                <c:pt idx="858">
                  <c:v>85.133856091641803</c:v>
                </c:pt>
                <c:pt idx="859">
                  <c:v>82.560688122413794</c:v>
                </c:pt>
                <c:pt idx="860">
                  <c:v>67.730724383124596</c:v>
                </c:pt>
                <c:pt idx="861">
                  <c:v>96.129305542065097</c:v>
                </c:pt>
                <c:pt idx="862">
                  <c:v>70.837588732696403</c:v>
                </c:pt>
                <c:pt idx="863">
                  <c:v>80.981707796063603</c:v>
                </c:pt>
                <c:pt idx="864">
                  <c:v>65.356061471274899</c:v>
                </c:pt>
                <c:pt idx="865">
                  <c:v>72.040034098806302</c:v>
                </c:pt>
                <c:pt idx="866">
                  <c:v>77.120780315012894</c:v>
                </c:pt>
                <c:pt idx="867">
                  <c:v>75.348535712604104</c:v>
                </c:pt>
                <c:pt idx="868">
                  <c:v>71.397608514414799</c:v>
                </c:pt>
                <c:pt idx="869">
                  <c:v>86.0852701029375</c:v>
                </c:pt>
                <c:pt idx="870">
                  <c:v>93.381154080313607</c:v>
                </c:pt>
                <c:pt idx="871">
                  <c:v>96.827015470862804</c:v>
                </c:pt>
                <c:pt idx="872">
                  <c:v>80.887306382511895</c:v>
                </c:pt>
                <c:pt idx="873">
                  <c:v>69.220374109720595</c:v>
                </c:pt>
                <c:pt idx="874">
                  <c:v>60.919321032253599</c:v>
                </c:pt>
                <c:pt idx="875">
                  <c:v>75.538565910795</c:v>
                </c:pt>
                <c:pt idx="876">
                  <c:v>79.799843750995805</c:v>
                </c:pt>
                <c:pt idx="877">
                  <c:v>71.549104166158898</c:v>
                </c:pt>
                <c:pt idx="878">
                  <c:v>84.690910540554299</c:v>
                </c:pt>
                <c:pt idx="879">
                  <c:v>83.607579940110895</c:v>
                </c:pt>
                <c:pt idx="880">
                  <c:v>75.650017469654799</c:v>
                </c:pt>
                <c:pt idx="881">
                  <c:v>75.876891478129096</c:v>
                </c:pt>
                <c:pt idx="882">
                  <c:v>81.097206086821501</c:v>
                </c:pt>
                <c:pt idx="883">
                  <c:v>65.309203330879697</c:v>
                </c:pt>
                <c:pt idx="884">
                  <c:v>76.125636337620406</c:v>
                </c:pt>
                <c:pt idx="885">
                  <c:v>73.725643331726104</c:v>
                </c:pt>
                <c:pt idx="886">
                  <c:v>70.172770136641404</c:v>
                </c:pt>
                <c:pt idx="887">
                  <c:v>67.467191376448099</c:v>
                </c:pt>
                <c:pt idx="888">
                  <c:v>76.654208500373002</c:v>
                </c:pt>
                <c:pt idx="889">
                  <c:v>74.088475128194204</c:v>
                </c:pt>
                <c:pt idx="890">
                  <c:v>70.681573215254801</c:v>
                </c:pt>
                <c:pt idx="891">
                  <c:v>89.392006186177397</c:v>
                </c:pt>
                <c:pt idx="892">
                  <c:v>82.976827024206102</c:v>
                </c:pt>
                <c:pt idx="893">
                  <c:v>82.210069241384801</c:v>
                </c:pt>
                <c:pt idx="894">
                  <c:v>73.552686330934705</c:v>
                </c:pt>
                <c:pt idx="895">
                  <c:v>77.217262579186297</c:v>
                </c:pt>
                <c:pt idx="896">
                  <c:v>75.642665788286607</c:v>
                </c:pt>
                <c:pt idx="897">
                  <c:v>79.107979045016094</c:v>
                </c:pt>
                <c:pt idx="898">
                  <c:v>72.992079373321204</c:v>
                </c:pt>
                <c:pt idx="899">
                  <c:v>67.254142459000505</c:v>
                </c:pt>
                <c:pt idx="900">
                  <c:v>80.1329725987259</c:v>
                </c:pt>
                <c:pt idx="901">
                  <c:v>77.5451627844336</c:v>
                </c:pt>
                <c:pt idx="902">
                  <c:v>73.936999733188301</c:v>
                </c:pt>
                <c:pt idx="903">
                  <c:v>90.683963970940198</c:v>
                </c:pt>
                <c:pt idx="904">
                  <c:v>84.486180772107204</c:v>
                </c:pt>
                <c:pt idx="905">
                  <c:v>74.653127777250404</c:v>
                </c:pt>
                <c:pt idx="906">
                  <c:v>76.260715118371493</c:v>
                </c:pt>
                <c:pt idx="907">
                  <c:v>64.045923582876696</c:v>
                </c:pt>
                <c:pt idx="908">
                  <c:v>77.310375648610801</c:v>
                </c:pt>
                <c:pt idx="909">
                  <c:v>74.9489798003289</c:v>
                </c:pt>
                <c:pt idx="910">
                  <c:v>78.701282329076406</c:v>
                </c:pt>
                <c:pt idx="911">
                  <c:v>85.170240895263007</c:v>
                </c:pt>
                <c:pt idx="912">
                  <c:v>83.945893227726401</c:v>
                </c:pt>
                <c:pt idx="913">
                  <c:v>74.342438038231805</c:v>
                </c:pt>
                <c:pt idx="914">
                  <c:v>84.740097502982493</c:v>
                </c:pt>
                <c:pt idx="915">
                  <c:v>95.570799689443504</c:v>
                </c:pt>
                <c:pt idx="916">
                  <c:v>79.297404831035706</c:v>
                </c:pt>
                <c:pt idx="917">
                  <c:v>66.562488930517802</c:v>
                </c:pt>
                <c:pt idx="918">
                  <c:v>83.397373871329805</c:v>
                </c:pt>
                <c:pt idx="919">
                  <c:v>84.073561216130898</c:v>
                </c:pt>
                <c:pt idx="920">
                  <c:v>68.018868341330005</c:v>
                </c:pt>
                <c:pt idx="921">
                  <c:v>79.292169686906107</c:v>
                </c:pt>
                <c:pt idx="922">
                  <c:v>72.4228948235356</c:v>
                </c:pt>
                <c:pt idx="923">
                  <c:v>78.657157477696501</c:v>
                </c:pt>
                <c:pt idx="924">
                  <c:v>92.058468725305303</c:v>
                </c:pt>
                <c:pt idx="925">
                  <c:v>73.480515098239593</c:v>
                </c:pt>
                <c:pt idx="926">
                  <c:v>75.182823286805302</c:v>
                </c:pt>
                <c:pt idx="927">
                  <c:v>72.962325642513406</c:v>
                </c:pt>
                <c:pt idx="928">
                  <c:v>79.488976744686795</c:v>
                </c:pt>
                <c:pt idx="929">
                  <c:v>71.975907740993094</c:v>
                </c:pt>
                <c:pt idx="930">
                  <c:v>70.050166518054894</c:v>
                </c:pt>
                <c:pt idx="931">
                  <c:v>88.628402589132406</c:v>
                </c:pt>
                <c:pt idx="932">
                  <c:v>74.723687667297298</c:v>
                </c:pt>
                <c:pt idx="933">
                  <c:v>86.840489492360305</c:v>
                </c:pt>
                <c:pt idx="934">
                  <c:v>74.327506300499607</c:v>
                </c:pt>
                <c:pt idx="935">
                  <c:v>63.298667998943401</c:v>
                </c:pt>
                <c:pt idx="936">
                  <c:v>90.279794178436305</c:v>
                </c:pt>
                <c:pt idx="937">
                  <c:v>71.081567695922701</c:v>
                </c:pt>
                <c:pt idx="938">
                  <c:v>65.443610990114607</c:v>
                </c:pt>
                <c:pt idx="939">
                  <c:v>72.512238723117406</c:v>
                </c:pt>
                <c:pt idx="940">
                  <c:v>64.627594677649</c:v>
                </c:pt>
                <c:pt idx="941">
                  <c:v>69.598317846072902</c:v>
                </c:pt>
                <c:pt idx="942">
                  <c:v>75.919291674598398</c:v>
                </c:pt>
                <c:pt idx="943">
                  <c:v>90.078600837482497</c:v>
                </c:pt>
                <c:pt idx="944">
                  <c:v>79.813061160875804</c:v>
                </c:pt>
                <c:pt idx="945">
                  <c:v>72.359761057386706</c:v>
                </c:pt>
                <c:pt idx="946">
                  <c:v>83.134822739430504</c:v>
                </c:pt>
                <c:pt idx="947">
                  <c:v>69.887077872745095</c:v>
                </c:pt>
                <c:pt idx="948">
                  <c:v>79.685466833542904</c:v>
                </c:pt>
                <c:pt idx="949">
                  <c:v>85.948363699539499</c:v>
                </c:pt>
                <c:pt idx="950">
                  <c:v>74.258024097085794</c:v>
                </c:pt>
                <c:pt idx="951">
                  <c:v>76.356418443074304</c:v>
                </c:pt>
                <c:pt idx="952">
                  <c:v>79.6434926957957</c:v>
                </c:pt>
                <c:pt idx="953">
                  <c:v>70.996554258517605</c:v>
                </c:pt>
                <c:pt idx="954">
                  <c:v>82.106336502591006</c:v>
                </c:pt>
                <c:pt idx="955">
                  <c:v>88.269879750886702</c:v>
                </c:pt>
                <c:pt idx="956">
                  <c:v>83.568671921574705</c:v>
                </c:pt>
                <c:pt idx="957">
                  <c:v>86.338049905387194</c:v>
                </c:pt>
                <c:pt idx="958">
                  <c:v>76.767502731885003</c:v>
                </c:pt>
                <c:pt idx="959">
                  <c:v>69.989627141606306</c:v>
                </c:pt>
                <c:pt idx="960">
                  <c:v>71.833548576522205</c:v>
                </c:pt>
                <c:pt idx="961">
                  <c:v>76.933413834947402</c:v>
                </c:pt>
                <c:pt idx="962">
                  <c:v>85.938000983118698</c:v>
                </c:pt>
                <c:pt idx="963">
                  <c:v>73.764917664826697</c:v>
                </c:pt>
                <c:pt idx="964">
                  <c:v>81.374915745402404</c:v>
                </c:pt>
                <c:pt idx="965">
                  <c:v>64.1604409404394</c:v>
                </c:pt>
                <c:pt idx="966">
                  <c:v>70.644224807509104</c:v>
                </c:pt>
                <c:pt idx="967">
                  <c:v>77.156199248019405</c:v>
                </c:pt>
                <c:pt idx="968">
                  <c:v>67.007114516958097</c:v>
                </c:pt>
                <c:pt idx="969">
                  <c:v>83.071314414978701</c:v>
                </c:pt>
                <c:pt idx="970">
                  <c:v>87.408309752387794</c:v>
                </c:pt>
                <c:pt idx="971">
                  <c:v>81.385154804364603</c:v>
                </c:pt>
                <c:pt idx="972">
                  <c:v>85.556235580314905</c:v>
                </c:pt>
                <c:pt idx="973">
                  <c:v>71.359781025744894</c:v>
                </c:pt>
                <c:pt idx="974">
                  <c:v>77.812802940784906</c:v>
                </c:pt>
                <c:pt idx="975">
                  <c:v>74.008294134165396</c:v>
                </c:pt>
                <c:pt idx="976">
                  <c:v>67.449943852674195</c:v>
                </c:pt>
                <c:pt idx="977">
                  <c:v>87.428844388737403</c:v>
                </c:pt>
                <c:pt idx="978">
                  <c:v>73.944897160381899</c:v>
                </c:pt>
                <c:pt idx="979">
                  <c:v>79.663778707618803</c:v>
                </c:pt>
                <c:pt idx="980">
                  <c:v>67.045248266699602</c:v>
                </c:pt>
                <c:pt idx="981">
                  <c:v>75.146011701324596</c:v>
                </c:pt>
                <c:pt idx="982">
                  <c:v>68.306447751316497</c:v>
                </c:pt>
                <c:pt idx="983">
                  <c:v>77.433119886456893</c:v>
                </c:pt>
                <c:pt idx="984">
                  <c:v>85.271028491938793</c:v>
                </c:pt>
                <c:pt idx="985">
                  <c:v>62.729873318023998</c:v>
                </c:pt>
                <c:pt idx="986">
                  <c:v>73.621236769030602</c:v>
                </c:pt>
                <c:pt idx="987">
                  <c:v>86.780203271683803</c:v>
                </c:pt>
                <c:pt idx="988">
                  <c:v>71.775781141030393</c:v>
                </c:pt>
                <c:pt idx="989">
                  <c:v>74.638956321090106</c:v>
                </c:pt>
                <c:pt idx="990">
                  <c:v>64.903077815587494</c:v>
                </c:pt>
                <c:pt idx="991">
                  <c:v>93.639643812699404</c:v>
                </c:pt>
                <c:pt idx="992">
                  <c:v>83.299462073121205</c:v>
                </c:pt>
                <c:pt idx="993">
                  <c:v>89.964064182134294</c:v>
                </c:pt>
                <c:pt idx="994">
                  <c:v>82.306692188554607</c:v>
                </c:pt>
                <c:pt idx="995">
                  <c:v>66.5773196772939</c:v>
                </c:pt>
                <c:pt idx="996">
                  <c:v>72.753471392838506</c:v>
                </c:pt>
                <c:pt idx="997">
                  <c:v>76.950389391856703</c:v>
                </c:pt>
                <c:pt idx="998">
                  <c:v>71.545311307918695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E5-422A-ACC8-F1418DAE3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4655"/>
        <c:axId val="41082335"/>
      </c:scatterChart>
      <c:valAx>
        <c:axId val="4107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2335"/>
        <c:crosses val="autoZero"/>
        <c:crossBetween val="midCat"/>
      </c:valAx>
      <c:valAx>
        <c:axId val="4108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Energy Consumption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Data_Cleaned!$O$3</c:f>
              <c:strCache>
                <c:ptCount val="1"/>
                <c:pt idx="0">
                  <c:v>EnergyConsumption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>
                <a:outerShdw blurRad="50800" dist="12700" dir="6000000" algn="ctr" rotWithShape="0">
                  <a:srgbClr val="000000">
                    <a:alpha val="43137"/>
                  </a:srgbClr>
                </a:outerShdw>
              </a:effectLst>
            </c:spPr>
            <c:trendlineType val="linear"/>
            <c:forward val="1000"/>
            <c:backward val="1000"/>
            <c:dispRSqr val="1"/>
            <c:dispEq val="1"/>
            <c:trendlineLbl>
              <c:layout>
                <c:manualLayout>
                  <c:x val="-0.33956671041119862"/>
                  <c:y val="0.271204068241469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Data_Cleaned!$H$4:$H$1002</c:f>
              <c:numCache>
                <c:formatCode>General</c:formatCode>
                <c:ptCount val="999"/>
                <c:pt idx="0">
                  <c:v>1565.69399925111</c:v>
                </c:pt>
                <c:pt idx="1">
                  <c:v>1411.0649183319099</c:v>
                </c:pt>
                <c:pt idx="2">
                  <c:v>1755.7150092223701</c:v>
                </c:pt>
                <c:pt idx="3">
                  <c:v>1452.31631833437</c:v>
                </c:pt>
                <c:pt idx="4">
                  <c:v>1094.1303586981101</c:v>
                </c:pt>
                <c:pt idx="5">
                  <c:v>1871.7091797360899</c:v>
                </c:pt>
                <c:pt idx="6">
                  <c:v>1607.00122847496</c:v>
                </c:pt>
                <c:pt idx="7">
                  <c:v>1633.9553295431101</c:v>
                </c:pt>
                <c:pt idx="8">
                  <c:v>1240.3092237217299</c:v>
                </c:pt>
                <c:pt idx="9">
                  <c:v>1705.4203356236901</c:v>
                </c:pt>
                <c:pt idx="10">
                  <c:v>1341.4671285403099</c:v>
                </c:pt>
                <c:pt idx="11">
                  <c:v>1604.41835480743</c:v>
                </c:pt>
                <c:pt idx="12">
                  <c:v>1244.61891398994</c:v>
                </c:pt>
                <c:pt idx="13">
                  <c:v>1806.05263157832</c:v>
                </c:pt>
                <c:pt idx="14">
                  <c:v>1419.7490137965201</c:v>
                </c:pt>
                <c:pt idx="15">
                  <c:v>1144.8062949047201</c:v>
                </c:pt>
                <c:pt idx="16">
                  <c:v>1620.86178113562</c:v>
                </c:pt>
                <c:pt idx="17">
                  <c:v>1413.5951068649499</c:v>
                </c:pt>
                <c:pt idx="18">
                  <c:v>1832.19977857703</c:v>
                </c:pt>
                <c:pt idx="19">
                  <c:v>1251.5537208353301</c:v>
                </c:pt>
                <c:pt idx="20">
                  <c:v>1211.26180211211</c:v>
                </c:pt>
                <c:pt idx="21">
                  <c:v>1677.1052606988901</c:v>
                </c:pt>
                <c:pt idx="22">
                  <c:v>1228.3223766902699</c:v>
                </c:pt>
                <c:pt idx="23">
                  <c:v>1253.70886039682</c:v>
                </c:pt>
                <c:pt idx="24">
                  <c:v>1533.88752282935</c:v>
                </c:pt>
                <c:pt idx="25">
                  <c:v>1040.2062146036899</c:v>
                </c:pt>
                <c:pt idx="26">
                  <c:v>1701.2553405115</c:v>
                </c:pt>
                <c:pt idx="27">
                  <c:v>1126.0627981873599</c:v>
                </c:pt>
                <c:pt idx="28">
                  <c:v>1289.6160328103699</c:v>
                </c:pt>
                <c:pt idx="29">
                  <c:v>1649.5103531928701</c:v>
                </c:pt>
                <c:pt idx="30">
                  <c:v>1887.20172269821</c:v>
                </c:pt>
                <c:pt idx="31">
                  <c:v>1096.7031280679701</c:v>
                </c:pt>
                <c:pt idx="32">
                  <c:v>1491.2879488850999</c:v>
                </c:pt>
                <c:pt idx="33">
                  <c:v>1036.46231729121</c:v>
                </c:pt>
                <c:pt idx="34">
                  <c:v>1876.5102989618599</c:v>
                </c:pt>
                <c:pt idx="35">
                  <c:v>1155.2301001435401</c:v>
                </c:pt>
                <c:pt idx="36">
                  <c:v>1850.32202318038</c:v>
                </c:pt>
                <c:pt idx="37">
                  <c:v>1924.1861207571101</c:v>
                </c:pt>
                <c:pt idx="38">
                  <c:v>1654.92997723281</c:v>
                </c:pt>
                <c:pt idx="39">
                  <c:v>1958.9635358554799</c:v>
                </c:pt>
                <c:pt idx="40">
                  <c:v>1517.16854099904</c:v>
                </c:pt>
                <c:pt idx="41">
                  <c:v>1296.58180687965</c:v>
                </c:pt>
                <c:pt idx="42">
                  <c:v>1491.8800645730601</c:v>
                </c:pt>
                <c:pt idx="43">
                  <c:v>1114.23012371297</c:v>
                </c:pt>
                <c:pt idx="44">
                  <c:v>1183.49360581356</c:v>
                </c:pt>
                <c:pt idx="45">
                  <c:v>1516.7527033111101</c:v>
                </c:pt>
                <c:pt idx="46">
                  <c:v>1162.6593544131099</c:v>
                </c:pt>
                <c:pt idx="47">
                  <c:v>1666.0436474922301</c:v>
                </c:pt>
                <c:pt idx="48">
                  <c:v>1024.9989858937399</c:v>
                </c:pt>
                <c:pt idx="49">
                  <c:v>1234.0853680866301</c:v>
                </c:pt>
                <c:pt idx="50">
                  <c:v>1514.82703707154</c:v>
                </c:pt>
                <c:pt idx="51">
                  <c:v>1919.1199962087401</c:v>
                </c:pt>
                <c:pt idx="52">
                  <c:v>1857.26836941938</c:v>
                </c:pt>
                <c:pt idx="53">
                  <c:v>1325.6002039883699</c:v>
                </c:pt>
                <c:pt idx="54">
                  <c:v>1864.7323664037599</c:v>
                </c:pt>
                <c:pt idx="55">
                  <c:v>1902.8038240327601</c:v>
                </c:pt>
                <c:pt idx="56">
                  <c:v>1896.81607917529</c:v>
                </c:pt>
                <c:pt idx="57">
                  <c:v>1434.5263111079601</c:v>
                </c:pt>
                <c:pt idx="58">
                  <c:v>1689.45545482288</c:v>
                </c:pt>
                <c:pt idx="59">
                  <c:v>1187.61373313732</c:v>
                </c:pt>
                <c:pt idx="60">
                  <c:v>1038.6767198939699</c:v>
                </c:pt>
                <c:pt idx="61">
                  <c:v>1098.79932754376</c:v>
                </c:pt>
                <c:pt idx="62">
                  <c:v>1546.5082455132001</c:v>
                </c:pt>
                <c:pt idx="63">
                  <c:v>1350.75658540729</c:v>
                </c:pt>
                <c:pt idx="64">
                  <c:v>1529.65711549609</c:v>
                </c:pt>
                <c:pt idx="65">
                  <c:v>1660.53526714289</c:v>
                </c:pt>
                <c:pt idx="66">
                  <c:v>1631.6347139345401</c:v>
                </c:pt>
                <c:pt idx="67">
                  <c:v>1847.39562856214</c:v>
                </c:pt>
                <c:pt idx="68">
                  <c:v>1143.1051769409801</c:v>
                </c:pt>
                <c:pt idx="69">
                  <c:v>1836.5426514662799</c:v>
                </c:pt>
                <c:pt idx="70">
                  <c:v>1134.0026160549401</c:v>
                </c:pt>
                <c:pt idx="71">
                  <c:v>1140.6015497610499</c:v>
                </c:pt>
                <c:pt idx="72">
                  <c:v>1897.7022242369301</c:v>
                </c:pt>
                <c:pt idx="73">
                  <c:v>1849.82958110872</c:v>
                </c:pt>
                <c:pt idx="74">
                  <c:v>1851.5977412346001</c:v>
                </c:pt>
                <c:pt idx="75">
                  <c:v>1037.20688520254</c:v>
                </c:pt>
                <c:pt idx="76">
                  <c:v>1198.6252242426101</c:v>
                </c:pt>
                <c:pt idx="77">
                  <c:v>1310.8749121436499</c:v>
                </c:pt>
                <c:pt idx="78">
                  <c:v>1772.08570792563</c:v>
                </c:pt>
                <c:pt idx="79">
                  <c:v>1050.3176022812399</c:v>
                </c:pt>
                <c:pt idx="80">
                  <c:v>1688.89082615608</c:v>
                </c:pt>
                <c:pt idx="81">
                  <c:v>1150.28516902463</c:v>
                </c:pt>
                <c:pt idx="82">
                  <c:v>1417.5932587170801</c:v>
                </c:pt>
                <c:pt idx="83">
                  <c:v>1907.1675791195901</c:v>
                </c:pt>
                <c:pt idx="84">
                  <c:v>1348.3777439210401</c:v>
                </c:pt>
                <c:pt idx="85">
                  <c:v>1711.6093599661499</c:v>
                </c:pt>
                <c:pt idx="86">
                  <c:v>1619.5522508716899</c:v>
                </c:pt>
                <c:pt idx="87">
                  <c:v>1601.81321468843</c:v>
                </c:pt>
                <c:pt idx="88">
                  <c:v>1102.6056996132299</c:v>
                </c:pt>
                <c:pt idx="89">
                  <c:v>1408.2789651901401</c:v>
                </c:pt>
                <c:pt idx="90">
                  <c:v>1045.0365237762801</c:v>
                </c:pt>
                <c:pt idx="91">
                  <c:v>1679.7731716687999</c:v>
                </c:pt>
                <c:pt idx="92">
                  <c:v>1361.24478103007</c:v>
                </c:pt>
                <c:pt idx="93">
                  <c:v>1712.2817687484301</c:v>
                </c:pt>
                <c:pt idx="94">
                  <c:v>1982.78385469921</c:v>
                </c:pt>
                <c:pt idx="95">
                  <c:v>1355.38522021479</c:v>
                </c:pt>
                <c:pt idx="96">
                  <c:v>1384.32525608576</c:v>
                </c:pt>
                <c:pt idx="97">
                  <c:v>1179.4861922820601</c:v>
                </c:pt>
                <c:pt idx="98">
                  <c:v>1389.6982242952499</c:v>
                </c:pt>
                <c:pt idx="99">
                  <c:v>1419.4620608172199</c:v>
                </c:pt>
                <c:pt idx="100">
                  <c:v>1167.0982004816301</c:v>
                </c:pt>
                <c:pt idx="101">
                  <c:v>1193.20102525077</c:v>
                </c:pt>
                <c:pt idx="102">
                  <c:v>1573.5114805655001</c:v>
                </c:pt>
                <c:pt idx="103">
                  <c:v>1419.64131346864</c:v>
                </c:pt>
                <c:pt idx="104">
                  <c:v>1364.4710914438899</c:v>
                </c:pt>
                <c:pt idx="105">
                  <c:v>1258.09651534508</c:v>
                </c:pt>
                <c:pt idx="106">
                  <c:v>1888.7015821043999</c:v>
                </c:pt>
                <c:pt idx="107">
                  <c:v>1226.3187266326499</c:v>
                </c:pt>
                <c:pt idx="108">
                  <c:v>1457.8643272330601</c:v>
                </c:pt>
                <c:pt idx="109">
                  <c:v>1130.0378302522799</c:v>
                </c:pt>
                <c:pt idx="110">
                  <c:v>1512.13806311497</c:v>
                </c:pt>
                <c:pt idx="111">
                  <c:v>1293.97397950201</c:v>
                </c:pt>
                <c:pt idx="112">
                  <c:v>1610.79338909379</c:v>
                </c:pt>
                <c:pt idx="113">
                  <c:v>1896.9408769454999</c:v>
                </c:pt>
                <c:pt idx="114">
                  <c:v>1237.3459923520099</c:v>
                </c:pt>
                <c:pt idx="115">
                  <c:v>1300.4430831372999</c:v>
                </c:pt>
                <c:pt idx="116">
                  <c:v>1038.25482246517</c:v>
                </c:pt>
                <c:pt idx="117">
                  <c:v>1887.4370391730999</c:v>
                </c:pt>
                <c:pt idx="118">
                  <c:v>1221.8467155573101</c:v>
                </c:pt>
                <c:pt idx="119">
                  <c:v>1239.6202801239599</c:v>
                </c:pt>
                <c:pt idx="120">
                  <c:v>1736.0149028440101</c:v>
                </c:pt>
                <c:pt idx="121">
                  <c:v>1204.3719003385499</c:v>
                </c:pt>
                <c:pt idx="122">
                  <c:v>1600.05133278219</c:v>
                </c:pt>
                <c:pt idx="123">
                  <c:v>1188.1040769652</c:v>
                </c:pt>
                <c:pt idx="124">
                  <c:v>1735.0804112053399</c:v>
                </c:pt>
                <c:pt idx="125">
                  <c:v>1842.9698334803099</c:v>
                </c:pt>
                <c:pt idx="126">
                  <c:v>1636.73957509605</c:v>
                </c:pt>
                <c:pt idx="127">
                  <c:v>1073.06616586161</c:v>
                </c:pt>
                <c:pt idx="128">
                  <c:v>1518.0006072625399</c:v>
                </c:pt>
                <c:pt idx="129">
                  <c:v>1096.8574341241699</c:v>
                </c:pt>
                <c:pt idx="130">
                  <c:v>1138.3768161488199</c:v>
                </c:pt>
                <c:pt idx="131">
                  <c:v>1075.2416068770899</c:v>
                </c:pt>
                <c:pt idx="132">
                  <c:v>1924.99979394037</c:v>
                </c:pt>
                <c:pt idx="133">
                  <c:v>1229.5579899535501</c:v>
                </c:pt>
                <c:pt idx="134">
                  <c:v>1724.5961543010999</c:v>
                </c:pt>
                <c:pt idx="135">
                  <c:v>1252.7106015191</c:v>
                </c:pt>
                <c:pt idx="136">
                  <c:v>1381.6961477264499</c:v>
                </c:pt>
                <c:pt idx="137">
                  <c:v>1300.70409768744</c:v>
                </c:pt>
                <c:pt idx="138">
                  <c:v>1659.1480964986999</c:v>
                </c:pt>
                <c:pt idx="139">
                  <c:v>1844.77720075562</c:v>
                </c:pt>
                <c:pt idx="140">
                  <c:v>1194.8779926397301</c:v>
                </c:pt>
                <c:pt idx="141">
                  <c:v>1400.0584619163601</c:v>
                </c:pt>
                <c:pt idx="142">
                  <c:v>1520.14249666505</c:v>
                </c:pt>
                <c:pt idx="143">
                  <c:v>1520.1360815048099</c:v>
                </c:pt>
                <c:pt idx="144">
                  <c:v>1568.28334032814</c:v>
                </c:pt>
                <c:pt idx="145">
                  <c:v>1710.9492465466899</c:v>
                </c:pt>
                <c:pt idx="146">
                  <c:v>1494.26722035588</c:v>
                </c:pt>
                <c:pt idx="147">
                  <c:v>1294.4596906357599</c:v>
                </c:pt>
                <c:pt idx="148">
                  <c:v>1607.74892809379</c:v>
                </c:pt>
                <c:pt idx="149">
                  <c:v>1528.48167589686</c:v>
                </c:pt>
                <c:pt idx="150">
                  <c:v>1054.1714429296201</c:v>
                </c:pt>
                <c:pt idx="151">
                  <c:v>1081.98235392639</c:v>
                </c:pt>
                <c:pt idx="152">
                  <c:v>1336.8492871093199</c:v>
                </c:pt>
                <c:pt idx="153">
                  <c:v>1314.00773828863</c:v>
                </c:pt>
                <c:pt idx="154">
                  <c:v>1657.7646372670999</c:v>
                </c:pt>
                <c:pt idx="155">
                  <c:v>1587.92976764637</c:v>
                </c:pt>
                <c:pt idx="156">
                  <c:v>1604.51421548138</c:v>
                </c:pt>
                <c:pt idx="157">
                  <c:v>1686.8397802470199</c:v>
                </c:pt>
                <c:pt idx="158">
                  <c:v>1311.4164767091099</c:v>
                </c:pt>
                <c:pt idx="159">
                  <c:v>1748.2362667815801</c:v>
                </c:pt>
                <c:pt idx="160">
                  <c:v>1796.4192861405099</c:v>
                </c:pt>
                <c:pt idx="161">
                  <c:v>1774.8943563867699</c:v>
                </c:pt>
                <c:pt idx="162">
                  <c:v>1120.3265035392701</c:v>
                </c:pt>
                <c:pt idx="163">
                  <c:v>1866.0889864799201</c:v>
                </c:pt>
                <c:pt idx="164">
                  <c:v>1536.6268026277601</c:v>
                </c:pt>
                <c:pt idx="165">
                  <c:v>1317.16132956808</c:v>
                </c:pt>
                <c:pt idx="166">
                  <c:v>1531.8853160440699</c:v>
                </c:pt>
                <c:pt idx="167">
                  <c:v>1004.40654983302</c:v>
                </c:pt>
                <c:pt idx="168">
                  <c:v>1999.20420846401</c:v>
                </c:pt>
                <c:pt idx="169">
                  <c:v>1486.7808684517099</c:v>
                </c:pt>
                <c:pt idx="170">
                  <c:v>1533.20817238329</c:v>
                </c:pt>
                <c:pt idx="171">
                  <c:v>1595.4276931479999</c:v>
                </c:pt>
                <c:pt idx="172">
                  <c:v>1751.7226232599901</c:v>
                </c:pt>
                <c:pt idx="173">
                  <c:v>1822.8779327096099</c:v>
                </c:pt>
                <c:pt idx="174">
                  <c:v>1387.1175740254901</c:v>
                </c:pt>
                <c:pt idx="175">
                  <c:v>1739.9318744254699</c:v>
                </c:pt>
                <c:pt idx="176">
                  <c:v>1086.4759569750099</c:v>
                </c:pt>
                <c:pt idx="177">
                  <c:v>1483.8715001968999</c:v>
                </c:pt>
                <c:pt idx="178">
                  <c:v>1423.2985933354801</c:v>
                </c:pt>
                <c:pt idx="179">
                  <c:v>1312.4464566112199</c:v>
                </c:pt>
                <c:pt idx="180">
                  <c:v>1353.51969769264</c:v>
                </c:pt>
                <c:pt idx="181">
                  <c:v>1666.7137127092601</c:v>
                </c:pt>
                <c:pt idx="182">
                  <c:v>1949.3384776642499</c:v>
                </c:pt>
                <c:pt idx="183">
                  <c:v>1616.55851180185</c:v>
                </c:pt>
                <c:pt idx="184">
                  <c:v>1685.6746590412399</c:v>
                </c:pt>
                <c:pt idx="185">
                  <c:v>1107.2029804321801</c:v>
                </c:pt>
                <c:pt idx="186">
                  <c:v>1899.08752553056</c:v>
                </c:pt>
                <c:pt idx="187">
                  <c:v>1556.6591447905701</c:v>
                </c:pt>
                <c:pt idx="188">
                  <c:v>1332.28741861197</c:v>
                </c:pt>
                <c:pt idx="189">
                  <c:v>1573.3240258707499</c:v>
                </c:pt>
                <c:pt idx="190">
                  <c:v>1623.78267730416</c:v>
                </c:pt>
                <c:pt idx="191">
                  <c:v>1118.1674861956101</c:v>
                </c:pt>
                <c:pt idx="192">
                  <c:v>1291.1083800681599</c:v>
                </c:pt>
                <c:pt idx="193">
                  <c:v>1566.1811448102901</c:v>
                </c:pt>
                <c:pt idx="194">
                  <c:v>1666.93906404783</c:v>
                </c:pt>
                <c:pt idx="195">
                  <c:v>1722.15562613773</c:v>
                </c:pt>
                <c:pt idx="196">
                  <c:v>1730.5310895304599</c:v>
                </c:pt>
                <c:pt idx="197">
                  <c:v>1284.5311450403699</c:v>
                </c:pt>
                <c:pt idx="198">
                  <c:v>1291.7759539679</c:v>
                </c:pt>
                <c:pt idx="199">
                  <c:v>1801.9601834503401</c:v>
                </c:pt>
                <c:pt idx="200">
                  <c:v>1426.7290996854299</c:v>
                </c:pt>
                <c:pt idx="201">
                  <c:v>1559.18845656761</c:v>
                </c:pt>
                <c:pt idx="202">
                  <c:v>1314.5127603968999</c:v>
                </c:pt>
                <c:pt idx="203">
                  <c:v>1365.62197953398</c:v>
                </c:pt>
                <c:pt idx="204">
                  <c:v>1021.6042517652201</c:v>
                </c:pt>
                <c:pt idx="205">
                  <c:v>1829.1570542530001</c:v>
                </c:pt>
                <c:pt idx="206">
                  <c:v>1262.6298727324399</c:v>
                </c:pt>
                <c:pt idx="207">
                  <c:v>1360.4524264064701</c:v>
                </c:pt>
                <c:pt idx="208">
                  <c:v>1846.2665671519601</c:v>
                </c:pt>
                <c:pt idx="209">
                  <c:v>1541.74714213212</c:v>
                </c:pt>
                <c:pt idx="210">
                  <c:v>1091.8352610376601</c:v>
                </c:pt>
                <c:pt idx="211">
                  <c:v>1184.7011070061401</c:v>
                </c:pt>
                <c:pt idx="212">
                  <c:v>1196.7616728314799</c:v>
                </c:pt>
                <c:pt idx="213">
                  <c:v>1319.80965251712</c:v>
                </c:pt>
                <c:pt idx="214">
                  <c:v>1185.71441812938</c:v>
                </c:pt>
                <c:pt idx="215">
                  <c:v>1582.2214315214501</c:v>
                </c:pt>
                <c:pt idx="216">
                  <c:v>1326.2245678325501</c:v>
                </c:pt>
                <c:pt idx="217">
                  <c:v>1979.9327493232399</c:v>
                </c:pt>
                <c:pt idx="218">
                  <c:v>1406.19361807327</c:v>
                </c:pt>
                <c:pt idx="219">
                  <c:v>1188.5065754058601</c:v>
                </c:pt>
                <c:pt idx="220">
                  <c:v>1801.36061105913</c:v>
                </c:pt>
                <c:pt idx="221">
                  <c:v>1740.21155803798</c:v>
                </c:pt>
                <c:pt idx="222">
                  <c:v>1950.04035234662</c:v>
                </c:pt>
                <c:pt idx="223">
                  <c:v>1764.5174422999501</c:v>
                </c:pt>
                <c:pt idx="224">
                  <c:v>1284.59832495777</c:v>
                </c:pt>
                <c:pt idx="225">
                  <c:v>1157.2400578055899</c:v>
                </c:pt>
                <c:pt idx="226">
                  <c:v>1280.7234936215</c:v>
                </c:pt>
                <c:pt idx="227">
                  <c:v>1665.0676029400699</c:v>
                </c:pt>
                <c:pt idx="228">
                  <c:v>1908.7882636690099</c:v>
                </c:pt>
                <c:pt idx="229">
                  <c:v>1016.57548910294</c:v>
                </c:pt>
                <c:pt idx="230">
                  <c:v>1341.8115846534399</c:v>
                </c:pt>
                <c:pt idx="231">
                  <c:v>1698.04131517888</c:v>
                </c:pt>
                <c:pt idx="232">
                  <c:v>1873.0146496709599</c:v>
                </c:pt>
                <c:pt idx="233">
                  <c:v>1601.79442771003</c:v>
                </c:pt>
                <c:pt idx="234">
                  <c:v>1317.5415391844899</c:v>
                </c:pt>
                <c:pt idx="235">
                  <c:v>1880.0331106788999</c:v>
                </c:pt>
                <c:pt idx="236">
                  <c:v>1836.42505790014</c:v>
                </c:pt>
                <c:pt idx="237">
                  <c:v>1765.92120848833</c:v>
                </c:pt>
                <c:pt idx="238">
                  <c:v>1288.2591827715401</c:v>
                </c:pt>
                <c:pt idx="239">
                  <c:v>1693.3549077795701</c:v>
                </c:pt>
                <c:pt idx="240">
                  <c:v>1816.96095838475</c:v>
                </c:pt>
                <c:pt idx="241">
                  <c:v>1135.0541649418999</c:v>
                </c:pt>
                <c:pt idx="242">
                  <c:v>1474.9972444248699</c:v>
                </c:pt>
                <c:pt idx="243">
                  <c:v>1101.8625409853601</c:v>
                </c:pt>
                <c:pt idx="244">
                  <c:v>1706.9110683725301</c:v>
                </c:pt>
                <c:pt idx="245">
                  <c:v>1115.9258770327201</c:v>
                </c:pt>
                <c:pt idx="246">
                  <c:v>1514.30842278145</c:v>
                </c:pt>
                <c:pt idx="247">
                  <c:v>1568.1926339771701</c:v>
                </c:pt>
                <c:pt idx="248">
                  <c:v>1953.9582653810301</c:v>
                </c:pt>
                <c:pt idx="249">
                  <c:v>1208.2781179448</c:v>
                </c:pt>
                <c:pt idx="250">
                  <c:v>1062.2124100945</c:v>
                </c:pt>
                <c:pt idx="251">
                  <c:v>1232.0894046031301</c:v>
                </c:pt>
                <c:pt idx="252">
                  <c:v>1422.8399067703201</c:v>
                </c:pt>
                <c:pt idx="253">
                  <c:v>1874.4127648209901</c:v>
                </c:pt>
                <c:pt idx="254">
                  <c:v>1079.8116460659801</c:v>
                </c:pt>
                <c:pt idx="255">
                  <c:v>1351.9103661587701</c:v>
                </c:pt>
                <c:pt idx="256">
                  <c:v>1439.86956777462</c:v>
                </c:pt>
                <c:pt idx="257">
                  <c:v>1491.1003755402401</c:v>
                </c:pt>
                <c:pt idx="258">
                  <c:v>1765.4303015053999</c:v>
                </c:pt>
                <c:pt idx="259">
                  <c:v>1977.2185103889401</c:v>
                </c:pt>
                <c:pt idx="260">
                  <c:v>1513.0721280168</c:v>
                </c:pt>
                <c:pt idx="261">
                  <c:v>1280.23915902466</c:v>
                </c:pt>
                <c:pt idx="262">
                  <c:v>1042.0720493917499</c:v>
                </c:pt>
                <c:pt idx="263">
                  <c:v>1181.7465160527399</c:v>
                </c:pt>
                <c:pt idx="264">
                  <c:v>1702.1567646103499</c:v>
                </c:pt>
                <c:pt idx="265">
                  <c:v>1006.22536701537</c:v>
                </c:pt>
                <c:pt idx="266">
                  <c:v>1130.0024035495501</c:v>
                </c:pt>
                <c:pt idx="267">
                  <c:v>1468.4175362416599</c:v>
                </c:pt>
                <c:pt idx="268">
                  <c:v>1341.9076445289299</c:v>
                </c:pt>
                <c:pt idx="269">
                  <c:v>1887.0946363099499</c:v>
                </c:pt>
                <c:pt idx="270">
                  <c:v>1721.5212775764701</c:v>
                </c:pt>
                <c:pt idx="271">
                  <c:v>1854.8777252975999</c:v>
                </c:pt>
                <c:pt idx="272">
                  <c:v>1766.6270159686701</c:v>
                </c:pt>
                <c:pt idx="273">
                  <c:v>1494.2025478411899</c:v>
                </c:pt>
                <c:pt idx="274">
                  <c:v>1602.6431876040499</c:v>
                </c:pt>
                <c:pt idx="275">
                  <c:v>1508.0163023448299</c:v>
                </c:pt>
                <c:pt idx="276">
                  <c:v>1148.55660400174</c:v>
                </c:pt>
                <c:pt idx="277">
                  <c:v>1171.73212488578</c:v>
                </c:pt>
                <c:pt idx="278">
                  <c:v>1886.21832844559</c:v>
                </c:pt>
                <c:pt idx="279">
                  <c:v>1946.48153277902</c:v>
                </c:pt>
                <c:pt idx="280">
                  <c:v>1278.9060878201601</c:v>
                </c:pt>
                <c:pt idx="281">
                  <c:v>1025.03986724487</c:v>
                </c:pt>
                <c:pt idx="282">
                  <c:v>1481.14828713679</c:v>
                </c:pt>
                <c:pt idx="283">
                  <c:v>1867.1676640569101</c:v>
                </c:pt>
                <c:pt idx="284">
                  <c:v>1669.0673140921001</c:v>
                </c:pt>
                <c:pt idx="285">
                  <c:v>1473.09868690966</c:v>
                </c:pt>
                <c:pt idx="286">
                  <c:v>1249.79398696358</c:v>
                </c:pt>
                <c:pt idx="287">
                  <c:v>1228.29692345852</c:v>
                </c:pt>
                <c:pt idx="288">
                  <c:v>1241.38336107294</c:v>
                </c:pt>
                <c:pt idx="289">
                  <c:v>1085.1500300953401</c:v>
                </c:pt>
                <c:pt idx="290">
                  <c:v>1498.32111391287</c:v>
                </c:pt>
                <c:pt idx="291">
                  <c:v>1991.5579535402301</c:v>
                </c:pt>
                <c:pt idx="292">
                  <c:v>1182.70945993496</c:v>
                </c:pt>
                <c:pt idx="293">
                  <c:v>1920.4407799697501</c:v>
                </c:pt>
                <c:pt idx="294">
                  <c:v>1214.57554956585</c:v>
                </c:pt>
                <c:pt idx="295">
                  <c:v>1883.4150244462301</c:v>
                </c:pt>
                <c:pt idx="296">
                  <c:v>1960.70199677708</c:v>
                </c:pt>
                <c:pt idx="297">
                  <c:v>1153.6696694658399</c:v>
                </c:pt>
                <c:pt idx="298">
                  <c:v>1723.5650077253499</c:v>
                </c:pt>
                <c:pt idx="299">
                  <c:v>1047.0336934606</c:v>
                </c:pt>
                <c:pt idx="300">
                  <c:v>1700.6708256453201</c:v>
                </c:pt>
                <c:pt idx="301">
                  <c:v>1196.2411437651899</c:v>
                </c:pt>
                <c:pt idx="302">
                  <c:v>1125.7253405951899</c:v>
                </c:pt>
                <c:pt idx="303">
                  <c:v>1614.18758238941</c:v>
                </c:pt>
                <c:pt idx="304">
                  <c:v>1444.1292177596899</c:v>
                </c:pt>
                <c:pt idx="305">
                  <c:v>1914.4521285855301</c:v>
                </c:pt>
                <c:pt idx="306">
                  <c:v>1783.05271192904</c:v>
                </c:pt>
                <c:pt idx="307">
                  <c:v>1711.853653504</c:v>
                </c:pt>
                <c:pt idx="308">
                  <c:v>1858.6649439089699</c:v>
                </c:pt>
                <c:pt idx="309">
                  <c:v>1758.4183587263201</c:v>
                </c:pt>
                <c:pt idx="310">
                  <c:v>1729.45099010333</c:v>
                </c:pt>
                <c:pt idx="311">
                  <c:v>1892.42385319306</c:v>
                </c:pt>
                <c:pt idx="312">
                  <c:v>1380.0443536329699</c:v>
                </c:pt>
                <c:pt idx="313">
                  <c:v>1057.9928560047099</c:v>
                </c:pt>
                <c:pt idx="314">
                  <c:v>1856.87594927091</c:v>
                </c:pt>
                <c:pt idx="315">
                  <c:v>1545.7860300853899</c:v>
                </c:pt>
                <c:pt idx="316">
                  <c:v>1189.8486544303801</c:v>
                </c:pt>
                <c:pt idx="317">
                  <c:v>1757.0838611695499</c:v>
                </c:pt>
                <c:pt idx="318">
                  <c:v>1549.1527897096801</c:v>
                </c:pt>
                <c:pt idx="319">
                  <c:v>1090.63161467896</c:v>
                </c:pt>
                <c:pt idx="320">
                  <c:v>1868.88737306034</c:v>
                </c:pt>
                <c:pt idx="321">
                  <c:v>1121.2944759132499</c:v>
                </c:pt>
                <c:pt idx="322">
                  <c:v>1390.03279451617</c:v>
                </c:pt>
                <c:pt idx="323">
                  <c:v>1491.74394945263</c:v>
                </c:pt>
                <c:pt idx="324">
                  <c:v>1073.0717878395801</c:v>
                </c:pt>
                <c:pt idx="325">
                  <c:v>1217.1051616116999</c:v>
                </c:pt>
                <c:pt idx="326">
                  <c:v>1911.6396765899101</c:v>
                </c:pt>
                <c:pt idx="327">
                  <c:v>1015.94123327615</c:v>
                </c:pt>
                <c:pt idx="328">
                  <c:v>1109.2237952100199</c:v>
                </c:pt>
                <c:pt idx="329">
                  <c:v>1966.99304665867</c:v>
                </c:pt>
                <c:pt idx="330">
                  <c:v>1754.0104502782799</c:v>
                </c:pt>
                <c:pt idx="331">
                  <c:v>1504.39267241627</c:v>
                </c:pt>
                <c:pt idx="332">
                  <c:v>1314.10900987586</c:v>
                </c:pt>
                <c:pt idx="333">
                  <c:v>1185.8941762127399</c:v>
                </c:pt>
                <c:pt idx="334">
                  <c:v>1581.51393188936</c:v>
                </c:pt>
                <c:pt idx="335">
                  <c:v>1863.0379803732401</c:v>
                </c:pt>
                <c:pt idx="336">
                  <c:v>1792.5005381073099</c:v>
                </c:pt>
                <c:pt idx="337">
                  <c:v>1857.7942983284699</c:v>
                </c:pt>
                <c:pt idx="338">
                  <c:v>1126.4994089110301</c:v>
                </c:pt>
                <c:pt idx="339">
                  <c:v>1091.28990807422</c:v>
                </c:pt>
                <c:pt idx="340">
                  <c:v>1049.1554928604601</c:v>
                </c:pt>
                <c:pt idx="341">
                  <c:v>1345.88042921991</c:v>
                </c:pt>
                <c:pt idx="342">
                  <c:v>1388.75056089445</c:v>
                </c:pt>
                <c:pt idx="343">
                  <c:v>1930.9093443654201</c:v>
                </c:pt>
                <c:pt idx="344">
                  <c:v>1600.2225069450001</c:v>
                </c:pt>
                <c:pt idx="345">
                  <c:v>1080.1157932814101</c:v>
                </c:pt>
                <c:pt idx="346">
                  <c:v>1241.6913313970599</c:v>
                </c:pt>
                <c:pt idx="347">
                  <c:v>1872.30859330064</c:v>
                </c:pt>
                <c:pt idx="348">
                  <c:v>1215.5839177657999</c:v>
                </c:pt>
                <c:pt idx="349">
                  <c:v>1688.7877518273001</c:v>
                </c:pt>
                <c:pt idx="350">
                  <c:v>1828.99690578888</c:v>
                </c:pt>
                <c:pt idx="351">
                  <c:v>1370.8351556698999</c:v>
                </c:pt>
                <c:pt idx="352">
                  <c:v>1250.8850297838901</c:v>
                </c:pt>
                <c:pt idx="353">
                  <c:v>1872.04032400597</c:v>
                </c:pt>
                <c:pt idx="354">
                  <c:v>1060.6547586394099</c:v>
                </c:pt>
                <c:pt idx="355">
                  <c:v>1008.28099390195</c:v>
                </c:pt>
                <c:pt idx="356">
                  <c:v>1004.80544046768</c:v>
                </c:pt>
                <c:pt idx="357">
                  <c:v>1740.7259870719099</c:v>
                </c:pt>
                <c:pt idx="358">
                  <c:v>1972.8741405318401</c:v>
                </c:pt>
                <c:pt idx="359">
                  <c:v>1060.1018098967099</c:v>
                </c:pt>
                <c:pt idx="360">
                  <c:v>1151.8399204655</c:v>
                </c:pt>
                <c:pt idx="361">
                  <c:v>1633.95882630148</c:v>
                </c:pt>
                <c:pt idx="362">
                  <c:v>1061.8133298960199</c:v>
                </c:pt>
                <c:pt idx="363">
                  <c:v>1143.8340812369599</c:v>
                </c:pt>
                <c:pt idx="364">
                  <c:v>1630.3169932267899</c:v>
                </c:pt>
                <c:pt idx="365">
                  <c:v>1337.23185013439</c:v>
                </c:pt>
                <c:pt idx="366">
                  <c:v>1449.9306860386901</c:v>
                </c:pt>
                <c:pt idx="367">
                  <c:v>1753.84490136052</c:v>
                </c:pt>
                <c:pt idx="368">
                  <c:v>1279.29970681073</c:v>
                </c:pt>
                <c:pt idx="369">
                  <c:v>1057.98703846904</c:v>
                </c:pt>
                <c:pt idx="370">
                  <c:v>1310.2166279124301</c:v>
                </c:pt>
                <c:pt idx="371">
                  <c:v>1069.90463951935</c:v>
                </c:pt>
                <c:pt idx="372">
                  <c:v>1032.43251911373</c:v>
                </c:pt>
                <c:pt idx="373">
                  <c:v>1439.4568467117101</c:v>
                </c:pt>
                <c:pt idx="374">
                  <c:v>1250.50241203923</c:v>
                </c:pt>
                <c:pt idx="375">
                  <c:v>1911.4358314538899</c:v>
                </c:pt>
                <c:pt idx="376">
                  <c:v>1145.238586077</c:v>
                </c:pt>
                <c:pt idx="377">
                  <c:v>1888.9497951158901</c:v>
                </c:pt>
                <c:pt idx="378">
                  <c:v>1899.3740396931801</c:v>
                </c:pt>
                <c:pt idx="379">
                  <c:v>1933.0229117823701</c:v>
                </c:pt>
                <c:pt idx="380">
                  <c:v>1353.9164908148</c:v>
                </c:pt>
                <c:pt idx="381">
                  <c:v>1697.4832825877299</c:v>
                </c:pt>
                <c:pt idx="382">
                  <c:v>1396.9993650674101</c:v>
                </c:pt>
                <c:pt idx="383">
                  <c:v>1531.3548514351501</c:v>
                </c:pt>
                <c:pt idx="384">
                  <c:v>1184.3206353547901</c:v>
                </c:pt>
                <c:pt idx="385">
                  <c:v>1415.1550011792699</c:v>
                </c:pt>
                <c:pt idx="386">
                  <c:v>1899.0758644576199</c:v>
                </c:pt>
                <c:pt idx="387">
                  <c:v>1796.8071571471301</c:v>
                </c:pt>
                <c:pt idx="388">
                  <c:v>1089.5127072227499</c:v>
                </c:pt>
                <c:pt idx="389">
                  <c:v>1745.3950275942</c:v>
                </c:pt>
                <c:pt idx="390">
                  <c:v>1142.32364693255</c:v>
                </c:pt>
                <c:pt idx="391">
                  <c:v>1463.8301426373</c:v>
                </c:pt>
                <c:pt idx="392">
                  <c:v>1603.3317284448301</c:v>
                </c:pt>
                <c:pt idx="393">
                  <c:v>1121.2707338313701</c:v>
                </c:pt>
                <c:pt idx="394">
                  <c:v>1922.0986385666699</c:v>
                </c:pt>
                <c:pt idx="395">
                  <c:v>1562.60393285843</c:v>
                </c:pt>
                <c:pt idx="396">
                  <c:v>1329.9788443468501</c:v>
                </c:pt>
                <c:pt idx="397">
                  <c:v>1798.35587929601</c:v>
                </c:pt>
                <c:pt idx="398">
                  <c:v>1409.05172013846</c:v>
                </c:pt>
                <c:pt idx="399">
                  <c:v>1766.3201904293501</c:v>
                </c:pt>
                <c:pt idx="400">
                  <c:v>1861.4750865389101</c:v>
                </c:pt>
                <c:pt idx="401">
                  <c:v>1157.1450181509999</c:v>
                </c:pt>
                <c:pt idx="402">
                  <c:v>1855.5026675111001</c:v>
                </c:pt>
                <c:pt idx="403">
                  <c:v>1774.5115668553301</c:v>
                </c:pt>
                <c:pt idx="404">
                  <c:v>1210.74388794073</c:v>
                </c:pt>
                <c:pt idx="405">
                  <c:v>1104.3294468848301</c:v>
                </c:pt>
                <c:pt idx="406">
                  <c:v>1103.33164716275</c:v>
                </c:pt>
                <c:pt idx="407">
                  <c:v>1915.36487049116</c:v>
                </c:pt>
                <c:pt idx="408">
                  <c:v>1419.5041176597499</c:v>
                </c:pt>
                <c:pt idx="409">
                  <c:v>1603.57592975736</c:v>
                </c:pt>
                <c:pt idx="410">
                  <c:v>1499.92457945364</c:v>
                </c:pt>
                <c:pt idx="411">
                  <c:v>1568.75010839316</c:v>
                </c:pt>
                <c:pt idx="412">
                  <c:v>1709.39054446407</c:v>
                </c:pt>
                <c:pt idx="413">
                  <c:v>1493.8249195911801</c:v>
                </c:pt>
                <c:pt idx="414">
                  <c:v>1514.5333627944999</c:v>
                </c:pt>
                <c:pt idx="415">
                  <c:v>1979.7493958525399</c:v>
                </c:pt>
                <c:pt idx="416">
                  <c:v>1828.6860364040399</c:v>
                </c:pt>
                <c:pt idx="417">
                  <c:v>1312.0153544216901</c:v>
                </c:pt>
                <c:pt idx="418">
                  <c:v>1833.36824116618</c:v>
                </c:pt>
                <c:pt idx="419">
                  <c:v>1394.5967533190701</c:v>
                </c:pt>
                <c:pt idx="420">
                  <c:v>1938.0178911488999</c:v>
                </c:pt>
                <c:pt idx="421">
                  <c:v>1659.90626024313</c:v>
                </c:pt>
                <c:pt idx="422">
                  <c:v>1446.90401417566</c:v>
                </c:pt>
                <c:pt idx="423">
                  <c:v>1838.9723265085199</c:v>
                </c:pt>
                <c:pt idx="424">
                  <c:v>1859.3921330518299</c:v>
                </c:pt>
                <c:pt idx="425">
                  <c:v>1462.9856749718799</c:v>
                </c:pt>
                <c:pt idx="426">
                  <c:v>1698.63436476315</c:v>
                </c:pt>
                <c:pt idx="427">
                  <c:v>1992.6197087601199</c:v>
                </c:pt>
                <c:pt idx="428">
                  <c:v>1221.2270923756701</c:v>
                </c:pt>
                <c:pt idx="429">
                  <c:v>1427.66252953975</c:v>
                </c:pt>
                <c:pt idx="430">
                  <c:v>1629.2869753529999</c:v>
                </c:pt>
                <c:pt idx="431">
                  <c:v>1781.98407158686</c:v>
                </c:pt>
                <c:pt idx="432">
                  <c:v>1254.5531970418201</c:v>
                </c:pt>
                <c:pt idx="433">
                  <c:v>1624.0143073879401</c:v>
                </c:pt>
                <c:pt idx="434">
                  <c:v>1696.39518355118</c:v>
                </c:pt>
                <c:pt idx="435">
                  <c:v>1010.27170919912</c:v>
                </c:pt>
                <c:pt idx="436">
                  <c:v>1693.7589512808399</c:v>
                </c:pt>
                <c:pt idx="437">
                  <c:v>1226.6708122120001</c:v>
                </c:pt>
                <c:pt idx="438">
                  <c:v>1007.7091089431</c:v>
                </c:pt>
                <c:pt idx="439">
                  <c:v>1185.3908267668901</c:v>
                </c:pt>
                <c:pt idx="440">
                  <c:v>1703.84431004762</c:v>
                </c:pt>
                <c:pt idx="441">
                  <c:v>1474.64584203304</c:v>
                </c:pt>
                <c:pt idx="442">
                  <c:v>1490.1453193710299</c:v>
                </c:pt>
                <c:pt idx="443">
                  <c:v>1594.42340979904</c:v>
                </c:pt>
                <c:pt idx="444">
                  <c:v>1886.0887956467</c:v>
                </c:pt>
                <c:pt idx="445">
                  <c:v>1452.7264027226399</c:v>
                </c:pt>
                <c:pt idx="446">
                  <c:v>1504.02988711438</c:v>
                </c:pt>
                <c:pt idx="447">
                  <c:v>1297.63869249297</c:v>
                </c:pt>
                <c:pt idx="448">
                  <c:v>1898.1754808993901</c:v>
                </c:pt>
                <c:pt idx="449">
                  <c:v>1881.7402531544501</c:v>
                </c:pt>
                <c:pt idx="450">
                  <c:v>1366.2069473305501</c:v>
                </c:pt>
                <c:pt idx="451">
                  <c:v>1318.1843880881499</c:v>
                </c:pt>
                <c:pt idx="452">
                  <c:v>1098.4957876521801</c:v>
                </c:pt>
                <c:pt idx="453">
                  <c:v>1586.2845222313099</c:v>
                </c:pt>
                <c:pt idx="454">
                  <c:v>1221.61863031754</c:v>
                </c:pt>
                <c:pt idx="455">
                  <c:v>1994.85323371701</c:v>
                </c:pt>
                <c:pt idx="456">
                  <c:v>1916.2943137907801</c:v>
                </c:pt>
                <c:pt idx="457">
                  <c:v>1648.5008128153199</c:v>
                </c:pt>
                <c:pt idx="458">
                  <c:v>1485.21048652749</c:v>
                </c:pt>
                <c:pt idx="459">
                  <c:v>1040.0281148895399</c:v>
                </c:pt>
                <c:pt idx="460">
                  <c:v>1398.6956870566501</c:v>
                </c:pt>
                <c:pt idx="461">
                  <c:v>1907.76030774473</c:v>
                </c:pt>
                <c:pt idx="462">
                  <c:v>1995.02212575157</c:v>
                </c:pt>
                <c:pt idx="463">
                  <c:v>1241.4137405080501</c:v>
                </c:pt>
                <c:pt idx="464">
                  <c:v>1507.61699328349</c:v>
                </c:pt>
                <c:pt idx="465">
                  <c:v>1124.70897452603</c:v>
                </c:pt>
                <c:pt idx="466">
                  <c:v>1000.51266067474</c:v>
                </c:pt>
                <c:pt idx="467">
                  <c:v>1675.29110106645</c:v>
                </c:pt>
                <c:pt idx="468">
                  <c:v>1710.7150436173199</c:v>
                </c:pt>
                <c:pt idx="469">
                  <c:v>1360.0199270401899</c:v>
                </c:pt>
                <c:pt idx="470">
                  <c:v>1014.00652450702</c:v>
                </c:pt>
                <c:pt idx="471">
                  <c:v>1103.7505725209401</c:v>
                </c:pt>
                <c:pt idx="472">
                  <c:v>1628.9234417928401</c:v>
                </c:pt>
                <c:pt idx="473">
                  <c:v>1862.3431226463199</c:v>
                </c:pt>
                <c:pt idx="474">
                  <c:v>1270.20583534242</c:v>
                </c:pt>
                <c:pt idx="475">
                  <c:v>1693.3374322192101</c:v>
                </c:pt>
                <c:pt idx="476">
                  <c:v>1347.9548470290199</c:v>
                </c:pt>
                <c:pt idx="477">
                  <c:v>1462.7077298576701</c:v>
                </c:pt>
                <c:pt idx="478">
                  <c:v>1342.9586094476599</c:v>
                </c:pt>
                <c:pt idx="479">
                  <c:v>1554.4354666776701</c:v>
                </c:pt>
                <c:pt idx="480">
                  <c:v>1396.94850479917</c:v>
                </c:pt>
                <c:pt idx="481">
                  <c:v>1113.79477869998</c:v>
                </c:pt>
                <c:pt idx="482">
                  <c:v>1606.20671292625</c:v>
                </c:pt>
                <c:pt idx="483">
                  <c:v>1717.0324142050999</c:v>
                </c:pt>
                <c:pt idx="484">
                  <c:v>1399.45937847242</c:v>
                </c:pt>
                <c:pt idx="485">
                  <c:v>1934.2050549386699</c:v>
                </c:pt>
                <c:pt idx="486">
                  <c:v>1952.4543943984199</c:v>
                </c:pt>
                <c:pt idx="487">
                  <c:v>1882.7572710345501</c:v>
                </c:pt>
                <c:pt idx="488">
                  <c:v>1964.88146335854</c:v>
                </c:pt>
                <c:pt idx="489">
                  <c:v>1603.6132386863901</c:v>
                </c:pt>
                <c:pt idx="490">
                  <c:v>1066.92126228294</c:v>
                </c:pt>
                <c:pt idx="491">
                  <c:v>1855.55681904723</c:v>
                </c:pt>
                <c:pt idx="492">
                  <c:v>1491.64015654781</c:v>
                </c:pt>
                <c:pt idx="493">
                  <c:v>1680.82043297273</c:v>
                </c:pt>
                <c:pt idx="494">
                  <c:v>1290.28695761926</c:v>
                </c:pt>
                <c:pt idx="495">
                  <c:v>1102.34534337431</c:v>
                </c:pt>
                <c:pt idx="496">
                  <c:v>1848.4964618072399</c:v>
                </c:pt>
                <c:pt idx="497">
                  <c:v>1524.5441623420099</c:v>
                </c:pt>
                <c:pt idx="498">
                  <c:v>1929.1575287185501</c:v>
                </c:pt>
                <c:pt idx="499">
                  <c:v>1861.60629427868</c:v>
                </c:pt>
                <c:pt idx="500">
                  <c:v>1465.62812807362</c:v>
                </c:pt>
                <c:pt idx="501">
                  <c:v>1709.05194203262</c:v>
                </c:pt>
                <c:pt idx="502">
                  <c:v>1122.6397049773</c:v>
                </c:pt>
                <c:pt idx="503">
                  <c:v>1709.6520699708999</c:v>
                </c:pt>
                <c:pt idx="504">
                  <c:v>1263.0445996568901</c:v>
                </c:pt>
                <c:pt idx="505">
                  <c:v>1303.0094985812</c:v>
                </c:pt>
                <c:pt idx="506">
                  <c:v>1913.06487020074</c:v>
                </c:pt>
                <c:pt idx="507">
                  <c:v>1546.3106097718801</c:v>
                </c:pt>
                <c:pt idx="508">
                  <c:v>1003.9415131965</c:v>
                </c:pt>
                <c:pt idx="509">
                  <c:v>1931.6599170274801</c:v>
                </c:pt>
                <c:pt idx="510">
                  <c:v>1551.59074086693</c:v>
                </c:pt>
                <c:pt idx="511">
                  <c:v>1584.0089403024899</c:v>
                </c:pt>
                <c:pt idx="512">
                  <c:v>1639.4894272318299</c:v>
                </c:pt>
                <c:pt idx="513">
                  <c:v>1256.69120187415</c:v>
                </c:pt>
                <c:pt idx="514">
                  <c:v>1085.0217023667001</c:v>
                </c:pt>
                <c:pt idx="515">
                  <c:v>1186.6959240052399</c:v>
                </c:pt>
                <c:pt idx="516">
                  <c:v>1616.6195814420801</c:v>
                </c:pt>
                <c:pt idx="517">
                  <c:v>1949.2921514166001</c:v>
                </c:pt>
                <c:pt idx="518">
                  <c:v>1036.37014865427</c:v>
                </c:pt>
                <c:pt idx="519">
                  <c:v>1362.5829644359601</c:v>
                </c:pt>
                <c:pt idx="520">
                  <c:v>1303.7159863058901</c:v>
                </c:pt>
                <c:pt idx="521">
                  <c:v>1066.2763523398201</c:v>
                </c:pt>
                <c:pt idx="522">
                  <c:v>1624.08715556569</c:v>
                </c:pt>
                <c:pt idx="523">
                  <c:v>1105.1100739743399</c:v>
                </c:pt>
                <c:pt idx="524">
                  <c:v>1739.78181637081</c:v>
                </c:pt>
                <c:pt idx="525">
                  <c:v>1706.9192054135499</c:v>
                </c:pt>
                <c:pt idx="526">
                  <c:v>1149.4989109502201</c:v>
                </c:pt>
                <c:pt idx="527">
                  <c:v>1882.6871556076601</c:v>
                </c:pt>
                <c:pt idx="528">
                  <c:v>1573.09416042623</c:v>
                </c:pt>
                <c:pt idx="529">
                  <c:v>1710.2788432186201</c:v>
                </c:pt>
                <c:pt idx="530">
                  <c:v>1981.68000719769</c:v>
                </c:pt>
                <c:pt idx="531">
                  <c:v>1702.68946564724</c:v>
                </c:pt>
                <c:pt idx="532">
                  <c:v>1711.57236251463</c:v>
                </c:pt>
                <c:pt idx="533">
                  <c:v>1169.2609232434299</c:v>
                </c:pt>
                <c:pt idx="534">
                  <c:v>1991.13166273248</c:v>
                </c:pt>
                <c:pt idx="535">
                  <c:v>1690.3909483172099</c:v>
                </c:pt>
                <c:pt idx="536">
                  <c:v>1110.94811263978</c:v>
                </c:pt>
                <c:pt idx="537">
                  <c:v>1330.67156823395</c:v>
                </c:pt>
                <c:pt idx="538">
                  <c:v>1827.1702492842901</c:v>
                </c:pt>
                <c:pt idx="539">
                  <c:v>1173.85497575516</c:v>
                </c:pt>
                <c:pt idx="540">
                  <c:v>1022.71846446436</c:v>
                </c:pt>
                <c:pt idx="541">
                  <c:v>1199.43565125181</c:v>
                </c:pt>
                <c:pt idx="542">
                  <c:v>1868.2212931347501</c:v>
                </c:pt>
                <c:pt idx="543">
                  <c:v>1982.0003047457301</c:v>
                </c:pt>
                <c:pt idx="544">
                  <c:v>1490.2744520705401</c:v>
                </c:pt>
                <c:pt idx="545">
                  <c:v>1087.80399238717</c:v>
                </c:pt>
                <c:pt idx="546">
                  <c:v>1318.38877305551</c:v>
                </c:pt>
                <c:pt idx="547">
                  <c:v>1545.8407225394801</c:v>
                </c:pt>
                <c:pt idx="548">
                  <c:v>1324.08182351511</c:v>
                </c:pt>
                <c:pt idx="549">
                  <c:v>1950.88170548428</c:v>
                </c:pt>
                <c:pt idx="550">
                  <c:v>1083.10657972228</c:v>
                </c:pt>
                <c:pt idx="551">
                  <c:v>1236.92373807119</c:v>
                </c:pt>
                <c:pt idx="552">
                  <c:v>1726.35107343196</c:v>
                </c:pt>
                <c:pt idx="553">
                  <c:v>1004.45469528322</c:v>
                </c:pt>
                <c:pt idx="554">
                  <c:v>1832.6762083367801</c:v>
                </c:pt>
                <c:pt idx="555">
                  <c:v>1074.65035084581</c:v>
                </c:pt>
                <c:pt idx="556">
                  <c:v>1139.8048091007399</c:v>
                </c:pt>
                <c:pt idx="557">
                  <c:v>1895.41012971839</c:v>
                </c:pt>
                <c:pt idx="558">
                  <c:v>1901.62942049444</c:v>
                </c:pt>
                <c:pt idx="559">
                  <c:v>1013.74855452369</c:v>
                </c:pt>
                <c:pt idx="560">
                  <c:v>1868.40346371633</c:v>
                </c:pt>
                <c:pt idx="561">
                  <c:v>1122.18531221577</c:v>
                </c:pt>
                <c:pt idx="562">
                  <c:v>1861.2309454808001</c:v>
                </c:pt>
                <c:pt idx="563">
                  <c:v>1888.50549685396</c:v>
                </c:pt>
                <c:pt idx="564">
                  <c:v>1838.1501437300201</c:v>
                </c:pt>
                <c:pt idx="565">
                  <c:v>1868.63142086316</c:v>
                </c:pt>
                <c:pt idx="566">
                  <c:v>1767.1412784459999</c:v>
                </c:pt>
                <c:pt idx="567">
                  <c:v>1463.66912766979</c:v>
                </c:pt>
                <c:pt idx="568">
                  <c:v>1672.25856034548</c:v>
                </c:pt>
                <c:pt idx="569">
                  <c:v>1666.87763609853</c:v>
                </c:pt>
                <c:pt idx="570">
                  <c:v>1421.9714508311299</c:v>
                </c:pt>
                <c:pt idx="571">
                  <c:v>1785.8436587149999</c:v>
                </c:pt>
                <c:pt idx="572">
                  <c:v>1657.0048292945301</c:v>
                </c:pt>
                <c:pt idx="573">
                  <c:v>1708.9568652297901</c:v>
                </c:pt>
                <c:pt idx="574">
                  <c:v>1099.86134064774</c:v>
                </c:pt>
                <c:pt idx="575">
                  <c:v>1724.9075109681501</c:v>
                </c:pt>
                <c:pt idx="576">
                  <c:v>1305.2667765246699</c:v>
                </c:pt>
                <c:pt idx="577">
                  <c:v>1444.8862756962201</c:v>
                </c:pt>
                <c:pt idx="578">
                  <c:v>1458.9246504794801</c:v>
                </c:pt>
                <c:pt idx="579">
                  <c:v>1086.86152757579</c:v>
                </c:pt>
                <c:pt idx="580">
                  <c:v>1903.85353591943</c:v>
                </c:pt>
                <c:pt idx="581">
                  <c:v>1453.34757162956</c:v>
                </c:pt>
                <c:pt idx="582">
                  <c:v>1028.01182796629</c:v>
                </c:pt>
                <c:pt idx="583">
                  <c:v>1730.0930290829799</c:v>
                </c:pt>
                <c:pt idx="584">
                  <c:v>1295.6509696600499</c:v>
                </c:pt>
                <c:pt idx="585">
                  <c:v>1263.89279006684</c:v>
                </c:pt>
                <c:pt idx="586">
                  <c:v>1095.5688735302699</c:v>
                </c:pt>
                <c:pt idx="587">
                  <c:v>1145.1481893586199</c:v>
                </c:pt>
                <c:pt idx="588">
                  <c:v>1733.4801540112101</c:v>
                </c:pt>
                <c:pt idx="589">
                  <c:v>1240.7475565019799</c:v>
                </c:pt>
                <c:pt idx="590">
                  <c:v>1504.06242957423</c:v>
                </c:pt>
                <c:pt idx="591">
                  <c:v>1194.27763394359</c:v>
                </c:pt>
                <c:pt idx="592">
                  <c:v>1623.9873673577099</c:v>
                </c:pt>
                <c:pt idx="593">
                  <c:v>1056.65813695303</c:v>
                </c:pt>
                <c:pt idx="594">
                  <c:v>1537.5546362743801</c:v>
                </c:pt>
                <c:pt idx="595">
                  <c:v>1300.18394934246</c:v>
                </c:pt>
                <c:pt idx="596">
                  <c:v>1835.3481353975101</c:v>
                </c:pt>
                <c:pt idx="597">
                  <c:v>1677.16097969355</c:v>
                </c:pt>
                <c:pt idx="598">
                  <c:v>1615.6358905755999</c:v>
                </c:pt>
                <c:pt idx="599">
                  <c:v>1889.11508091261</c:v>
                </c:pt>
                <c:pt idx="600">
                  <c:v>1545.9102775578101</c:v>
                </c:pt>
                <c:pt idx="601">
                  <c:v>1968.0387169273499</c:v>
                </c:pt>
                <c:pt idx="602">
                  <c:v>1025.7705959837599</c:v>
                </c:pt>
                <c:pt idx="603">
                  <c:v>1022.28114727557</c:v>
                </c:pt>
                <c:pt idx="604">
                  <c:v>1525.6152138190901</c:v>
                </c:pt>
                <c:pt idx="605">
                  <c:v>1176.2101901859301</c:v>
                </c:pt>
                <c:pt idx="606">
                  <c:v>1899.8080863595101</c:v>
                </c:pt>
                <c:pt idx="607">
                  <c:v>1220.54713260516</c:v>
                </c:pt>
                <c:pt idx="608">
                  <c:v>1460.1807609653199</c:v>
                </c:pt>
                <c:pt idx="609">
                  <c:v>1586.3739265377301</c:v>
                </c:pt>
                <c:pt idx="610">
                  <c:v>1551.59559963059</c:v>
                </c:pt>
                <c:pt idx="611">
                  <c:v>1779.4685814398999</c:v>
                </c:pt>
                <c:pt idx="612">
                  <c:v>1378.7039412320901</c:v>
                </c:pt>
                <c:pt idx="613">
                  <c:v>1421.50767176249</c:v>
                </c:pt>
                <c:pt idx="614">
                  <c:v>1816.3236260804699</c:v>
                </c:pt>
                <c:pt idx="615">
                  <c:v>1065.8884453083001</c:v>
                </c:pt>
                <c:pt idx="616">
                  <c:v>1370.4492563930401</c:v>
                </c:pt>
                <c:pt idx="617">
                  <c:v>1769.08919624195</c:v>
                </c:pt>
                <c:pt idx="618">
                  <c:v>1359.18048884527</c:v>
                </c:pt>
                <c:pt idx="619">
                  <c:v>1935.5938886075501</c:v>
                </c:pt>
                <c:pt idx="620">
                  <c:v>1685.5999473008801</c:v>
                </c:pt>
                <c:pt idx="621">
                  <c:v>1818.6934746895899</c:v>
                </c:pt>
                <c:pt idx="622">
                  <c:v>1665.0851797099799</c:v>
                </c:pt>
                <c:pt idx="623">
                  <c:v>1948.4321103283</c:v>
                </c:pt>
                <c:pt idx="624">
                  <c:v>1372.9346071815501</c:v>
                </c:pt>
                <c:pt idx="625">
                  <c:v>1006.22767041001</c:v>
                </c:pt>
                <c:pt idx="626">
                  <c:v>1152.1750485160001</c:v>
                </c:pt>
                <c:pt idx="627">
                  <c:v>1826.2686914716001</c:v>
                </c:pt>
                <c:pt idx="628">
                  <c:v>1956.45349696686</c:v>
                </c:pt>
                <c:pt idx="629">
                  <c:v>1569.63413665752</c:v>
                </c:pt>
                <c:pt idx="630">
                  <c:v>1717.39285109962</c:v>
                </c:pt>
                <c:pt idx="631">
                  <c:v>1521.82211890646</c:v>
                </c:pt>
                <c:pt idx="632">
                  <c:v>1510.4642369800899</c:v>
                </c:pt>
                <c:pt idx="633">
                  <c:v>1597.08458104018</c:v>
                </c:pt>
                <c:pt idx="634">
                  <c:v>1203.2590153885701</c:v>
                </c:pt>
                <c:pt idx="635">
                  <c:v>1664.66788243207</c:v>
                </c:pt>
                <c:pt idx="636">
                  <c:v>1815.3309565166801</c:v>
                </c:pt>
                <c:pt idx="637">
                  <c:v>1940.0112971398801</c:v>
                </c:pt>
                <c:pt idx="638">
                  <c:v>1368.3134359589301</c:v>
                </c:pt>
                <c:pt idx="639">
                  <c:v>1388.29132638377</c:v>
                </c:pt>
                <c:pt idx="640">
                  <c:v>1298.0477983885</c:v>
                </c:pt>
                <c:pt idx="641">
                  <c:v>1386.3766205731099</c:v>
                </c:pt>
                <c:pt idx="642">
                  <c:v>1312.23208629746</c:v>
                </c:pt>
                <c:pt idx="643">
                  <c:v>1145.1384139838499</c:v>
                </c:pt>
                <c:pt idx="644">
                  <c:v>1107.7718613926099</c:v>
                </c:pt>
                <c:pt idx="645">
                  <c:v>1688.1551783791499</c:v>
                </c:pt>
                <c:pt idx="646">
                  <c:v>1303.0123039687801</c:v>
                </c:pt>
                <c:pt idx="647">
                  <c:v>1147.7974477991399</c:v>
                </c:pt>
                <c:pt idx="648">
                  <c:v>1235.9332415710401</c:v>
                </c:pt>
                <c:pt idx="649">
                  <c:v>1562.89037297769</c:v>
                </c:pt>
                <c:pt idx="650">
                  <c:v>1934.2553864757899</c:v>
                </c:pt>
                <c:pt idx="651">
                  <c:v>1754.81434969154</c:v>
                </c:pt>
                <c:pt idx="652">
                  <c:v>1113.0713543796301</c:v>
                </c:pt>
                <c:pt idx="653">
                  <c:v>1604.79958178123</c:v>
                </c:pt>
                <c:pt idx="654">
                  <c:v>1685.33607652159</c:v>
                </c:pt>
                <c:pt idx="655">
                  <c:v>1206.2488408327999</c:v>
                </c:pt>
                <c:pt idx="656">
                  <c:v>1072.9580673692101</c:v>
                </c:pt>
                <c:pt idx="657">
                  <c:v>1860.4508469375801</c:v>
                </c:pt>
                <c:pt idx="658">
                  <c:v>1824.8896707685601</c:v>
                </c:pt>
                <c:pt idx="659">
                  <c:v>1596.8227473525999</c:v>
                </c:pt>
                <c:pt idx="660">
                  <c:v>1417.1803762412501</c:v>
                </c:pt>
                <c:pt idx="661">
                  <c:v>1792.71989449746</c:v>
                </c:pt>
                <c:pt idx="662">
                  <c:v>1533.7253872408901</c:v>
                </c:pt>
                <c:pt idx="663">
                  <c:v>1260.0615968628699</c:v>
                </c:pt>
                <c:pt idx="664">
                  <c:v>1759.9673775088399</c:v>
                </c:pt>
                <c:pt idx="665">
                  <c:v>1189.14200446984</c:v>
                </c:pt>
                <c:pt idx="666">
                  <c:v>1770.48304542303</c:v>
                </c:pt>
                <c:pt idx="667">
                  <c:v>1964.60568799516</c:v>
                </c:pt>
                <c:pt idx="668">
                  <c:v>1177.41643982969</c:v>
                </c:pt>
                <c:pt idx="669">
                  <c:v>1630.5279602661899</c:v>
                </c:pt>
                <c:pt idx="670">
                  <c:v>1486.5543177326099</c:v>
                </c:pt>
                <c:pt idx="671">
                  <c:v>1232.6429322657</c:v>
                </c:pt>
                <c:pt idx="672">
                  <c:v>1745.0026942274999</c:v>
                </c:pt>
                <c:pt idx="673">
                  <c:v>1234.0903635027</c:v>
                </c:pt>
                <c:pt idx="674">
                  <c:v>1663.8554617224499</c:v>
                </c:pt>
                <c:pt idx="675">
                  <c:v>1442.2749135624299</c:v>
                </c:pt>
                <c:pt idx="676">
                  <c:v>1571.9648598425999</c:v>
                </c:pt>
                <c:pt idx="677">
                  <c:v>1994.03744115942</c:v>
                </c:pt>
                <c:pt idx="678">
                  <c:v>1595.4370554182501</c:v>
                </c:pt>
                <c:pt idx="679">
                  <c:v>1556.13537354343</c:v>
                </c:pt>
                <c:pt idx="680">
                  <c:v>1908.3358852655001</c:v>
                </c:pt>
                <c:pt idx="681">
                  <c:v>1557.7674121504799</c:v>
                </c:pt>
                <c:pt idx="682">
                  <c:v>1071.2728821031999</c:v>
                </c:pt>
                <c:pt idx="683">
                  <c:v>1446.9077089745799</c:v>
                </c:pt>
                <c:pt idx="684">
                  <c:v>1784.5311569569401</c:v>
                </c:pt>
                <c:pt idx="685">
                  <c:v>1619.4829559346899</c:v>
                </c:pt>
                <c:pt idx="686">
                  <c:v>1284.9915194734799</c:v>
                </c:pt>
                <c:pt idx="687">
                  <c:v>1336.6280392885201</c:v>
                </c:pt>
                <c:pt idx="688">
                  <c:v>1860.18398224458</c:v>
                </c:pt>
                <c:pt idx="689">
                  <c:v>1194.38328926947</c:v>
                </c:pt>
                <c:pt idx="690">
                  <c:v>1247.9384258428399</c:v>
                </c:pt>
                <c:pt idx="691">
                  <c:v>1944.6762998763299</c:v>
                </c:pt>
                <c:pt idx="692">
                  <c:v>1680.0421893584801</c:v>
                </c:pt>
                <c:pt idx="693">
                  <c:v>1093.7171402116501</c:v>
                </c:pt>
                <c:pt idx="694">
                  <c:v>1576.9806786716599</c:v>
                </c:pt>
                <c:pt idx="695">
                  <c:v>1076.4324931321</c:v>
                </c:pt>
                <c:pt idx="696">
                  <c:v>1076.4319663241699</c:v>
                </c:pt>
                <c:pt idx="697">
                  <c:v>1199.5801509901401</c:v>
                </c:pt>
                <c:pt idx="698">
                  <c:v>1626.0003335931699</c:v>
                </c:pt>
                <c:pt idx="699">
                  <c:v>1769.60190154204</c:v>
                </c:pt>
                <c:pt idx="700">
                  <c:v>1891.04880394376</c:v>
                </c:pt>
                <c:pt idx="701">
                  <c:v>1431.94961569067</c:v>
                </c:pt>
                <c:pt idx="702">
                  <c:v>1214.0645797770401</c:v>
                </c:pt>
                <c:pt idx="703">
                  <c:v>1812.79572566861</c:v>
                </c:pt>
                <c:pt idx="704">
                  <c:v>1235.61229442178</c:v>
                </c:pt>
                <c:pt idx="705">
                  <c:v>1665.72959157844</c:v>
                </c:pt>
                <c:pt idx="706">
                  <c:v>1465.7637068561201</c:v>
                </c:pt>
                <c:pt idx="707">
                  <c:v>1173.1406491431001</c:v>
                </c:pt>
                <c:pt idx="708">
                  <c:v>1652.14462652321</c:v>
                </c:pt>
                <c:pt idx="709">
                  <c:v>1947.49542474138</c:v>
                </c:pt>
                <c:pt idx="710">
                  <c:v>1422.1394272789901</c:v>
                </c:pt>
                <c:pt idx="711">
                  <c:v>1903.1938800712301</c:v>
                </c:pt>
                <c:pt idx="712">
                  <c:v>1084.4393394123299</c:v>
                </c:pt>
                <c:pt idx="713">
                  <c:v>1103.2990600036701</c:v>
                </c:pt>
                <c:pt idx="714">
                  <c:v>1898.2127846262199</c:v>
                </c:pt>
                <c:pt idx="715">
                  <c:v>1988.84855943722</c:v>
                </c:pt>
                <c:pt idx="716">
                  <c:v>1747.4264374402901</c:v>
                </c:pt>
                <c:pt idx="717">
                  <c:v>1466.32297570783</c:v>
                </c:pt>
                <c:pt idx="718">
                  <c:v>1747.4872640224</c:v>
                </c:pt>
                <c:pt idx="719">
                  <c:v>1516.90191127667</c:v>
                </c:pt>
                <c:pt idx="720">
                  <c:v>1577.66179924058</c:v>
                </c:pt>
                <c:pt idx="721">
                  <c:v>1029.73617360044</c:v>
                </c:pt>
                <c:pt idx="722">
                  <c:v>1149.3025057351699</c:v>
                </c:pt>
                <c:pt idx="723">
                  <c:v>1495.7751301242499</c:v>
                </c:pt>
                <c:pt idx="724">
                  <c:v>1473.13331718417</c:v>
                </c:pt>
                <c:pt idx="725">
                  <c:v>1294.0800964095899</c:v>
                </c:pt>
                <c:pt idx="726">
                  <c:v>1403.37266725429</c:v>
                </c:pt>
                <c:pt idx="727">
                  <c:v>1940.8988192813799</c:v>
                </c:pt>
                <c:pt idx="728">
                  <c:v>1249.7397170946399</c:v>
                </c:pt>
                <c:pt idx="729">
                  <c:v>1810.8735063470201</c:v>
                </c:pt>
                <c:pt idx="730">
                  <c:v>1734.9232264019499</c:v>
                </c:pt>
                <c:pt idx="731">
                  <c:v>1210.19964045546</c:v>
                </c:pt>
                <c:pt idx="732">
                  <c:v>1582.26268454208</c:v>
                </c:pt>
                <c:pt idx="733">
                  <c:v>1280.5104651270101</c:v>
                </c:pt>
                <c:pt idx="734">
                  <c:v>1581.5527681118499</c:v>
                </c:pt>
                <c:pt idx="735">
                  <c:v>1723.8442190286601</c:v>
                </c:pt>
                <c:pt idx="736">
                  <c:v>1457.56645614178</c:v>
                </c:pt>
                <c:pt idx="737">
                  <c:v>1933.5477565650101</c:v>
                </c:pt>
                <c:pt idx="738">
                  <c:v>1896.72144417749</c:v>
                </c:pt>
                <c:pt idx="739">
                  <c:v>1869.5985483259601</c:v>
                </c:pt>
                <c:pt idx="740">
                  <c:v>1511.2814704716</c:v>
                </c:pt>
                <c:pt idx="741">
                  <c:v>1897.4565851443199</c:v>
                </c:pt>
                <c:pt idx="742">
                  <c:v>1534.5368616094499</c:v>
                </c:pt>
                <c:pt idx="743">
                  <c:v>1861.8763334422799</c:v>
                </c:pt>
                <c:pt idx="744">
                  <c:v>1394.2571746784399</c:v>
                </c:pt>
                <c:pt idx="745">
                  <c:v>1740.0478370226699</c:v>
                </c:pt>
                <c:pt idx="746">
                  <c:v>1808.63605464277</c:v>
                </c:pt>
                <c:pt idx="747">
                  <c:v>1354.57223575597</c:v>
                </c:pt>
                <c:pt idx="748">
                  <c:v>1141.1617254944199</c:v>
                </c:pt>
                <c:pt idx="749">
                  <c:v>1300.93174969027</c:v>
                </c:pt>
                <c:pt idx="750">
                  <c:v>1299.8093202596101</c:v>
                </c:pt>
                <c:pt idx="751">
                  <c:v>1825.5956858898101</c:v>
                </c:pt>
                <c:pt idx="752">
                  <c:v>1959.6983672500701</c:v>
                </c:pt>
                <c:pt idx="753">
                  <c:v>1562.44497952746</c:v>
                </c:pt>
                <c:pt idx="754">
                  <c:v>1035.0038097183401</c:v>
                </c:pt>
                <c:pt idx="755">
                  <c:v>1667.72888265192</c:v>
                </c:pt>
                <c:pt idx="756">
                  <c:v>1319.5260974523801</c:v>
                </c:pt>
                <c:pt idx="757">
                  <c:v>1590.2864786400501</c:v>
                </c:pt>
                <c:pt idx="758">
                  <c:v>1369.8112733077101</c:v>
                </c:pt>
                <c:pt idx="759">
                  <c:v>1737.55970486049</c:v>
                </c:pt>
                <c:pt idx="760">
                  <c:v>1126.8202268830901</c:v>
                </c:pt>
                <c:pt idx="761">
                  <c:v>1269.54977057158</c:v>
                </c:pt>
                <c:pt idx="762">
                  <c:v>1834.5155601644401</c:v>
                </c:pt>
                <c:pt idx="763">
                  <c:v>1604.7934846194</c:v>
                </c:pt>
                <c:pt idx="764">
                  <c:v>1210.5364584854501</c:v>
                </c:pt>
                <c:pt idx="765">
                  <c:v>1401.9603866237501</c:v>
                </c:pt>
                <c:pt idx="766">
                  <c:v>1616.2630031819101</c:v>
                </c:pt>
                <c:pt idx="767">
                  <c:v>1664.4271081090201</c:v>
                </c:pt>
                <c:pt idx="768">
                  <c:v>1113.9094481755801</c:v>
                </c:pt>
                <c:pt idx="769">
                  <c:v>1999.75098091319</c:v>
                </c:pt>
                <c:pt idx="770">
                  <c:v>1827.5570546236299</c:v>
                </c:pt>
                <c:pt idx="771">
                  <c:v>1071.2105447551501</c:v>
                </c:pt>
                <c:pt idx="772">
                  <c:v>1974.2154699407699</c:v>
                </c:pt>
                <c:pt idx="773">
                  <c:v>1803.0885597066299</c:v>
                </c:pt>
                <c:pt idx="774">
                  <c:v>1872.9605697885299</c:v>
                </c:pt>
                <c:pt idx="775">
                  <c:v>1111.3924881135399</c:v>
                </c:pt>
                <c:pt idx="776">
                  <c:v>1250.3866261242799</c:v>
                </c:pt>
                <c:pt idx="777">
                  <c:v>1605.73009319837</c:v>
                </c:pt>
                <c:pt idx="778">
                  <c:v>1923.90418169336</c:v>
                </c:pt>
                <c:pt idx="779">
                  <c:v>1296.11463811</c:v>
                </c:pt>
                <c:pt idx="780">
                  <c:v>1385.8989769428299</c:v>
                </c:pt>
                <c:pt idx="781">
                  <c:v>1346.73894486785</c:v>
                </c:pt>
                <c:pt idx="782">
                  <c:v>1580.4552445259201</c:v>
                </c:pt>
                <c:pt idx="783">
                  <c:v>1238.53594677616</c:v>
                </c:pt>
                <c:pt idx="784">
                  <c:v>1415.6050554589301</c:v>
                </c:pt>
                <c:pt idx="785">
                  <c:v>1321.5454186505899</c:v>
                </c:pt>
                <c:pt idx="786">
                  <c:v>1164.5411174473199</c:v>
                </c:pt>
                <c:pt idx="787">
                  <c:v>1784.3851594948101</c:v>
                </c:pt>
                <c:pt idx="788">
                  <c:v>1871.14840460865</c:v>
                </c:pt>
                <c:pt idx="789">
                  <c:v>1959.0698831326399</c:v>
                </c:pt>
                <c:pt idx="790">
                  <c:v>1621.90156141734</c:v>
                </c:pt>
                <c:pt idx="791">
                  <c:v>1762.9344110639299</c:v>
                </c:pt>
                <c:pt idx="792">
                  <c:v>1998.43952492826</c:v>
                </c:pt>
                <c:pt idx="793">
                  <c:v>1290.9855914872001</c:v>
                </c:pt>
                <c:pt idx="794">
                  <c:v>1831.0103821597299</c:v>
                </c:pt>
                <c:pt idx="795">
                  <c:v>1950.35548630688</c:v>
                </c:pt>
                <c:pt idx="796">
                  <c:v>1803.3592573979799</c:v>
                </c:pt>
                <c:pt idx="797">
                  <c:v>1697.39911952698</c:v>
                </c:pt>
                <c:pt idx="798">
                  <c:v>1712.38836424083</c:v>
                </c:pt>
                <c:pt idx="799">
                  <c:v>1535.8120877037099</c:v>
                </c:pt>
                <c:pt idx="800">
                  <c:v>1924.26592975178</c:v>
                </c:pt>
                <c:pt idx="801">
                  <c:v>1668.3766806851199</c:v>
                </c:pt>
                <c:pt idx="802">
                  <c:v>1038.8319597464699</c:v>
                </c:pt>
                <c:pt idx="803">
                  <c:v>1294.8281864184901</c:v>
                </c:pt>
                <c:pt idx="804">
                  <c:v>1722.17564152521</c:v>
                </c:pt>
                <c:pt idx="805">
                  <c:v>1637.20024303573</c:v>
                </c:pt>
                <c:pt idx="806">
                  <c:v>1088.11222873578</c:v>
                </c:pt>
                <c:pt idx="807">
                  <c:v>1457.60224529369</c:v>
                </c:pt>
                <c:pt idx="808">
                  <c:v>1136.1235300655701</c:v>
                </c:pt>
                <c:pt idx="809">
                  <c:v>1273.17847364667</c:v>
                </c:pt>
                <c:pt idx="810">
                  <c:v>1556.77544041498</c:v>
                </c:pt>
                <c:pt idx="811">
                  <c:v>1420.14499791811</c:v>
                </c:pt>
                <c:pt idx="812">
                  <c:v>1514.80189958235</c:v>
                </c:pt>
                <c:pt idx="813">
                  <c:v>1773.0197369211301</c:v>
                </c:pt>
                <c:pt idx="814">
                  <c:v>1192.6040275543601</c:v>
                </c:pt>
                <c:pt idx="815">
                  <c:v>1932.1345834802501</c:v>
                </c:pt>
                <c:pt idx="816">
                  <c:v>1328.15278023787</c:v>
                </c:pt>
                <c:pt idx="817">
                  <c:v>1906.0239148677999</c:v>
                </c:pt>
                <c:pt idx="818">
                  <c:v>1312.27328655922</c:v>
                </c:pt>
                <c:pt idx="819">
                  <c:v>1051.09098455048</c:v>
                </c:pt>
                <c:pt idx="820">
                  <c:v>1426.77467703654</c:v>
                </c:pt>
                <c:pt idx="821">
                  <c:v>1961.1199619163999</c:v>
                </c:pt>
                <c:pt idx="822">
                  <c:v>1352.64304737867</c:v>
                </c:pt>
                <c:pt idx="823">
                  <c:v>1133.2308845037901</c:v>
                </c:pt>
                <c:pt idx="824">
                  <c:v>1942.9796916641999</c:v>
                </c:pt>
                <c:pt idx="825">
                  <c:v>1233.30997062439</c:v>
                </c:pt>
                <c:pt idx="826">
                  <c:v>1739.9733267623701</c:v>
                </c:pt>
                <c:pt idx="827">
                  <c:v>1895.4156874847399</c:v>
                </c:pt>
                <c:pt idx="828">
                  <c:v>1113.8792938215599</c:v>
                </c:pt>
                <c:pt idx="829">
                  <c:v>1652.3281512563599</c:v>
                </c:pt>
                <c:pt idx="830">
                  <c:v>1358.560009369</c:v>
                </c:pt>
                <c:pt idx="831">
                  <c:v>1233.7186008245401</c:v>
                </c:pt>
                <c:pt idx="832">
                  <c:v>1191.07261736179</c:v>
                </c:pt>
                <c:pt idx="833">
                  <c:v>1696.00240079061</c:v>
                </c:pt>
                <c:pt idx="834">
                  <c:v>1803.77678089552</c:v>
                </c:pt>
                <c:pt idx="835">
                  <c:v>1735.31788541273</c:v>
                </c:pt>
                <c:pt idx="836">
                  <c:v>1217.0235172416999</c:v>
                </c:pt>
                <c:pt idx="837">
                  <c:v>1709.6804807952799</c:v>
                </c:pt>
                <c:pt idx="838">
                  <c:v>1565.5609581757999</c:v>
                </c:pt>
                <c:pt idx="839">
                  <c:v>1160.5079245891</c:v>
                </c:pt>
                <c:pt idx="840">
                  <c:v>1665.32548332635</c:v>
                </c:pt>
                <c:pt idx="841">
                  <c:v>1507.9185501697</c:v>
                </c:pt>
                <c:pt idx="842">
                  <c:v>1152.23241291674</c:v>
                </c:pt>
                <c:pt idx="843">
                  <c:v>1930.33780363395</c:v>
                </c:pt>
                <c:pt idx="844">
                  <c:v>1014.02737393</c:v>
                </c:pt>
                <c:pt idx="845">
                  <c:v>1540.88140540313</c:v>
                </c:pt>
                <c:pt idx="846">
                  <c:v>1119.8457364537101</c:v>
                </c:pt>
                <c:pt idx="847">
                  <c:v>1632.9586681552701</c:v>
                </c:pt>
                <c:pt idx="848">
                  <c:v>1458.96922881822</c:v>
                </c:pt>
                <c:pt idx="849">
                  <c:v>1777.52955608923</c:v>
                </c:pt>
                <c:pt idx="850">
                  <c:v>1806.37649246825</c:v>
                </c:pt>
                <c:pt idx="851">
                  <c:v>1505.01269528235</c:v>
                </c:pt>
                <c:pt idx="852">
                  <c:v>1395.75582883219</c:v>
                </c:pt>
                <c:pt idx="853">
                  <c:v>1151.4284206514001</c:v>
                </c:pt>
                <c:pt idx="854">
                  <c:v>1413.05665043657</c:v>
                </c:pt>
                <c:pt idx="855">
                  <c:v>1558.2028600736801</c:v>
                </c:pt>
                <c:pt idx="856">
                  <c:v>1369.6466688948401</c:v>
                </c:pt>
                <c:pt idx="857">
                  <c:v>1315.38922692658</c:v>
                </c:pt>
                <c:pt idx="858">
                  <c:v>1724.8050259920001</c:v>
                </c:pt>
                <c:pt idx="859">
                  <c:v>1149.6563310690101</c:v>
                </c:pt>
                <c:pt idx="860">
                  <c:v>1353.0032188672501</c:v>
                </c:pt>
                <c:pt idx="861">
                  <c:v>1922.8828238226199</c:v>
                </c:pt>
                <c:pt idx="862">
                  <c:v>1119.1446157462301</c:v>
                </c:pt>
                <c:pt idx="863">
                  <c:v>1396.9781554726901</c:v>
                </c:pt>
                <c:pt idx="864">
                  <c:v>1338.6334074512399</c:v>
                </c:pt>
                <c:pt idx="865">
                  <c:v>1727.5634947445201</c:v>
                </c:pt>
                <c:pt idx="866">
                  <c:v>1774.3706138095399</c:v>
                </c:pt>
                <c:pt idx="867">
                  <c:v>1117.8516518538399</c:v>
                </c:pt>
                <c:pt idx="868">
                  <c:v>1351.8943723119401</c:v>
                </c:pt>
                <c:pt idx="869">
                  <c:v>1676.7657494986099</c:v>
                </c:pt>
                <c:pt idx="870">
                  <c:v>1974.8436602877</c:v>
                </c:pt>
                <c:pt idx="871">
                  <c:v>1418.61842095719</c:v>
                </c:pt>
                <c:pt idx="872">
                  <c:v>1655.8797827805899</c:v>
                </c:pt>
                <c:pt idx="873">
                  <c:v>1013.537570531</c:v>
                </c:pt>
                <c:pt idx="874">
                  <c:v>1661.56603841743</c:v>
                </c:pt>
                <c:pt idx="875">
                  <c:v>1244.27776793927</c:v>
                </c:pt>
                <c:pt idx="876">
                  <c:v>1202.49628313475</c:v>
                </c:pt>
                <c:pt idx="877">
                  <c:v>1366.3489811337199</c:v>
                </c:pt>
                <c:pt idx="878">
                  <c:v>1990.99806358623</c:v>
                </c:pt>
                <c:pt idx="879">
                  <c:v>1504.34013421535</c:v>
                </c:pt>
                <c:pt idx="880">
                  <c:v>1728.8305127573401</c:v>
                </c:pt>
                <c:pt idx="881">
                  <c:v>1657.39467292309</c:v>
                </c:pt>
                <c:pt idx="882">
                  <c:v>1875.18534610091</c:v>
                </c:pt>
                <c:pt idx="883">
                  <c:v>1943.3887513705299</c:v>
                </c:pt>
                <c:pt idx="884">
                  <c:v>1660.8241778599599</c:v>
                </c:pt>
                <c:pt idx="885">
                  <c:v>1576.6502307318599</c:v>
                </c:pt>
                <c:pt idx="886">
                  <c:v>1548.1842128529299</c:v>
                </c:pt>
                <c:pt idx="887">
                  <c:v>1842.11083669915</c:v>
                </c:pt>
                <c:pt idx="888">
                  <c:v>1495.47067186908</c:v>
                </c:pt>
                <c:pt idx="889">
                  <c:v>1567.58782257389</c:v>
                </c:pt>
                <c:pt idx="890">
                  <c:v>1353.6937557727999</c:v>
                </c:pt>
                <c:pt idx="891">
                  <c:v>1977.6384877309099</c:v>
                </c:pt>
                <c:pt idx="892">
                  <c:v>1345.8167755377201</c:v>
                </c:pt>
                <c:pt idx="893">
                  <c:v>1131.59596185344</c:v>
                </c:pt>
                <c:pt idx="894">
                  <c:v>1521.8703735752599</c:v>
                </c:pt>
                <c:pt idx="895">
                  <c:v>1698.85315574533</c:v>
                </c:pt>
                <c:pt idx="896">
                  <c:v>1495.3817607892299</c:v>
                </c:pt>
                <c:pt idx="897">
                  <c:v>1870.8443674668199</c:v>
                </c:pt>
                <c:pt idx="898">
                  <c:v>1249.85639088791</c:v>
                </c:pt>
                <c:pt idx="899">
                  <c:v>1858.02594028782</c:v>
                </c:pt>
                <c:pt idx="900">
                  <c:v>1810.48124886848</c:v>
                </c:pt>
                <c:pt idx="901">
                  <c:v>1558.7060387655799</c:v>
                </c:pt>
                <c:pt idx="902">
                  <c:v>1672.3637083549499</c:v>
                </c:pt>
                <c:pt idx="903">
                  <c:v>1839.5387942810601</c:v>
                </c:pt>
                <c:pt idx="904">
                  <c:v>1581.02821940783</c:v>
                </c:pt>
                <c:pt idx="905">
                  <c:v>1493.7977285382201</c:v>
                </c:pt>
                <c:pt idx="906">
                  <c:v>1013.07271373069</c:v>
                </c:pt>
                <c:pt idx="907">
                  <c:v>1407.69448456092</c:v>
                </c:pt>
                <c:pt idx="908">
                  <c:v>1770.65820031313</c:v>
                </c:pt>
                <c:pt idx="909">
                  <c:v>1134.8050608354999</c:v>
                </c:pt>
                <c:pt idx="910">
                  <c:v>1361.50857120864</c:v>
                </c:pt>
                <c:pt idx="911">
                  <c:v>1770.71873326583</c:v>
                </c:pt>
                <c:pt idx="912">
                  <c:v>1297.52281025457</c:v>
                </c:pt>
                <c:pt idx="913">
                  <c:v>1681.2956228655401</c:v>
                </c:pt>
                <c:pt idx="914">
                  <c:v>1012.17421323697</c:v>
                </c:pt>
                <c:pt idx="915">
                  <c:v>1114.4058854068501</c:v>
                </c:pt>
                <c:pt idx="916">
                  <c:v>1024.29213393639</c:v>
                </c:pt>
                <c:pt idx="917">
                  <c:v>1736.0589400479701</c:v>
                </c:pt>
                <c:pt idx="918">
                  <c:v>1728.00772718536</c:v>
                </c:pt>
                <c:pt idx="919">
                  <c:v>1958.3789349821</c:v>
                </c:pt>
                <c:pt idx="920">
                  <c:v>1315.0243109031801</c:v>
                </c:pt>
                <c:pt idx="921">
                  <c:v>1256.27795994434</c:v>
                </c:pt>
                <c:pt idx="922">
                  <c:v>1269.5732500419699</c:v>
                </c:pt>
                <c:pt idx="923">
                  <c:v>1645.1461286676399</c:v>
                </c:pt>
                <c:pt idx="924">
                  <c:v>1766.2695206302999</c:v>
                </c:pt>
                <c:pt idx="925">
                  <c:v>1214.95759833191</c:v>
                </c:pt>
                <c:pt idx="926">
                  <c:v>1702.4940285109999</c:v>
                </c:pt>
                <c:pt idx="927">
                  <c:v>1039.0484179633199</c:v>
                </c:pt>
                <c:pt idx="928">
                  <c:v>1173.1910871938101</c:v>
                </c:pt>
                <c:pt idx="929">
                  <c:v>1197.5542255381399</c:v>
                </c:pt>
                <c:pt idx="930">
                  <c:v>1521.81623318529</c:v>
                </c:pt>
                <c:pt idx="931">
                  <c:v>1402.85055710509</c:v>
                </c:pt>
                <c:pt idx="932">
                  <c:v>1338.9930339376201</c:v>
                </c:pt>
                <c:pt idx="933">
                  <c:v>1866.0743662744601</c:v>
                </c:pt>
                <c:pt idx="934">
                  <c:v>1072.0455380092101</c:v>
                </c:pt>
                <c:pt idx="935">
                  <c:v>1631.17368591064</c:v>
                </c:pt>
                <c:pt idx="936">
                  <c:v>1458.1257851165799</c:v>
                </c:pt>
                <c:pt idx="937">
                  <c:v>1855.8973674932599</c:v>
                </c:pt>
                <c:pt idx="938">
                  <c:v>1706.63459509727</c:v>
                </c:pt>
                <c:pt idx="939">
                  <c:v>1069.2576368648699</c:v>
                </c:pt>
                <c:pt idx="940">
                  <c:v>1928.1577624162601</c:v>
                </c:pt>
                <c:pt idx="941">
                  <c:v>1929.9234754214499</c:v>
                </c:pt>
                <c:pt idx="942">
                  <c:v>1456.4218445214401</c:v>
                </c:pt>
                <c:pt idx="943">
                  <c:v>1633.9009476210399</c:v>
                </c:pt>
                <c:pt idx="944">
                  <c:v>1776.6700185299301</c:v>
                </c:pt>
                <c:pt idx="945">
                  <c:v>1720.424125578</c:v>
                </c:pt>
                <c:pt idx="946">
                  <c:v>1521.9200539965</c:v>
                </c:pt>
                <c:pt idx="947">
                  <c:v>1935.58091748331</c:v>
                </c:pt>
                <c:pt idx="948">
                  <c:v>1284.66181186368</c:v>
                </c:pt>
                <c:pt idx="949">
                  <c:v>1013.99396292177</c:v>
                </c:pt>
                <c:pt idx="950">
                  <c:v>1497.7813054030701</c:v>
                </c:pt>
                <c:pt idx="951">
                  <c:v>1662.27088582282</c:v>
                </c:pt>
                <c:pt idx="952">
                  <c:v>1328.4834500934501</c:v>
                </c:pt>
                <c:pt idx="953">
                  <c:v>1470.1348700997301</c:v>
                </c:pt>
                <c:pt idx="954">
                  <c:v>1020.90076365261</c:v>
                </c:pt>
                <c:pt idx="955">
                  <c:v>1850.08551424353</c:v>
                </c:pt>
                <c:pt idx="956">
                  <c:v>1303.48705610514</c:v>
                </c:pt>
                <c:pt idx="957">
                  <c:v>1677.9136218745</c:v>
                </c:pt>
                <c:pt idx="958">
                  <c:v>1999.98225213163</c:v>
                </c:pt>
                <c:pt idx="959">
                  <c:v>1639.72457009033</c:v>
                </c:pt>
                <c:pt idx="960">
                  <c:v>1391.9847052712901</c:v>
                </c:pt>
                <c:pt idx="961">
                  <c:v>1004.11067212747</c:v>
                </c:pt>
                <c:pt idx="962">
                  <c:v>1988.43847425378</c:v>
                </c:pt>
                <c:pt idx="963">
                  <c:v>1456.1385824337999</c:v>
                </c:pt>
                <c:pt idx="964">
                  <c:v>1171.57375946667</c:v>
                </c:pt>
                <c:pt idx="965">
                  <c:v>1887.5130076585699</c:v>
                </c:pt>
                <c:pt idx="966">
                  <c:v>1256.9501747960001</c:v>
                </c:pt>
                <c:pt idx="967">
                  <c:v>1368.56836264975</c:v>
                </c:pt>
                <c:pt idx="968">
                  <c:v>1780.30662934464</c:v>
                </c:pt>
                <c:pt idx="969">
                  <c:v>1365.4896726643401</c:v>
                </c:pt>
                <c:pt idx="970">
                  <c:v>1848.97247785884</c:v>
                </c:pt>
                <c:pt idx="971">
                  <c:v>1555.7476093478699</c:v>
                </c:pt>
                <c:pt idx="972">
                  <c:v>1743.0002029003399</c:v>
                </c:pt>
                <c:pt idx="973">
                  <c:v>1229.5938961792999</c:v>
                </c:pt>
                <c:pt idx="974">
                  <c:v>1591.2570278400101</c:v>
                </c:pt>
                <c:pt idx="975">
                  <c:v>1502.55690656398</c:v>
                </c:pt>
                <c:pt idx="976">
                  <c:v>1271.2872594610601</c:v>
                </c:pt>
                <c:pt idx="977">
                  <c:v>1077.00620400249</c:v>
                </c:pt>
                <c:pt idx="978">
                  <c:v>1404.6769101893599</c:v>
                </c:pt>
                <c:pt idx="979">
                  <c:v>1153.79305288551</c:v>
                </c:pt>
                <c:pt idx="980">
                  <c:v>1950.12909952879</c:v>
                </c:pt>
                <c:pt idx="981">
                  <c:v>1728.9315217089299</c:v>
                </c:pt>
                <c:pt idx="982">
                  <c:v>1257.6919224180001</c:v>
                </c:pt>
                <c:pt idx="983">
                  <c:v>1359.43489787833</c:v>
                </c:pt>
                <c:pt idx="984">
                  <c:v>1017.97614444865</c:v>
                </c:pt>
                <c:pt idx="985">
                  <c:v>1718.3469480680101</c:v>
                </c:pt>
                <c:pt idx="986">
                  <c:v>1377.29276215249</c:v>
                </c:pt>
                <c:pt idx="987">
                  <c:v>1804.77301587222</c:v>
                </c:pt>
                <c:pt idx="988">
                  <c:v>1130.6320706685401</c:v>
                </c:pt>
                <c:pt idx="989">
                  <c:v>1508.4025646303501</c:v>
                </c:pt>
                <c:pt idx="990">
                  <c:v>1352.48967642512</c:v>
                </c:pt>
                <c:pt idx="991">
                  <c:v>1853.9709234843201</c:v>
                </c:pt>
                <c:pt idx="992">
                  <c:v>1168.9370327271399</c:v>
                </c:pt>
                <c:pt idx="993">
                  <c:v>1539.67161788613</c:v>
                </c:pt>
                <c:pt idx="994">
                  <c:v>1080.0870002546999</c:v>
                </c:pt>
                <c:pt idx="995">
                  <c:v>1705.2351556419001</c:v>
                </c:pt>
                <c:pt idx="996">
                  <c:v>1320.2852808500299</c:v>
                </c:pt>
                <c:pt idx="997">
                  <c:v>1309.07971894505</c:v>
                </c:pt>
                <c:pt idx="998">
                  <c:v>1018.14060628225</c:v>
                </c:pt>
              </c:numCache>
            </c:numRef>
          </c:xVal>
          <c:yVal>
            <c:numRef>
              <c:f>Data_Cleaned!$O$4:$O$1002</c:f>
              <c:numCache>
                <c:formatCode>General</c:formatCode>
                <c:ptCount val="999"/>
                <c:pt idx="0">
                  <c:v>75.364373395392093</c:v>
                </c:pt>
                <c:pt idx="1">
                  <c:v>83.401854950351293</c:v>
                </c:pt>
                <c:pt idx="2">
                  <c:v>78.270887740610604</c:v>
                </c:pt>
                <c:pt idx="3">
                  <c:v>56.519850485479999</c:v>
                </c:pt>
                <c:pt idx="4">
                  <c:v>70.811732467933098</c:v>
                </c:pt>
                <c:pt idx="5">
                  <c:v>84.321885194337099</c:v>
                </c:pt>
                <c:pt idx="6">
                  <c:v>76.165790902138895</c:v>
                </c:pt>
                <c:pt idx="7">
                  <c:v>74.131906177303094</c:v>
                </c:pt>
                <c:pt idx="8">
                  <c:v>78.206235870958807</c:v>
                </c:pt>
                <c:pt idx="9">
                  <c:v>77.992213701960196</c:v>
                </c:pt>
                <c:pt idx="10">
                  <c:v>82.274434483865406</c:v>
                </c:pt>
                <c:pt idx="11">
                  <c:v>73.278669504273793</c:v>
                </c:pt>
                <c:pt idx="12">
                  <c:v>84.144775657534495</c:v>
                </c:pt>
                <c:pt idx="13">
                  <c:v>60.022518562220299</c:v>
                </c:pt>
                <c:pt idx="14">
                  <c:v>81.183187562463502</c:v>
                </c:pt>
                <c:pt idx="15">
                  <c:v>74.081256288494004</c:v>
                </c:pt>
                <c:pt idx="16">
                  <c:v>89.4982076601557</c:v>
                </c:pt>
                <c:pt idx="17">
                  <c:v>72.872442636424196</c:v>
                </c:pt>
                <c:pt idx="18">
                  <c:v>83.899896599889601</c:v>
                </c:pt>
                <c:pt idx="19">
                  <c:v>82.077579403173999</c:v>
                </c:pt>
                <c:pt idx="20">
                  <c:v>94.236287728335</c:v>
                </c:pt>
                <c:pt idx="21">
                  <c:v>59.672380432970797</c:v>
                </c:pt>
                <c:pt idx="22">
                  <c:v>70.235227617349906</c:v>
                </c:pt>
                <c:pt idx="23">
                  <c:v>78.394207774593696</c:v>
                </c:pt>
                <c:pt idx="24">
                  <c:v>87.841644656667597</c:v>
                </c:pt>
                <c:pt idx="25">
                  <c:v>72.929844262067604</c:v>
                </c:pt>
                <c:pt idx="26">
                  <c:v>86.669094053762706</c:v>
                </c:pt>
                <c:pt idx="27">
                  <c:v>80.411427759843207</c:v>
                </c:pt>
                <c:pt idx="28">
                  <c:v>64.212098001023605</c:v>
                </c:pt>
                <c:pt idx="29">
                  <c:v>74.160337550049803</c:v>
                </c:pt>
                <c:pt idx="30">
                  <c:v>81.049580572955094</c:v>
                </c:pt>
                <c:pt idx="31">
                  <c:v>70.308171925799797</c:v>
                </c:pt>
                <c:pt idx="32">
                  <c:v>82.284391852804703</c:v>
                </c:pt>
                <c:pt idx="33">
                  <c:v>59.847392688307799</c:v>
                </c:pt>
                <c:pt idx="34">
                  <c:v>82.504036863988404</c:v>
                </c:pt>
                <c:pt idx="35">
                  <c:v>82.782445891262697</c:v>
                </c:pt>
                <c:pt idx="36">
                  <c:v>74.674113281679396</c:v>
                </c:pt>
                <c:pt idx="37">
                  <c:v>86.889138182697295</c:v>
                </c:pt>
                <c:pt idx="38">
                  <c:v>78.542426419429205</c:v>
                </c:pt>
                <c:pt idx="39">
                  <c:v>77.228457158534596</c:v>
                </c:pt>
                <c:pt idx="40">
                  <c:v>73.735151456031303</c:v>
                </c:pt>
                <c:pt idx="41">
                  <c:v>91.843408248686501</c:v>
                </c:pt>
                <c:pt idx="42">
                  <c:v>73.350705132372198</c:v>
                </c:pt>
                <c:pt idx="43">
                  <c:v>66.202097509061005</c:v>
                </c:pt>
                <c:pt idx="44">
                  <c:v>77.851776349989507</c:v>
                </c:pt>
                <c:pt idx="45">
                  <c:v>90.981476104278201</c:v>
                </c:pt>
                <c:pt idx="46">
                  <c:v>81.917079331113399</c:v>
                </c:pt>
                <c:pt idx="47">
                  <c:v>70.224617539332499</c:v>
                </c:pt>
                <c:pt idx="48">
                  <c:v>88.733769182027999</c:v>
                </c:pt>
                <c:pt idx="49">
                  <c:v>76.555025126314405</c:v>
                </c:pt>
                <c:pt idx="50">
                  <c:v>62.055054935796598</c:v>
                </c:pt>
                <c:pt idx="51">
                  <c:v>62.001893864663202</c:v>
                </c:pt>
                <c:pt idx="52">
                  <c:v>80.452127421011497</c:v>
                </c:pt>
                <c:pt idx="53">
                  <c:v>64.718220064482296</c:v>
                </c:pt>
                <c:pt idx="54">
                  <c:v>91.871964508972297</c:v>
                </c:pt>
                <c:pt idx="55">
                  <c:v>69.692263030929496</c:v>
                </c:pt>
                <c:pt idx="56">
                  <c:v>63.850976125598997</c:v>
                </c:pt>
                <c:pt idx="57">
                  <c:v>68.805285779961807</c:v>
                </c:pt>
                <c:pt idx="58">
                  <c:v>76.301309287981397</c:v>
                </c:pt>
                <c:pt idx="59">
                  <c:v>84.038684160478596</c:v>
                </c:pt>
                <c:pt idx="60">
                  <c:v>77.673792171395803</c:v>
                </c:pt>
                <c:pt idx="61">
                  <c:v>78.9122501589774</c:v>
                </c:pt>
                <c:pt idx="62">
                  <c:v>64.042424878401206</c:v>
                </c:pt>
                <c:pt idx="63">
                  <c:v>78.187281303627202</c:v>
                </c:pt>
                <c:pt idx="64">
                  <c:v>63.393848192623999</c:v>
                </c:pt>
                <c:pt idx="65">
                  <c:v>76.106178100830405</c:v>
                </c:pt>
                <c:pt idx="66">
                  <c:v>60.144237977811898</c:v>
                </c:pt>
                <c:pt idx="67">
                  <c:v>80.192645511427799</c:v>
                </c:pt>
                <c:pt idx="68">
                  <c:v>86.223645067930306</c:v>
                </c:pt>
                <c:pt idx="69">
                  <c:v>53.263278340049403</c:v>
                </c:pt>
                <c:pt idx="70">
                  <c:v>64.963183670906005</c:v>
                </c:pt>
                <c:pt idx="71">
                  <c:v>66.438920648881705</c:v>
                </c:pt>
                <c:pt idx="72">
                  <c:v>75.913906322364198</c:v>
                </c:pt>
                <c:pt idx="73">
                  <c:v>84.191467408122094</c:v>
                </c:pt>
                <c:pt idx="74">
                  <c:v>75.251763824322296</c:v>
                </c:pt>
                <c:pt idx="75">
                  <c:v>75.014470978620395</c:v>
                </c:pt>
                <c:pt idx="76">
                  <c:v>69.365744780492506</c:v>
                </c:pt>
                <c:pt idx="77">
                  <c:v>78.046042334047101</c:v>
                </c:pt>
                <c:pt idx="78">
                  <c:v>67.484787750307504</c:v>
                </c:pt>
                <c:pt idx="79">
                  <c:v>78.254287897214198</c:v>
                </c:pt>
                <c:pt idx="80">
                  <c:v>74.843380940093695</c:v>
                </c:pt>
                <c:pt idx="81">
                  <c:v>64.641911928604301</c:v>
                </c:pt>
                <c:pt idx="82">
                  <c:v>89.088434297966202</c:v>
                </c:pt>
                <c:pt idx="83">
                  <c:v>73.154328648411706</c:v>
                </c:pt>
                <c:pt idx="84">
                  <c:v>72.117098613601897</c:v>
                </c:pt>
                <c:pt idx="85">
                  <c:v>76.721564329009794</c:v>
                </c:pt>
                <c:pt idx="86">
                  <c:v>65.972461066584302</c:v>
                </c:pt>
                <c:pt idx="87">
                  <c:v>61.536709691501102</c:v>
                </c:pt>
                <c:pt idx="88">
                  <c:v>77.384477835462604</c:v>
                </c:pt>
                <c:pt idx="89">
                  <c:v>76.076619920335801</c:v>
                </c:pt>
                <c:pt idx="90">
                  <c:v>74.867873694338201</c:v>
                </c:pt>
                <c:pt idx="91">
                  <c:v>86.289354013502205</c:v>
                </c:pt>
                <c:pt idx="92">
                  <c:v>83.875256951914096</c:v>
                </c:pt>
                <c:pt idx="93">
                  <c:v>83.458049391330704</c:v>
                </c:pt>
                <c:pt idx="94">
                  <c:v>81.996828402234797</c:v>
                </c:pt>
                <c:pt idx="95">
                  <c:v>86.646921641781802</c:v>
                </c:pt>
                <c:pt idx="96">
                  <c:v>75.982380749652805</c:v>
                </c:pt>
                <c:pt idx="97">
                  <c:v>70.714362358518599</c:v>
                </c:pt>
                <c:pt idx="98">
                  <c:v>81.745529509543104</c:v>
                </c:pt>
                <c:pt idx="99">
                  <c:v>85.182552503462801</c:v>
                </c:pt>
                <c:pt idx="100">
                  <c:v>75.2904059343699</c:v>
                </c:pt>
                <c:pt idx="101">
                  <c:v>85.181973788045994</c:v>
                </c:pt>
                <c:pt idx="102">
                  <c:v>72.767037212223897</c:v>
                </c:pt>
                <c:pt idx="103">
                  <c:v>81.819775449860998</c:v>
                </c:pt>
                <c:pt idx="104">
                  <c:v>78.645884658604103</c:v>
                </c:pt>
                <c:pt idx="105">
                  <c:v>66.951614839689697</c:v>
                </c:pt>
                <c:pt idx="106">
                  <c:v>71.1790644106256</c:v>
                </c:pt>
                <c:pt idx="107">
                  <c:v>63.861910204942902</c:v>
                </c:pt>
                <c:pt idx="108">
                  <c:v>61.130942848363901</c:v>
                </c:pt>
                <c:pt idx="109">
                  <c:v>79.724286142610296</c:v>
                </c:pt>
                <c:pt idx="110">
                  <c:v>81.893986856715699</c:v>
                </c:pt>
                <c:pt idx="111">
                  <c:v>85.360403068120604</c:v>
                </c:pt>
                <c:pt idx="112">
                  <c:v>77.7764690981667</c:v>
                </c:pt>
                <c:pt idx="113">
                  <c:v>87.748004600691303</c:v>
                </c:pt>
                <c:pt idx="114">
                  <c:v>72.396011578211898</c:v>
                </c:pt>
                <c:pt idx="115">
                  <c:v>69.569011964768407</c:v>
                </c:pt>
                <c:pt idx="116">
                  <c:v>73.252216258053096</c:v>
                </c:pt>
                <c:pt idx="117">
                  <c:v>75.8144019711645</c:v>
                </c:pt>
                <c:pt idx="118">
                  <c:v>86.534867726876499</c:v>
                </c:pt>
                <c:pt idx="119">
                  <c:v>81.190937825803303</c:v>
                </c:pt>
                <c:pt idx="120">
                  <c:v>76.936453096201305</c:v>
                </c:pt>
                <c:pt idx="121">
                  <c:v>64.595337376011898</c:v>
                </c:pt>
                <c:pt idx="122">
                  <c:v>81.109018912404807</c:v>
                </c:pt>
                <c:pt idx="123">
                  <c:v>70.257742849871704</c:v>
                </c:pt>
                <c:pt idx="124">
                  <c:v>65.9814219007189</c:v>
                </c:pt>
                <c:pt idx="125">
                  <c:v>76.195153892916096</c:v>
                </c:pt>
                <c:pt idx="126">
                  <c:v>72.163820179902203</c:v>
                </c:pt>
                <c:pt idx="127">
                  <c:v>74.1180953231692</c:v>
                </c:pt>
                <c:pt idx="128">
                  <c:v>73.928143597883604</c:v>
                </c:pt>
                <c:pt idx="129">
                  <c:v>80.511662025774896</c:v>
                </c:pt>
                <c:pt idx="130">
                  <c:v>68.564087721675094</c:v>
                </c:pt>
                <c:pt idx="131">
                  <c:v>71.427593613396695</c:v>
                </c:pt>
                <c:pt idx="132">
                  <c:v>64.0769676381083</c:v>
                </c:pt>
                <c:pt idx="133">
                  <c:v>57.484442044101698</c:v>
                </c:pt>
                <c:pt idx="134">
                  <c:v>82.597767201380904</c:v>
                </c:pt>
                <c:pt idx="135">
                  <c:v>77.518051304154099</c:v>
                </c:pt>
                <c:pt idx="136">
                  <c:v>71.0171396097886</c:v>
                </c:pt>
                <c:pt idx="137">
                  <c:v>64.6979103551718</c:v>
                </c:pt>
                <c:pt idx="138">
                  <c:v>76.308881086892498</c:v>
                </c:pt>
                <c:pt idx="139">
                  <c:v>80.003847489076193</c:v>
                </c:pt>
                <c:pt idx="140">
                  <c:v>72.104075622225693</c:v>
                </c:pt>
                <c:pt idx="141">
                  <c:v>93.789467642463094</c:v>
                </c:pt>
                <c:pt idx="142">
                  <c:v>78.138963123482895</c:v>
                </c:pt>
                <c:pt idx="143">
                  <c:v>87.3244895643913</c:v>
                </c:pt>
                <c:pt idx="144">
                  <c:v>74.179044036798004</c:v>
                </c:pt>
                <c:pt idx="145">
                  <c:v>69.915141179780605</c:v>
                </c:pt>
                <c:pt idx="146">
                  <c:v>91.594354795454095</c:v>
                </c:pt>
                <c:pt idx="147">
                  <c:v>76.138954506819104</c:v>
                </c:pt>
                <c:pt idx="148">
                  <c:v>70.9769133793897</c:v>
                </c:pt>
                <c:pt idx="149">
                  <c:v>79.4339400188436</c:v>
                </c:pt>
                <c:pt idx="150">
                  <c:v>77.652170348920095</c:v>
                </c:pt>
                <c:pt idx="151">
                  <c:v>74.116093892051396</c:v>
                </c:pt>
                <c:pt idx="152">
                  <c:v>67.637640652914101</c:v>
                </c:pt>
                <c:pt idx="153">
                  <c:v>72.590227224995502</c:v>
                </c:pt>
                <c:pt idx="154">
                  <c:v>85.120728432070806</c:v>
                </c:pt>
                <c:pt idx="155">
                  <c:v>76.927585077347601</c:v>
                </c:pt>
                <c:pt idx="156">
                  <c:v>82.962933060529593</c:v>
                </c:pt>
                <c:pt idx="157">
                  <c:v>77.220086033129107</c:v>
                </c:pt>
                <c:pt idx="158">
                  <c:v>71.1310616774268</c:v>
                </c:pt>
                <c:pt idx="159">
                  <c:v>69.272221984358495</c:v>
                </c:pt>
                <c:pt idx="160">
                  <c:v>82.236848275938996</c:v>
                </c:pt>
                <c:pt idx="161">
                  <c:v>83.331615985742104</c:v>
                </c:pt>
                <c:pt idx="162">
                  <c:v>95.070962168328805</c:v>
                </c:pt>
                <c:pt idx="163">
                  <c:v>79.800250104508194</c:v>
                </c:pt>
                <c:pt idx="164">
                  <c:v>78.730500815935002</c:v>
                </c:pt>
                <c:pt idx="165">
                  <c:v>85.4276773464819</c:v>
                </c:pt>
                <c:pt idx="166">
                  <c:v>84.031689827580294</c:v>
                </c:pt>
                <c:pt idx="167">
                  <c:v>72.890583619106295</c:v>
                </c:pt>
                <c:pt idx="168">
                  <c:v>75.614981888905803</c:v>
                </c:pt>
                <c:pt idx="169">
                  <c:v>71.789647215440397</c:v>
                </c:pt>
                <c:pt idx="170">
                  <c:v>63.008157658393699</c:v>
                </c:pt>
                <c:pt idx="171">
                  <c:v>94.550624572956394</c:v>
                </c:pt>
                <c:pt idx="172">
                  <c:v>83.576830536359196</c:v>
                </c:pt>
                <c:pt idx="173">
                  <c:v>84.693173408188699</c:v>
                </c:pt>
                <c:pt idx="174">
                  <c:v>78.586138421296994</c:v>
                </c:pt>
                <c:pt idx="175">
                  <c:v>75.646684547501195</c:v>
                </c:pt>
                <c:pt idx="176">
                  <c:v>73.2068674222959</c:v>
                </c:pt>
                <c:pt idx="177">
                  <c:v>74.333935323608799</c:v>
                </c:pt>
                <c:pt idx="178">
                  <c:v>81.300536627293198</c:v>
                </c:pt>
                <c:pt idx="179">
                  <c:v>78.229207487954696</c:v>
                </c:pt>
                <c:pt idx="180">
                  <c:v>75.410315860360896</c:v>
                </c:pt>
                <c:pt idx="181">
                  <c:v>71.186230458976297</c:v>
                </c:pt>
                <c:pt idx="182">
                  <c:v>92.860925493326306</c:v>
                </c:pt>
                <c:pt idx="183">
                  <c:v>82.102766844301598</c:v>
                </c:pt>
                <c:pt idx="184">
                  <c:v>78.286528378835797</c:v>
                </c:pt>
                <c:pt idx="185">
                  <c:v>86.087469194570204</c:v>
                </c:pt>
                <c:pt idx="186">
                  <c:v>74.576804976770902</c:v>
                </c:pt>
                <c:pt idx="187">
                  <c:v>90.538465287430995</c:v>
                </c:pt>
                <c:pt idx="188">
                  <c:v>76.768321190150004</c:v>
                </c:pt>
                <c:pt idx="189">
                  <c:v>86.415152160469901</c:v>
                </c:pt>
                <c:pt idx="190">
                  <c:v>76.194382651425201</c:v>
                </c:pt>
                <c:pt idx="191">
                  <c:v>76.933919641183394</c:v>
                </c:pt>
                <c:pt idx="192">
                  <c:v>71.055043806930598</c:v>
                </c:pt>
                <c:pt idx="193">
                  <c:v>77.3961513255786</c:v>
                </c:pt>
                <c:pt idx="194">
                  <c:v>70.654266074536096</c:v>
                </c:pt>
                <c:pt idx="195">
                  <c:v>67.807549500187903</c:v>
                </c:pt>
                <c:pt idx="196">
                  <c:v>72.071749623768795</c:v>
                </c:pt>
                <c:pt idx="197">
                  <c:v>59.608901885056497</c:v>
                </c:pt>
                <c:pt idx="198">
                  <c:v>90.011592842993494</c:v>
                </c:pt>
                <c:pt idx="199">
                  <c:v>73.377047009643306</c:v>
                </c:pt>
                <c:pt idx="200">
                  <c:v>70.978747092126696</c:v>
                </c:pt>
                <c:pt idx="201">
                  <c:v>74.379574315402294</c:v>
                </c:pt>
                <c:pt idx="202">
                  <c:v>67.642370083160998</c:v>
                </c:pt>
                <c:pt idx="203">
                  <c:v>71.535395896650599</c:v>
                </c:pt>
                <c:pt idx="204">
                  <c:v>65.288982831117593</c:v>
                </c:pt>
                <c:pt idx="205">
                  <c:v>72.431127129080593</c:v>
                </c:pt>
                <c:pt idx="206">
                  <c:v>75.689035678765094</c:v>
                </c:pt>
                <c:pt idx="207">
                  <c:v>71.778720605183693</c:v>
                </c:pt>
                <c:pt idx="208">
                  <c:v>80.043925938416194</c:v>
                </c:pt>
                <c:pt idx="209">
                  <c:v>75.369437698831902</c:v>
                </c:pt>
                <c:pt idx="210">
                  <c:v>86.5505985012705</c:v>
                </c:pt>
                <c:pt idx="211">
                  <c:v>71.938149698434302</c:v>
                </c:pt>
                <c:pt idx="212">
                  <c:v>87.137082661070096</c:v>
                </c:pt>
                <c:pt idx="213">
                  <c:v>73.5869613679873</c:v>
                </c:pt>
                <c:pt idx="214">
                  <c:v>90.725098679187596</c:v>
                </c:pt>
                <c:pt idx="215">
                  <c:v>72.996281490948803</c:v>
                </c:pt>
                <c:pt idx="216">
                  <c:v>85.680752775036197</c:v>
                </c:pt>
                <c:pt idx="217">
                  <c:v>69.305184448559004</c:v>
                </c:pt>
                <c:pt idx="218">
                  <c:v>73.999839404858193</c:v>
                </c:pt>
                <c:pt idx="219">
                  <c:v>70.285762138533897</c:v>
                </c:pt>
                <c:pt idx="220">
                  <c:v>75.176365548066599</c:v>
                </c:pt>
                <c:pt idx="221">
                  <c:v>86.715597564822403</c:v>
                </c:pt>
                <c:pt idx="222">
                  <c:v>90.452155512151606</c:v>
                </c:pt>
                <c:pt idx="223">
                  <c:v>64.369662914893198</c:v>
                </c:pt>
                <c:pt idx="224">
                  <c:v>68.356784989180099</c:v>
                </c:pt>
                <c:pt idx="225">
                  <c:v>70.380826214580495</c:v>
                </c:pt>
                <c:pt idx="226">
                  <c:v>77.708044354968905</c:v>
                </c:pt>
                <c:pt idx="227">
                  <c:v>68.521494573749905</c:v>
                </c:pt>
                <c:pt idx="228">
                  <c:v>77.877691460425496</c:v>
                </c:pt>
                <c:pt idx="229">
                  <c:v>77.735734412167801</c:v>
                </c:pt>
                <c:pt idx="230">
                  <c:v>83.245485786669704</c:v>
                </c:pt>
                <c:pt idx="231">
                  <c:v>80.301818283761406</c:v>
                </c:pt>
                <c:pt idx="232">
                  <c:v>76.111917300047907</c:v>
                </c:pt>
                <c:pt idx="233">
                  <c:v>64.045760147980104</c:v>
                </c:pt>
                <c:pt idx="234">
                  <c:v>77.016094839251593</c:v>
                </c:pt>
                <c:pt idx="235">
                  <c:v>78.7332979334588</c:v>
                </c:pt>
                <c:pt idx="236">
                  <c:v>87.4422557913947</c:v>
                </c:pt>
                <c:pt idx="237">
                  <c:v>72.4311896939506</c:v>
                </c:pt>
                <c:pt idx="238">
                  <c:v>76.716244983105398</c:v>
                </c:pt>
                <c:pt idx="239">
                  <c:v>67.806967601066404</c:v>
                </c:pt>
                <c:pt idx="240">
                  <c:v>74.665206585827903</c:v>
                </c:pt>
                <c:pt idx="241">
                  <c:v>77.024122259984907</c:v>
                </c:pt>
                <c:pt idx="242">
                  <c:v>57.900483410766803</c:v>
                </c:pt>
                <c:pt idx="243">
                  <c:v>73.951956031618906</c:v>
                </c:pt>
                <c:pt idx="244">
                  <c:v>77.158926685566996</c:v>
                </c:pt>
                <c:pt idx="245">
                  <c:v>93.009446971089204</c:v>
                </c:pt>
                <c:pt idx="246">
                  <c:v>80.362115985331599</c:v>
                </c:pt>
                <c:pt idx="247">
                  <c:v>92.521211465465697</c:v>
                </c:pt>
                <c:pt idx="248">
                  <c:v>72.663167030417299</c:v>
                </c:pt>
                <c:pt idx="249">
                  <c:v>78.202310680641304</c:v>
                </c:pt>
                <c:pt idx="250">
                  <c:v>90.491704261638702</c:v>
                </c:pt>
                <c:pt idx="251">
                  <c:v>76.681839977468897</c:v>
                </c:pt>
                <c:pt idx="252">
                  <c:v>81.518516291946099</c:v>
                </c:pt>
                <c:pt idx="253">
                  <c:v>67.315428295207099</c:v>
                </c:pt>
                <c:pt idx="254">
                  <c:v>79.496601346681302</c:v>
                </c:pt>
                <c:pt idx="255">
                  <c:v>86.447338603925402</c:v>
                </c:pt>
                <c:pt idx="256">
                  <c:v>93.694806596169201</c:v>
                </c:pt>
                <c:pt idx="257">
                  <c:v>79.489534628943204</c:v>
                </c:pt>
                <c:pt idx="258">
                  <c:v>71.904879223379396</c:v>
                </c:pt>
                <c:pt idx="259">
                  <c:v>77.413859039795099</c:v>
                </c:pt>
                <c:pt idx="260">
                  <c:v>68.468533596405905</c:v>
                </c:pt>
                <c:pt idx="261">
                  <c:v>72.993170432361595</c:v>
                </c:pt>
                <c:pt idx="262">
                  <c:v>83.2260060147226</c:v>
                </c:pt>
                <c:pt idx="263">
                  <c:v>80.431414636105501</c:v>
                </c:pt>
                <c:pt idx="264">
                  <c:v>81.664654776618903</c:v>
                </c:pt>
                <c:pt idx="265">
                  <c:v>91.908381312848306</c:v>
                </c:pt>
                <c:pt idx="266">
                  <c:v>65.676034131593696</c:v>
                </c:pt>
                <c:pt idx="267">
                  <c:v>76.235848391869794</c:v>
                </c:pt>
                <c:pt idx="268">
                  <c:v>81.5468009875772</c:v>
                </c:pt>
                <c:pt idx="269">
                  <c:v>83.759957347065793</c:v>
                </c:pt>
                <c:pt idx="270">
                  <c:v>76.6397294517093</c:v>
                </c:pt>
                <c:pt idx="271">
                  <c:v>73.629971223906907</c:v>
                </c:pt>
                <c:pt idx="272">
                  <c:v>86.849285851146007</c:v>
                </c:pt>
                <c:pt idx="273">
                  <c:v>66.848675354309293</c:v>
                </c:pt>
                <c:pt idx="274">
                  <c:v>73.057806735552603</c:v>
                </c:pt>
                <c:pt idx="275">
                  <c:v>74.126537147424301</c:v>
                </c:pt>
                <c:pt idx="276">
                  <c:v>79.938499466944904</c:v>
                </c:pt>
                <c:pt idx="277">
                  <c:v>78.636884576163993</c:v>
                </c:pt>
                <c:pt idx="278">
                  <c:v>65.445428019927405</c:v>
                </c:pt>
                <c:pt idx="279">
                  <c:v>74.711883955310199</c:v>
                </c:pt>
                <c:pt idx="280">
                  <c:v>71.568813169227596</c:v>
                </c:pt>
                <c:pt idx="281">
                  <c:v>91.490982292620501</c:v>
                </c:pt>
                <c:pt idx="282">
                  <c:v>66.972252338494002</c:v>
                </c:pt>
                <c:pt idx="283">
                  <c:v>75.679171303588603</c:v>
                </c:pt>
                <c:pt idx="284">
                  <c:v>66.829457997024093</c:v>
                </c:pt>
                <c:pt idx="285">
                  <c:v>86.779619561719301</c:v>
                </c:pt>
                <c:pt idx="286">
                  <c:v>83.341143676586697</c:v>
                </c:pt>
                <c:pt idx="287">
                  <c:v>66.150001221612598</c:v>
                </c:pt>
                <c:pt idx="288">
                  <c:v>66.177619649292893</c:v>
                </c:pt>
                <c:pt idx="289">
                  <c:v>94.178518110489094</c:v>
                </c:pt>
                <c:pt idx="290">
                  <c:v>89.632518020918496</c:v>
                </c:pt>
                <c:pt idx="291">
                  <c:v>71.851369032419598</c:v>
                </c:pt>
                <c:pt idx="292">
                  <c:v>85.925553202648601</c:v>
                </c:pt>
                <c:pt idx="293">
                  <c:v>72.643214808380606</c:v>
                </c:pt>
                <c:pt idx="294">
                  <c:v>71.369355585904202</c:v>
                </c:pt>
                <c:pt idx="295">
                  <c:v>56.158206404294802</c:v>
                </c:pt>
                <c:pt idx="296">
                  <c:v>64.159080282778007</c:v>
                </c:pt>
                <c:pt idx="297">
                  <c:v>78.5530013216935</c:v>
                </c:pt>
                <c:pt idx="298">
                  <c:v>83.957049972802096</c:v>
                </c:pt>
                <c:pt idx="299">
                  <c:v>71.792375510515896</c:v>
                </c:pt>
                <c:pt idx="300">
                  <c:v>75.056530782982904</c:v>
                </c:pt>
                <c:pt idx="301">
                  <c:v>80.487035562359793</c:v>
                </c:pt>
                <c:pt idx="302">
                  <c:v>85.706530264430896</c:v>
                </c:pt>
                <c:pt idx="303">
                  <c:v>84.5860972744495</c:v>
                </c:pt>
                <c:pt idx="304">
                  <c:v>71.589078327578804</c:v>
                </c:pt>
                <c:pt idx="305">
                  <c:v>79.766374195669897</c:v>
                </c:pt>
                <c:pt idx="306">
                  <c:v>68.195597905357403</c:v>
                </c:pt>
                <c:pt idx="307">
                  <c:v>66.001779931736095</c:v>
                </c:pt>
                <c:pt idx="308">
                  <c:v>80.514396220133605</c:v>
                </c:pt>
                <c:pt idx="309">
                  <c:v>83.219395039907894</c:v>
                </c:pt>
                <c:pt idx="310">
                  <c:v>96.244796467805301</c:v>
                </c:pt>
                <c:pt idx="311">
                  <c:v>73.108641892003305</c:v>
                </c:pt>
                <c:pt idx="312">
                  <c:v>69.615977837481395</c:v>
                </c:pt>
                <c:pt idx="313">
                  <c:v>85.179920117215104</c:v>
                </c:pt>
                <c:pt idx="314">
                  <c:v>84.492196767924298</c:v>
                </c:pt>
                <c:pt idx="315">
                  <c:v>70.536005896362099</c:v>
                </c:pt>
                <c:pt idx="316">
                  <c:v>60.4918001382919</c:v>
                </c:pt>
                <c:pt idx="317">
                  <c:v>82.167721734378404</c:v>
                </c:pt>
                <c:pt idx="318">
                  <c:v>81.912040804311999</c:v>
                </c:pt>
                <c:pt idx="319">
                  <c:v>70.016667030865904</c:v>
                </c:pt>
                <c:pt idx="320">
                  <c:v>94.076254849317905</c:v>
                </c:pt>
                <c:pt idx="321">
                  <c:v>74.400792403285294</c:v>
                </c:pt>
                <c:pt idx="322">
                  <c:v>89.507070923538095</c:v>
                </c:pt>
                <c:pt idx="323">
                  <c:v>81.444920439775998</c:v>
                </c:pt>
                <c:pt idx="324">
                  <c:v>82.026653993878696</c:v>
                </c:pt>
                <c:pt idx="325">
                  <c:v>86.589719601510396</c:v>
                </c:pt>
                <c:pt idx="326">
                  <c:v>73.313384327810894</c:v>
                </c:pt>
                <c:pt idx="327">
                  <c:v>63.945190341955097</c:v>
                </c:pt>
                <c:pt idx="328">
                  <c:v>71.682159770919199</c:v>
                </c:pt>
                <c:pt idx="329">
                  <c:v>80.884883706585697</c:v>
                </c:pt>
                <c:pt idx="330">
                  <c:v>69.365184664016397</c:v>
                </c:pt>
                <c:pt idx="331">
                  <c:v>77.111357245871801</c:v>
                </c:pt>
                <c:pt idx="332">
                  <c:v>66.833389508341995</c:v>
                </c:pt>
                <c:pt idx="333">
                  <c:v>86.275941009479496</c:v>
                </c:pt>
                <c:pt idx="334">
                  <c:v>93.675367188011904</c:v>
                </c:pt>
                <c:pt idx="335">
                  <c:v>78.516377538363898</c:v>
                </c:pt>
                <c:pt idx="336">
                  <c:v>92.949474243030494</c:v>
                </c:pt>
                <c:pt idx="337">
                  <c:v>81.035128744713603</c:v>
                </c:pt>
                <c:pt idx="338">
                  <c:v>82.699848719903599</c:v>
                </c:pt>
                <c:pt idx="339">
                  <c:v>72.516164543772803</c:v>
                </c:pt>
                <c:pt idx="340">
                  <c:v>89.104221235518395</c:v>
                </c:pt>
                <c:pt idx="341">
                  <c:v>75.103480879744794</c:v>
                </c:pt>
                <c:pt idx="342">
                  <c:v>67.434767309400399</c:v>
                </c:pt>
                <c:pt idx="343">
                  <c:v>87.244820584966206</c:v>
                </c:pt>
                <c:pt idx="344">
                  <c:v>71.395091942698798</c:v>
                </c:pt>
                <c:pt idx="345">
                  <c:v>86.433092259419098</c:v>
                </c:pt>
                <c:pt idx="346">
                  <c:v>68.243502161501496</c:v>
                </c:pt>
                <c:pt idx="347">
                  <c:v>77.3261894114857</c:v>
                </c:pt>
                <c:pt idx="348">
                  <c:v>87.634553036713996</c:v>
                </c:pt>
                <c:pt idx="349">
                  <c:v>85.047704524964104</c:v>
                </c:pt>
                <c:pt idx="350">
                  <c:v>73.256810141283296</c:v>
                </c:pt>
                <c:pt idx="351">
                  <c:v>86.138041776994299</c:v>
                </c:pt>
                <c:pt idx="352">
                  <c:v>73.301708496784997</c:v>
                </c:pt>
                <c:pt idx="353">
                  <c:v>77.758226064973698</c:v>
                </c:pt>
                <c:pt idx="354">
                  <c:v>69.980899727324001</c:v>
                </c:pt>
                <c:pt idx="355">
                  <c:v>81.719620127151202</c:v>
                </c:pt>
                <c:pt idx="356">
                  <c:v>83.187706237799503</c:v>
                </c:pt>
                <c:pt idx="357">
                  <c:v>74.500665822410994</c:v>
                </c:pt>
                <c:pt idx="358">
                  <c:v>85.3024279067903</c:v>
                </c:pt>
                <c:pt idx="359">
                  <c:v>68.166419168324396</c:v>
                </c:pt>
                <c:pt idx="360">
                  <c:v>78.273080862225001</c:v>
                </c:pt>
                <c:pt idx="361">
                  <c:v>83.730321369260807</c:v>
                </c:pt>
                <c:pt idx="362">
                  <c:v>91.265099666188604</c:v>
                </c:pt>
                <c:pt idx="363">
                  <c:v>84.2700705970787</c:v>
                </c:pt>
                <c:pt idx="364">
                  <c:v>72.992596848124705</c:v>
                </c:pt>
                <c:pt idx="365">
                  <c:v>82.859635885748901</c:v>
                </c:pt>
                <c:pt idx="366">
                  <c:v>77.194193207887295</c:v>
                </c:pt>
                <c:pt idx="367">
                  <c:v>94.620238214575707</c:v>
                </c:pt>
                <c:pt idx="368">
                  <c:v>89.003574447596094</c:v>
                </c:pt>
                <c:pt idx="369">
                  <c:v>68.8316700142569</c:v>
                </c:pt>
                <c:pt idx="370">
                  <c:v>84.0109714542495</c:v>
                </c:pt>
                <c:pt idx="371">
                  <c:v>78.979054518800098</c:v>
                </c:pt>
                <c:pt idx="372">
                  <c:v>67.482455031081102</c:v>
                </c:pt>
                <c:pt idx="373">
                  <c:v>78.8322123678672</c:v>
                </c:pt>
                <c:pt idx="374">
                  <c:v>89.161707912110202</c:v>
                </c:pt>
                <c:pt idx="375">
                  <c:v>80.908737486362099</c:v>
                </c:pt>
                <c:pt idx="376">
                  <c:v>69.846449341304705</c:v>
                </c:pt>
                <c:pt idx="377">
                  <c:v>93.617493928221705</c:v>
                </c:pt>
                <c:pt idx="378">
                  <c:v>71.720433182228007</c:v>
                </c:pt>
                <c:pt idx="379">
                  <c:v>78.845607254986405</c:v>
                </c:pt>
                <c:pt idx="380">
                  <c:v>73.123018455442207</c:v>
                </c:pt>
                <c:pt idx="381">
                  <c:v>63.870070769351102</c:v>
                </c:pt>
                <c:pt idx="382">
                  <c:v>79.8559009456566</c:v>
                </c:pt>
                <c:pt idx="383">
                  <c:v>87.415906591361093</c:v>
                </c:pt>
                <c:pt idx="384">
                  <c:v>78.572763683942398</c:v>
                </c:pt>
                <c:pt idx="385">
                  <c:v>91.412365367054704</c:v>
                </c:pt>
                <c:pt idx="386">
                  <c:v>81.731886289594001</c:v>
                </c:pt>
                <c:pt idx="387">
                  <c:v>79.164186466008005</c:v>
                </c:pt>
                <c:pt idx="388">
                  <c:v>86.152174107842896</c:v>
                </c:pt>
                <c:pt idx="389">
                  <c:v>81.368886765286504</c:v>
                </c:pt>
                <c:pt idx="390">
                  <c:v>71.939561937484797</c:v>
                </c:pt>
                <c:pt idx="391">
                  <c:v>99.201119590323003</c:v>
                </c:pt>
                <c:pt idx="392">
                  <c:v>63.122708323760499</c:v>
                </c:pt>
                <c:pt idx="393">
                  <c:v>81.981428652813307</c:v>
                </c:pt>
                <c:pt idx="394">
                  <c:v>80.252485794165594</c:v>
                </c:pt>
                <c:pt idx="395">
                  <c:v>71.299295578904704</c:v>
                </c:pt>
                <c:pt idx="396">
                  <c:v>88.014611749154895</c:v>
                </c:pt>
                <c:pt idx="397">
                  <c:v>66.269325584095597</c:v>
                </c:pt>
                <c:pt idx="398">
                  <c:v>82.266938825901704</c:v>
                </c:pt>
                <c:pt idx="399">
                  <c:v>87.043075248654404</c:v>
                </c:pt>
                <c:pt idx="400">
                  <c:v>77.375131060479703</c:v>
                </c:pt>
                <c:pt idx="401">
                  <c:v>65.981794166648001</c:v>
                </c:pt>
                <c:pt idx="402">
                  <c:v>60.541459621843501</c:v>
                </c:pt>
                <c:pt idx="403">
                  <c:v>92.047141239621595</c:v>
                </c:pt>
                <c:pt idx="404">
                  <c:v>85.236548736738897</c:v>
                </c:pt>
                <c:pt idx="405">
                  <c:v>64.868923786600604</c:v>
                </c:pt>
                <c:pt idx="406">
                  <c:v>65.378841088667997</c:v>
                </c:pt>
                <c:pt idx="407">
                  <c:v>88.691402522623505</c:v>
                </c:pt>
                <c:pt idx="408">
                  <c:v>86.919370642612506</c:v>
                </c:pt>
                <c:pt idx="409">
                  <c:v>83.906504168095694</c:v>
                </c:pt>
                <c:pt idx="410">
                  <c:v>74.114560059398997</c:v>
                </c:pt>
                <c:pt idx="411">
                  <c:v>83.891099708280393</c:v>
                </c:pt>
                <c:pt idx="412">
                  <c:v>71.0483702427303</c:v>
                </c:pt>
                <c:pt idx="413">
                  <c:v>81.676751198295804</c:v>
                </c:pt>
                <c:pt idx="414">
                  <c:v>85.433304648992404</c:v>
                </c:pt>
                <c:pt idx="415">
                  <c:v>71.311496011419095</c:v>
                </c:pt>
                <c:pt idx="416">
                  <c:v>71.594941716542294</c:v>
                </c:pt>
                <c:pt idx="417">
                  <c:v>66.631940547347497</c:v>
                </c:pt>
                <c:pt idx="418">
                  <c:v>78.859155308851697</c:v>
                </c:pt>
                <c:pt idx="419">
                  <c:v>82.064109311828901</c:v>
                </c:pt>
                <c:pt idx="420">
                  <c:v>73.075135976060693</c:v>
                </c:pt>
                <c:pt idx="421">
                  <c:v>79.166195546547399</c:v>
                </c:pt>
                <c:pt idx="422">
                  <c:v>72.797519431769601</c:v>
                </c:pt>
                <c:pt idx="423">
                  <c:v>66.477634456266401</c:v>
                </c:pt>
                <c:pt idx="424">
                  <c:v>72.803850722652001</c:v>
                </c:pt>
                <c:pt idx="425">
                  <c:v>76.067384908480406</c:v>
                </c:pt>
                <c:pt idx="426">
                  <c:v>67.983750261338798</c:v>
                </c:pt>
                <c:pt idx="427">
                  <c:v>81.386571074919601</c:v>
                </c:pt>
                <c:pt idx="428">
                  <c:v>83.250943806542395</c:v>
                </c:pt>
                <c:pt idx="429">
                  <c:v>67.174573193957102</c:v>
                </c:pt>
                <c:pt idx="430">
                  <c:v>67.261206603428107</c:v>
                </c:pt>
                <c:pt idx="431">
                  <c:v>80.345601788333994</c:v>
                </c:pt>
                <c:pt idx="432">
                  <c:v>77.040568849345206</c:v>
                </c:pt>
                <c:pt idx="433">
                  <c:v>95.402959689102104</c:v>
                </c:pt>
                <c:pt idx="434">
                  <c:v>67.290604557886795</c:v>
                </c:pt>
                <c:pt idx="435">
                  <c:v>86.075403314725605</c:v>
                </c:pt>
                <c:pt idx="436">
                  <c:v>91.007122281253203</c:v>
                </c:pt>
                <c:pt idx="437">
                  <c:v>66.918012107158603</c:v>
                </c:pt>
                <c:pt idx="438">
                  <c:v>67.801928449053193</c:v>
                </c:pt>
                <c:pt idx="439">
                  <c:v>72.791162538297996</c:v>
                </c:pt>
                <c:pt idx="440">
                  <c:v>73.718926229993997</c:v>
                </c:pt>
                <c:pt idx="441">
                  <c:v>73.954220529477197</c:v>
                </c:pt>
                <c:pt idx="442">
                  <c:v>79.623971997972703</c:v>
                </c:pt>
                <c:pt idx="443">
                  <c:v>88.684364186421305</c:v>
                </c:pt>
                <c:pt idx="444">
                  <c:v>81.299913107281697</c:v>
                </c:pt>
                <c:pt idx="445">
                  <c:v>70.679166015915797</c:v>
                </c:pt>
                <c:pt idx="446">
                  <c:v>65.171246239257698</c:v>
                </c:pt>
                <c:pt idx="447">
                  <c:v>63.869542312990099</c:v>
                </c:pt>
                <c:pt idx="448">
                  <c:v>76.937003552933206</c:v>
                </c:pt>
                <c:pt idx="449">
                  <c:v>77.435311550281696</c:v>
                </c:pt>
                <c:pt idx="450">
                  <c:v>77.037774890000094</c:v>
                </c:pt>
                <c:pt idx="451">
                  <c:v>61.498861564580203</c:v>
                </c:pt>
                <c:pt idx="452">
                  <c:v>87.888630812734306</c:v>
                </c:pt>
                <c:pt idx="453">
                  <c:v>61.896414765285698</c:v>
                </c:pt>
                <c:pt idx="454">
                  <c:v>77.220284798102398</c:v>
                </c:pt>
                <c:pt idx="455">
                  <c:v>68.560863337911499</c:v>
                </c:pt>
                <c:pt idx="456">
                  <c:v>73.596988941672606</c:v>
                </c:pt>
                <c:pt idx="457">
                  <c:v>77.944747884522201</c:v>
                </c:pt>
                <c:pt idx="458">
                  <c:v>69.716088245651093</c:v>
                </c:pt>
                <c:pt idx="459">
                  <c:v>92.012587489978998</c:v>
                </c:pt>
                <c:pt idx="460">
                  <c:v>83.412310823625603</c:v>
                </c:pt>
                <c:pt idx="461">
                  <c:v>82.215643645531998</c:v>
                </c:pt>
                <c:pt idx="462">
                  <c:v>78.211170890325107</c:v>
                </c:pt>
                <c:pt idx="463">
                  <c:v>78.136001256138201</c:v>
                </c:pt>
                <c:pt idx="464">
                  <c:v>70.757798566283796</c:v>
                </c:pt>
                <c:pt idx="465">
                  <c:v>84.906880524586995</c:v>
                </c:pt>
                <c:pt idx="466">
                  <c:v>83.572373858679597</c:v>
                </c:pt>
                <c:pt idx="467">
                  <c:v>70.117789948031501</c:v>
                </c:pt>
                <c:pt idx="468">
                  <c:v>81.284681177001303</c:v>
                </c:pt>
                <c:pt idx="469">
                  <c:v>71.897858675049093</c:v>
                </c:pt>
                <c:pt idx="470">
                  <c:v>78.212712996741701</c:v>
                </c:pt>
                <c:pt idx="471">
                  <c:v>67.071147192689295</c:v>
                </c:pt>
                <c:pt idx="472">
                  <c:v>79.528561038345302</c:v>
                </c:pt>
                <c:pt idx="473">
                  <c:v>83.784135253069195</c:v>
                </c:pt>
                <c:pt idx="474">
                  <c:v>81.523203579605706</c:v>
                </c:pt>
                <c:pt idx="475">
                  <c:v>66.463167095275494</c:v>
                </c:pt>
                <c:pt idx="476">
                  <c:v>81.995627210276396</c:v>
                </c:pt>
                <c:pt idx="477">
                  <c:v>70.238804998533993</c:v>
                </c:pt>
                <c:pt idx="478">
                  <c:v>77.778026501097102</c:v>
                </c:pt>
                <c:pt idx="479">
                  <c:v>77.808508740937199</c:v>
                </c:pt>
                <c:pt idx="480">
                  <c:v>85.2818832991085</c:v>
                </c:pt>
                <c:pt idx="481">
                  <c:v>81.997741414249006</c:v>
                </c:pt>
                <c:pt idx="482">
                  <c:v>69.426142831023597</c:v>
                </c:pt>
                <c:pt idx="483">
                  <c:v>57.968913586459401</c:v>
                </c:pt>
                <c:pt idx="484">
                  <c:v>70.766546556685597</c:v>
                </c:pt>
                <c:pt idx="485">
                  <c:v>84.219978497791104</c:v>
                </c:pt>
                <c:pt idx="486">
                  <c:v>74.605381306815104</c:v>
                </c:pt>
                <c:pt idx="487">
                  <c:v>91.119980536732598</c:v>
                </c:pt>
                <c:pt idx="488">
                  <c:v>69.310997205022701</c:v>
                </c:pt>
                <c:pt idx="489">
                  <c:v>88.321216323444204</c:v>
                </c:pt>
                <c:pt idx="490">
                  <c:v>70.720999468497197</c:v>
                </c:pt>
                <c:pt idx="491">
                  <c:v>75.043118600156902</c:v>
                </c:pt>
                <c:pt idx="492">
                  <c:v>85.457155029348201</c:v>
                </c:pt>
                <c:pt idx="493">
                  <c:v>69.009077149242998</c:v>
                </c:pt>
                <c:pt idx="494">
                  <c:v>63.582138750139698</c:v>
                </c:pt>
                <c:pt idx="495">
                  <c:v>78.283469416148804</c:v>
                </c:pt>
                <c:pt idx="496">
                  <c:v>93.9589445168873</c:v>
                </c:pt>
                <c:pt idx="497">
                  <c:v>74.995373750552005</c:v>
                </c:pt>
                <c:pt idx="498">
                  <c:v>87.421467571600004</c:v>
                </c:pt>
                <c:pt idx="499">
                  <c:v>75.571524205338406</c:v>
                </c:pt>
                <c:pt idx="500">
                  <c:v>70.4655235803247</c:v>
                </c:pt>
                <c:pt idx="501">
                  <c:v>75.278448235613894</c:v>
                </c:pt>
                <c:pt idx="502">
                  <c:v>80.169047898159505</c:v>
                </c:pt>
                <c:pt idx="503">
                  <c:v>78.620403002837904</c:v>
                </c:pt>
                <c:pt idx="504">
                  <c:v>97.7734878175403</c:v>
                </c:pt>
                <c:pt idx="505">
                  <c:v>79.549924278092107</c:v>
                </c:pt>
                <c:pt idx="506">
                  <c:v>82.558203594376806</c:v>
                </c:pt>
                <c:pt idx="507">
                  <c:v>69.586206093414702</c:v>
                </c:pt>
                <c:pt idx="508">
                  <c:v>82.955556939359099</c:v>
                </c:pt>
                <c:pt idx="509">
                  <c:v>83.341776819034195</c:v>
                </c:pt>
                <c:pt idx="510">
                  <c:v>77.124198333947106</c:v>
                </c:pt>
                <c:pt idx="511">
                  <c:v>81.390802706337695</c:v>
                </c:pt>
                <c:pt idx="512">
                  <c:v>80.914057263255302</c:v>
                </c:pt>
                <c:pt idx="513">
                  <c:v>81.628757827230899</c:v>
                </c:pt>
                <c:pt idx="514">
                  <c:v>84.063152532307697</c:v>
                </c:pt>
                <c:pt idx="515">
                  <c:v>77.2633414717357</c:v>
                </c:pt>
                <c:pt idx="516">
                  <c:v>65.410662331499694</c:v>
                </c:pt>
                <c:pt idx="517">
                  <c:v>67.228241399942405</c:v>
                </c:pt>
                <c:pt idx="518">
                  <c:v>85.582820950463798</c:v>
                </c:pt>
                <c:pt idx="519">
                  <c:v>67.842330240621294</c:v>
                </c:pt>
                <c:pt idx="520">
                  <c:v>86.920611276767801</c:v>
                </c:pt>
                <c:pt idx="521">
                  <c:v>63.978617564810598</c:v>
                </c:pt>
                <c:pt idx="522">
                  <c:v>69.703901922542599</c:v>
                </c:pt>
                <c:pt idx="523">
                  <c:v>77.931896495278806</c:v>
                </c:pt>
                <c:pt idx="524">
                  <c:v>79.511418279440306</c:v>
                </c:pt>
                <c:pt idx="525">
                  <c:v>83.983753042796295</c:v>
                </c:pt>
                <c:pt idx="526">
                  <c:v>76.874450754214493</c:v>
                </c:pt>
                <c:pt idx="527">
                  <c:v>84.759113272898205</c:v>
                </c:pt>
                <c:pt idx="528">
                  <c:v>64.290071633805695</c:v>
                </c:pt>
                <c:pt idx="529">
                  <c:v>70.316393207985797</c:v>
                </c:pt>
                <c:pt idx="530">
                  <c:v>77.432435181713103</c:v>
                </c:pt>
                <c:pt idx="531">
                  <c:v>70.547260711249294</c:v>
                </c:pt>
                <c:pt idx="532">
                  <c:v>62.902566745357198</c:v>
                </c:pt>
                <c:pt idx="533">
                  <c:v>70.170270357889905</c:v>
                </c:pt>
                <c:pt idx="534">
                  <c:v>64.792171731045897</c:v>
                </c:pt>
                <c:pt idx="535">
                  <c:v>75.911400090037802</c:v>
                </c:pt>
                <c:pt idx="536">
                  <c:v>82.733576144846495</c:v>
                </c:pt>
                <c:pt idx="537">
                  <c:v>77.7687694661374</c:v>
                </c:pt>
                <c:pt idx="538">
                  <c:v>82.766283129156093</c:v>
                </c:pt>
                <c:pt idx="539">
                  <c:v>62.8183802825085</c:v>
                </c:pt>
                <c:pt idx="540">
                  <c:v>75.728564165416103</c:v>
                </c:pt>
                <c:pt idx="541">
                  <c:v>67.262869112818905</c:v>
                </c:pt>
                <c:pt idx="542">
                  <c:v>76.199312169443303</c:v>
                </c:pt>
                <c:pt idx="543">
                  <c:v>68.331423494041701</c:v>
                </c:pt>
                <c:pt idx="544">
                  <c:v>78.512446261519699</c:v>
                </c:pt>
                <c:pt idx="545">
                  <c:v>79.210634204956094</c:v>
                </c:pt>
                <c:pt idx="546">
                  <c:v>83.166610782409293</c:v>
                </c:pt>
                <c:pt idx="547">
                  <c:v>68.447653766116304</c:v>
                </c:pt>
                <c:pt idx="548">
                  <c:v>76.3743452704894</c:v>
                </c:pt>
                <c:pt idx="549">
                  <c:v>74.832868626898502</c:v>
                </c:pt>
                <c:pt idx="550">
                  <c:v>85.393660271386594</c:v>
                </c:pt>
                <c:pt idx="551">
                  <c:v>79.2849224435124</c:v>
                </c:pt>
                <c:pt idx="552">
                  <c:v>71.943519187834397</c:v>
                </c:pt>
                <c:pt idx="553">
                  <c:v>66.265804466548104</c:v>
                </c:pt>
                <c:pt idx="554">
                  <c:v>74.843849655060794</c:v>
                </c:pt>
                <c:pt idx="555">
                  <c:v>82.971120092647993</c:v>
                </c:pt>
                <c:pt idx="556">
                  <c:v>77.9426406626892</c:v>
                </c:pt>
                <c:pt idx="557">
                  <c:v>71.9985488138216</c:v>
                </c:pt>
                <c:pt idx="558">
                  <c:v>58.097009955009298</c:v>
                </c:pt>
                <c:pt idx="559">
                  <c:v>57.2856388929386</c:v>
                </c:pt>
                <c:pt idx="560">
                  <c:v>88.212387186822696</c:v>
                </c:pt>
                <c:pt idx="561">
                  <c:v>69.106189266945904</c:v>
                </c:pt>
                <c:pt idx="562">
                  <c:v>80.222312023638693</c:v>
                </c:pt>
                <c:pt idx="563">
                  <c:v>77.912033598691494</c:v>
                </c:pt>
                <c:pt idx="564">
                  <c:v>83.0243540344661</c:v>
                </c:pt>
                <c:pt idx="565">
                  <c:v>89.1091385858238</c:v>
                </c:pt>
                <c:pt idx="566">
                  <c:v>72.978993092832695</c:v>
                </c:pt>
                <c:pt idx="567">
                  <c:v>74.445588931318795</c:v>
                </c:pt>
                <c:pt idx="568">
                  <c:v>75.465148446766605</c:v>
                </c:pt>
                <c:pt idx="569">
                  <c:v>82.223456120348999</c:v>
                </c:pt>
                <c:pt idx="570">
                  <c:v>77.536408503358103</c:v>
                </c:pt>
                <c:pt idx="571">
                  <c:v>76.666827055242706</c:v>
                </c:pt>
                <c:pt idx="572">
                  <c:v>63.290288493589898</c:v>
                </c:pt>
                <c:pt idx="573">
                  <c:v>76.0803476282926</c:v>
                </c:pt>
                <c:pt idx="574">
                  <c:v>83.501096631712898</c:v>
                </c:pt>
                <c:pt idx="575">
                  <c:v>79.405974949545197</c:v>
                </c:pt>
                <c:pt idx="576">
                  <c:v>71.401152697534997</c:v>
                </c:pt>
                <c:pt idx="577">
                  <c:v>67.6281106157073</c:v>
                </c:pt>
                <c:pt idx="578">
                  <c:v>81.048180959141106</c:v>
                </c:pt>
                <c:pt idx="579">
                  <c:v>71.221187074263099</c:v>
                </c:pt>
                <c:pt idx="580">
                  <c:v>61.695419442633103</c:v>
                </c:pt>
                <c:pt idx="581">
                  <c:v>75.266793666385198</c:v>
                </c:pt>
                <c:pt idx="582">
                  <c:v>83.446355574161004</c:v>
                </c:pt>
                <c:pt idx="583">
                  <c:v>73.701476585688098</c:v>
                </c:pt>
                <c:pt idx="584">
                  <c:v>77.627146070090305</c:v>
                </c:pt>
                <c:pt idx="585">
                  <c:v>77.452961074023307</c:v>
                </c:pt>
                <c:pt idx="586">
                  <c:v>80.988997073244505</c:v>
                </c:pt>
                <c:pt idx="587">
                  <c:v>87.709225670501695</c:v>
                </c:pt>
                <c:pt idx="588">
                  <c:v>83.501795308461297</c:v>
                </c:pt>
                <c:pt idx="589">
                  <c:v>60.396999447127698</c:v>
                </c:pt>
                <c:pt idx="590">
                  <c:v>89.066610823913194</c:v>
                </c:pt>
                <c:pt idx="591">
                  <c:v>84.994302216372304</c:v>
                </c:pt>
                <c:pt idx="592">
                  <c:v>79.550221874640499</c:v>
                </c:pt>
                <c:pt idx="593">
                  <c:v>76.855006880334003</c:v>
                </c:pt>
                <c:pt idx="594">
                  <c:v>72.366626335663696</c:v>
                </c:pt>
                <c:pt idx="595">
                  <c:v>79.430300910506304</c:v>
                </c:pt>
                <c:pt idx="596">
                  <c:v>85.126671990727303</c:v>
                </c:pt>
                <c:pt idx="597">
                  <c:v>72.598653506881504</c:v>
                </c:pt>
                <c:pt idx="598">
                  <c:v>77.667739812391403</c:v>
                </c:pt>
                <c:pt idx="599">
                  <c:v>56.038162833322097</c:v>
                </c:pt>
                <c:pt idx="600">
                  <c:v>73.153608297872196</c:v>
                </c:pt>
                <c:pt idx="601">
                  <c:v>75.696392998986695</c:v>
                </c:pt>
                <c:pt idx="602">
                  <c:v>90.381645649520294</c:v>
                </c:pt>
                <c:pt idx="603">
                  <c:v>64.0544853288296</c:v>
                </c:pt>
                <c:pt idx="604">
                  <c:v>62.863458827698899</c:v>
                </c:pt>
                <c:pt idx="605">
                  <c:v>69.789028126849601</c:v>
                </c:pt>
                <c:pt idx="606">
                  <c:v>85.057305189309901</c:v>
                </c:pt>
                <c:pt idx="607">
                  <c:v>83.889176744271793</c:v>
                </c:pt>
                <c:pt idx="608">
                  <c:v>79.807247472021999</c:v>
                </c:pt>
                <c:pt idx="609">
                  <c:v>62.742158418920198</c:v>
                </c:pt>
                <c:pt idx="610">
                  <c:v>81.944783628838906</c:v>
                </c:pt>
                <c:pt idx="611">
                  <c:v>86.112262921481999</c:v>
                </c:pt>
                <c:pt idx="612">
                  <c:v>76.399560576106495</c:v>
                </c:pt>
                <c:pt idx="613">
                  <c:v>74.362262878490895</c:v>
                </c:pt>
                <c:pt idx="614">
                  <c:v>74.816331889739601</c:v>
                </c:pt>
                <c:pt idx="615">
                  <c:v>75.960732099634896</c:v>
                </c:pt>
                <c:pt idx="616">
                  <c:v>74.4413985720347</c:v>
                </c:pt>
                <c:pt idx="617">
                  <c:v>62.112135804864899</c:v>
                </c:pt>
                <c:pt idx="618">
                  <c:v>92.771878272512495</c:v>
                </c:pt>
                <c:pt idx="619">
                  <c:v>80.913616243699707</c:v>
                </c:pt>
                <c:pt idx="620">
                  <c:v>67.391385767057798</c:v>
                </c:pt>
                <c:pt idx="621">
                  <c:v>75.602127412144796</c:v>
                </c:pt>
                <c:pt idx="622">
                  <c:v>76.4571867653613</c:v>
                </c:pt>
                <c:pt idx="623">
                  <c:v>81.267778615578194</c:v>
                </c:pt>
                <c:pt idx="624">
                  <c:v>91.149912295159893</c:v>
                </c:pt>
                <c:pt idx="625">
                  <c:v>79.697236881542196</c:v>
                </c:pt>
                <c:pt idx="626">
                  <c:v>73.8883680442692</c:v>
                </c:pt>
                <c:pt idx="627">
                  <c:v>74.9764495131258</c:v>
                </c:pt>
                <c:pt idx="628">
                  <c:v>80.949990110779495</c:v>
                </c:pt>
                <c:pt idx="629">
                  <c:v>63.9239384945081</c:v>
                </c:pt>
                <c:pt idx="630">
                  <c:v>80.791091956835402</c:v>
                </c:pt>
                <c:pt idx="631">
                  <c:v>79.077944988764102</c:v>
                </c:pt>
                <c:pt idx="632">
                  <c:v>74.118100224644706</c:v>
                </c:pt>
                <c:pt idx="633">
                  <c:v>78.751488858330603</c:v>
                </c:pt>
                <c:pt idx="634">
                  <c:v>78.675004964666002</c:v>
                </c:pt>
                <c:pt idx="635">
                  <c:v>80.821657470714598</c:v>
                </c:pt>
                <c:pt idx="636">
                  <c:v>67.272655256706003</c:v>
                </c:pt>
                <c:pt idx="637">
                  <c:v>66.873869815387906</c:v>
                </c:pt>
                <c:pt idx="638">
                  <c:v>75.026855359158702</c:v>
                </c:pt>
                <c:pt idx="639">
                  <c:v>76.228257562406796</c:v>
                </c:pt>
                <c:pt idx="640">
                  <c:v>68.4482511947988</c:v>
                </c:pt>
                <c:pt idx="641">
                  <c:v>68.749946006687097</c:v>
                </c:pt>
                <c:pt idx="642">
                  <c:v>76.4313542528417</c:v>
                </c:pt>
                <c:pt idx="643">
                  <c:v>80.018592000035099</c:v>
                </c:pt>
                <c:pt idx="644">
                  <c:v>77.328510805742695</c:v>
                </c:pt>
                <c:pt idx="645">
                  <c:v>73.081281588342804</c:v>
                </c:pt>
                <c:pt idx="646">
                  <c:v>76.491065195304103</c:v>
                </c:pt>
                <c:pt idx="647">
                  <c:v>79.281415641585696</c:v>
                </c:pt>
                <c:pt idx="648">
                  <c:v>73.479640811686295</c:v>
                </c:pt>
                <c:pt idx="649">
                  <c:v>66.337141086716898</c:v>
                </c:pt>
                <c:pt idx="650">
                  <c:v>81.851605541765394</c:v>
                </c:pt>
                <c:pt idx="651">
                  <c:v>72.805269548326393</c:v>
                </c:pt>
                <c:pt idx="652">
                  <c:v>74.517370384208903</c:v>
                </c:pt>
                <c:pt idx="653">
                  <c:v>75.927165377585794</c:v>
                </c:pt>
                <c:pt idx="654">
                  <c:v>73.024253585383903</c:v>
                </c:pt>
                <c:pt idx="655">
                  <c:v>81.385260218818502</c:v>
                </c:pt>
                <c:pt idx="656">
                  <c:v>77.795184073106896</c:v>
                </c:pt>
                <c:pt idx="657">
                  <c:v>64.552183183697593</c:v>
                </c:pt>
                <c:pt idx="658">
                  <c:v>81.890114690195901</c:v>
                </c:pt>
                <c:pt idx="659">
                  <c:v>90.009187917456003</c:v>
                </c:pt>
                <c:pt idx="660">
                  <c:v>68.470083342192595</c:v>
                </c:pt>
                <c:pt idx="661">
                  <c:v>79.257313029097006</c:v>
                </c:pt>
                <c:pt idx="662">
                  <c:v>76.835396890585997</c:v>
                </c:pt>
                <c:pt idx="663">
                  <c:v>88.577278700299601</c:v>
                </c:pt>
                <c:pt idx="664">
                  <c:v>73.283935441104106</c:v>
                </c:pt>
                <c:pt idx="665">
                  <c:v>68.435207444446903</c:v>
                </c:pt>
                <c:pt idx="666">
                  <c:v>74.093516991794502</c:v>
                </c:pt>
                <c:pt idx="667">
                  <c:v>73.205783055731004</c:v>
                </c:pt>
                <c:pt idx="668">
                  <c:v>80.459558417119396</c:v>
                </c:pt>
                <c:pt idx="669">
                  <c:v>98.761754149984696</c:v>
                </c:pt>
                <c:pt idx="670">
                  <c:v>71.879720033009704</c:v>
                </c:pt>
                <c:pt idx="671">
                  <c:v>77.571595906330501</c:v>
                </c:pt>
                <c:pt idx="672">
                  <c:v>67.963279367504796</c:v>
                </c:pt>
                <c:pt idx="673">
                  <c:v>69.331784022302301</c:v>
                </c:pt>
                <c:pt idx="674">
                  <c:v>69.073594988200895</c:v>
                </c:pt>
                <c:pt idx="675">
                  <c:v>98.8437558305246</c:v>
                </c:pt>
                <c:pt idx="676">
                  <c:v>79.497795125377195</c:v>
                </c:pt>
                <c:pt idx="677">
                  <c:v>87.549040713671502</c:v>
                </c:pt>
                <c:pt idx="678">
                  <c:v>84.959711624820798</c:v>
                </c:pt>
                <c:pt idx="679">
                  <c:v>69.623199250971197</c:v>
                </c:pt>
                <c:pt idx="680">
                  <c:v>76.425406074137399</c:v>
                </c:pt>
                <c:pt idx="681">
                  <c:v>89.205344679925602</c:v>
                </c:pt>
                <c:pt idx="682">
                  <c:v>74.959503680925394</c:v>
                </c:pt>
                <c:pt idx="683">
                  <c:v>91.703257941780905</c:v>
                </c:pt>
                <c:pt idx="684">
                  <c:v>73.091323621666504</c:v>
                </c:pt>
                <c:pt idx="685">
                  <c:v>92.8504037293023</c:v>
                </c:pt>
                <c:pt idx="686">
                  <c:v>86.268838635745695</c:v>
                </c:pt>
                <c:pt idx="687">
                  <c:v>77.553946170076102</c:v>
                </c:pt>
                <c:pt idx="688">
                  <c:v>78.924743272546294</c:v>
                </c:pt>
                <c:pt idx="689">
                  <c:v>74.388165854879404</c:v>
                </c:pt>
                <c:pt idx="690">
                  <c:v>89.492719215166005</c:v>
                </c:pt>
                <c:pt idx="691">
                  <c:v>79.786300324283303</c:v>
                </c:pt>
                <c:pt idx="692">
                  <c:v>79.602069550291702</c:v>
                </c:pt>
                <c:pt idx="693">
                  <c:v>74.924647770205794</c:v>
                </c:pt>
                <c:pt idx="694">
                  <c:v>69.365616437132999</c:v>
                </c:pt>
                <c:pt idx="695">
                  <c:v>69.737097125471806</c:v>
                </c:pt>
                <c:pt idx="696">
                  <c:v>83.063549337683895</c:v>
                </c:pt>
                <c:pt idx="697">
                  <c:v>78.135853962418906</c:v>
                </c:pt>
                <c:pt idx="698">
                  <c:v>85.895156361208507</c:v>
                </c:pt>
                <c:pt idx="699">
                  <c:v>75.909569282541398</c:v>
                </c:pt>
                <c:pt idx="700">
                  <c:v>76.668936279622699</c:v>
                </c:pt>
                <c:pt idx="701">
                  <c:v>82.965339671121995</c:v>
                </c:pt>
                <c:pt idx="702">
                  <c:v>83.016197746636607</c:v>
                </c:pt>
                <c:pt idx="703">
                  <c:v>79.123725348203905</c:v>
                </c:pt>
                <c:pt idx="704">
                  <c:v>75.312837570444799</c:v>
                </c:pt>
                <c:pt idx="705">
                  <c:v>88.207066671346496</c:v>
                </c:pt>
                <c:pt idx="706">
                  <c:v>73.559051812356799</c:v>
                </c:pt>
                <c:pt idx="707">
                  <c:v>77.847338175837507</c:v>
                </c:pt>
                <c:pt idx="708">
                  <c:v>80.059886419157706</c:v>
                </c:pt>
                <c:pt idx="709">
                  <c:v>73.862732882586101</c:v>
                </c:pt>
                <c:pt idx="710">
                  <c:v>72.5826763577994</c:v>
                </c:pt>
                <c:pt idx="711">
                  <c:v>85.140004808748003</c:v>
                </c:pt>
                <c:pt idx="712">
                  <c:v>75.805245435178094</c:v>
                </c:pt>
                <c:pt idx="713">
                  <c:v>70.559427109987496</c:v>
                </c:pt>
                <c:pt idx="714">
                  <c:v>73.413568060219305</c:v>
                </c:pt>
                <c:pt idx="715">
                  <c:v>81.756023668700195</c:v>
                </c:pt>
                <c:pt idx="716">
                  <c:v>86.773219442039405</c:v>
                </c:pt>
                <c:pt idx="717">
                  <c:v>67.216095415165199</c:v>
                </c:pt>
                <c:pt idx="718">
                  <c:v>71.727159855529095</c:v>
                </c:pt>
                <c:pt idx="719">
                  <c:v>82.496323887517903</c:v>
                </c:pt>
                <c:pt idx="720">
                  <c:v>76.737686318442599</c:v>
                </c:pt>
                <c:pt idx="721">
                  <c:v>93.218414049302993</c:v>
                </c:pt>
                <c:pt idx="722">
                  <c:v>78.394550652080895</c:v>
                </c:pt>
                <c:pt idx="723">
                  <c:v>68.498917278220901</c:v>
                </c:pt>
                <c:pt idx="724">
                  <c:v>73.623689303559402</c:v>
                </c:pt>
                <c:pt idx="725">
                  <c:v>84.160066999051395</c:v>
                </c:pt>
                <c:pt idx="726">
                  <c:v>71.952396118521804</c:v>
                </c:pt>
                <c:pt idx="727">
                  <c:v>86.853078924296796</c:v>
                </c:pt>
                <c:pt idx="728">
                  <c:v>76.961199133594405</c:v>
                </c:pt>
                <c:pt idx="729">
                  <c:v>64.734084958688996</c:v>
                </c:pt>
                <c:pt idx="730">
                  <c:v>60.719349203758703</c:v>
                </c:pt>
                <c:pt idx="731">
                  <c:v>79.536413494738895</c:v>
                </c:pt>
                <c:pt idx="732">
                  <c:v>71.895917890877101</c:v>
                </c:pt>
                <c:pt idx="733">
                  <c:v>82.298800620253601</c:v>
                </c:pt>
                <c:pt idx="734">
                  <c:v>86.264591415246599</c:v>
                </c:pt>
                <c:pt idx="735">
                  <c:v>77.181381426260899</c:v>
                </c:pt>
                <c:pt idx="736">
                  <c:v>88.351605748298397</c:v>
                </c:pt>
                <c:pt idx="737">
                  <c:v>79.668309622251599</c:v>
                </c:pt>
                <c:pt idx="738">
                  <c:v>75.387545137464798</c:v>
                </c:pt>
                <c:pt idx="739">
                  <c:v>79.431363411160802</c:v>
                </c:pt>
                <c:pt idx="740">
                  <c:v>90.898507060788404</c:v>
                </c:pt>
                <c:pt idx="741">
                  <c:v>58.820473142429996</c:v>
                </c:pt>
                <c:pt idx="742">
                  <c:v>63.8759266599561</c:v>
                </c:pt>
                <c:pt idx="743">
                  <c:v>92.376192361493096</c:v>
                </c:pt>
                <c:pt idx="744">
                  <c:v>78.408830035900195</c:v>
                </c:pt>
                <c:pt idx="745">
                  <c:v>67.428561213744501</c:v>
                </c:pt>
                <c:pt idx="746">
                  <c:v>72.957829701855701</c:v>
                </c:pt>
                <c:pt idx="747">
                  <c:v>84.578652968615302</c:v>
                </c:pt>
                <c:pt idx="748">
                  <c:v>61.491394448122897</c:v>
                </c:pt>
                <c:pt idx="749">
                  <c:v>88.926974022767794</c:v>
                </c:pt>
                <c:pt idx="750">
                  <c:v>73.050252395539303</c:v>
                </c:pt>
                <c:pt idx="751">
                  <c:v>81.886434494394805</c:v>
                </c:pt>
                <c:pt idx="752">
                  <c:v>58.2420960201311</c:v>
                </c:pt>
                <c:pt idx="753">
                  <c:v>75.121292227816099</c:v>
                </c:pt>
                <c:pt idx="754">
                  <c:v>85.9045501562656</c:v>
                </c:pt>
                <c:pt idx="755">
                  <c:v>76.748867443322794</c:v>
                </c:pt>
                <c:pt idx="756">
                  <c:v>64.207329445028194</c:v>
                </c:pt>
                <c:pt idx="757">
                  <c:v>56.849828554125303</c:v>
                </c:pt>
                <c:pt idx="758">
                  <c:v>87.792686346792806</c:v>
                </c:pt>
                <c:pt idx="759">
                  <c:v>71.459843615277805</c:v>
                </c:pt>
                <c:pt idx="760">
                  <c:v>73.976840427964206</c:v>
                </c:pt>
                <c:pt idx="761">
                  <c:v>76.267626900609301</c:v>
                </c:pt>
                <c:pt idx="762">
                  <c:v>90.018259061122805</c:v>
                </c:pt>
                <c:pt idx="763">
                  <c:v>79.766463605980306</c:v>
                </c:pt>
                <c:pt idx="764">
                  <c:v>87.170295212302804</c:v>
                </c:pt>
                <c:pt idx="765">
                  <c:v>80.870617100748802</c:v>
                </c:pt>
                <c:pt idx="766">
                  <c:v>88.084489197032894</c:v>
                </c:pt>
                <c:pt idx="767">
                  <c:v>75.220147470708994</c:v>
                </c:pt>
                <c:pt idx="768">
                  <c:v>81.226130971833001</c:v>
                </c:pt>
                <c:pt idx="769">
                  <c:v>72.723446051810697</c:v>
                </c:pt>
                <c:pt idx="770">
                  <c:v>87.194329333886401</c:v>
                </c:pt>
                <c:pt idx="771">
                  <c:v>75.524596279952107</c:v>
                </c:pt>
                <c:pt idx="772">
                  <c:v>86.739872026589794</c:v>
                </c:pt>
                <c:pt idx="773">
                  <c:v>83.527438939470201</c:v>
                </c:pt>
                <c:pt idx="774">
                  <c:v>77.287283990913096</c:v>
                </c:pt>
                <c:pt idx="775">
                  <c:v>70.970332752196796</c:v>
                </c:pt>
                <c:pt idx="776">
                  <c:v>77.394597504424098</c:v>
                </c:pt>
                <c:pt idx="777">
                  <c:v>64.484404672567095</c:v>
                </c:pt>
                <c:pt idx="778">
                  <c:v>66.072850976148203</c:v>
                </c:pt>
                <c:pt idx="779">
                  <c:v>72.706299436199203</c:v>
                </c:pt>
                <c:pt idx="780">
                  <c:v>70.340778982692498</c:v>
                </c:pt>
                <c:pt idx="781">
                  <c:v>81.004136774696406</c:v>
                </c:pt>
                <c:pt idx="782">
                  <c:v>78.441430590549601</c:v>
                </c:pt>
                <c:pt idx="783">
                  <c:v>73.090440153524298</c:v>
                </c:pt>
                <c:pt idx="784">
                  <c:v>67.929588829190394</c:v>
                </c:pt>
                <c:pt idx="785">
                  <c:v>91.944623236750999</c:v>
                </c:pt>
                <c:pt idx="786">
                  <c:v>70.069460288059602</c:v>
                </c:pt>
                <c:pt idx="787">
                  <c:v>68.973113658711696</c:v>
                </c:pt>
                <c:pt idx="788">
                  <c:v>81.743051523811602</c:v>
                </c:pt>
                <c:pt idx="789">
                  <c:v>71.400421163786802</c:v>
                </c:pt>
                <c:pt idx="790">
                  <c:v>69.565453940775498</c:v>
                </c:pt>
                <c:pt idx="791">
                  <c:v>87.721537047128393</c:v>
                </c:pt>
                <c:pt idx="792">
                  <c:v>88.546905916481194</c:v>
                </c:pt>
                <c:pt idx="793">
                  <c:v>74.449984491635803</c:v>
                </c:pt>
                <c:pt idx="794">
                  <c:v>69.193144377290196</c:v>
                </c:pt>
                <c:pt idx="795">
                  <c:v>88.596723261505801</c:v>
                </c:pt>
                <c:pt idx="796">
                  <c:v>73.587275852860103</c:v>
                </c:pt>
                <c:pt idx="797">
                  <c:v>75.7482322654878</c:v>
                </c:pt>
                <c:pt idx="798">
                  <c:v>73.129469920922304</c:v>
                </c:pt>
                <c:pt idx="799">
                  <c:v>82.910470444998495</c:v>
                </c:pt>
                <c:pt idx="800">
                  <c:v>68.272409472689702</c:v>
                </c:pt>
                <c:pt idx="801">
                  <c:v>71.583166256393994</c:v>
                </c:pt>
                <c:pt idx="802">
                  <c:v>67.221099679359199</c:v>
                </c:pt>
                <c:pt idx="803">
                  <c:v>80.080330437571803</c:v>
                </c:pt>
                <c:pt idx="804">
                  <c:v>74.244221052908898</c:v>
                </c:pt>
                <c:pt idx="805">
                  <c:v>87.809525097055896</c:v>
                </c:pt>
                <c:pt idx="806">
                  <c:v>86.325168814850102</c:v>
                </c:pt>
                <c:pt idx="807">
                  <c:v>84.790824428415107</c:v>
                </c:pt>
                <c:pt idx="808">
                  <c:v>66.232130066179707</c:v>
                </c:pt>
                <c:pt idx="809">
                  <c:v>71.542827482744599</c:v>
                </c:pt>
                <c:pt idx="810">
                  <c:v>79.558214430339504</c:v>
                </c:pt>
                <c:pt idx="811">
                  <c:v>62.950254979416002</c:v>
                </c:pt>
                <c:pt idx="812">
                  <c:v>66.184741150332002</c:v>
                </c:pt>
                <c:pt idx="813">
                  <c:v>83.075692627955405</c:v>
                </c:pt>
                <c:pt idx="814">
                  <c:v>71.482290166526298</c:v>
                </c:pt>
                <c:pt idx="815">
                  <c:v>83.384026093327904</c:v>
                </c:pt>
                <c:pt idx="816">
                  <c:v>73.269895769360403</c:v>
                </c:pt>
                <c:pt idx="817">
                  <c:v>70.207281026416297</c:v>
                </c:pt>
                <c:pt idx="818">
                  <c:v>66.304863051861005</c:v>
                </c:pt>
                <c:pt idx="819">
                  <c:v>74.977280561743896</c:v>
                </c:pt>
                <c:pt idx="820">
                  <c:v>74.388749336291397</c:v>
                </c:pt>
                <c:pt idx="821">
                  <c:v>86.122349395426099</c:v>
                </c:pt>
                <c:pt idx="822">
                  <c:v>67.8902182085357</c:v>
                </c:pt>
                <c:pt idx="823">
                  <c:v>75.978265613531505</c:v>
                </c:pt>
                <c:pt idx="824">
                  <c:v>76.684283833173794</c:v>
                </c:pt>
                <c:pt idx="825">
                  <c:v>83.054684839720693</c:v>
                </c:pt>
                <c:pt idx="826">
                  <c:v>96.452143367892205</c:v>
                </c:pt>
                <c:pt idx="827">
                  <c:v>80.206041503065293</c:v>
                </c:pt>
                <c:pt idx="828">
                  <c:v>81.273754096507005</c:v>
                </c:pt>
                <c:pt idx="829">
                  <c:v>88.2056627410971</c:v>
                </c:pt>
                <c:pt idx="830">
                  <c:v>79.608908662109897</c:v>
                </c:pt>
                <c:pt idx="831">
                  <c:v>61.398887718175601</c:v>
                </c:pt>
                <c:pt idx="832">
                  <c:v>83.788438682512407</c:v>
                </c:pt>
                <c:pt idx="833">
                  <c:v>87.358259069533403</c:v>
                </c:pt>
                <c:pt idx="834">
                  <c:v>84.589182120061807</c:v>
                </c:pt>
                <c:pt idx="835">
                  <c:v>80.055883570316993</c:v>
                </c:pt>
                <c:pt idx="836">
                  <c:v>74.615378410183197</c:v>
                </c:pt>
                <c:pt idx="837">
                  <c:v>74.862475371238801</c:v>
                </c:pt>
                <c:pt idx="838">
                  <c:v>93.151313274228897</c:v>
                </c:pt>
                <c:pt idx="839">
                  <c:v>84.377457927369406</c:v>
                </c:pt>
                <c:pt idx="840">
                  <c:v>80.018592915114496</c:v>
                </c:pt>
                <c:pt idx="841">
                  <c:v>91.622951015959302</c:v>
                </c:pt>
                <c:pt idx="842">
                  <c:v>77.514805001285794</c:v>
                </c:pt>
                <c:pt idx="843">
                  <c:v>79.130072924955101</c:v>
                </c:pt>
                <c:pt idx="844">
                  <c:v>78.484017424798196</c:v>
                </c:pt>
                <c:pt idx="845">
                  <c:v>85.898186052595506</c:v>
                </c:pt>
                <c:pt idx="846">
                  <c:v>83.401124300291897</c:v>
                </c:pt>
                <c:pt idx="847">
                  <c:v>63.216576769996301</c:v>
                </c:pt>
                <c:pt idx="848">
                  <c:v>73.224625766909895</c:v>
                </c:pt>
                <c:pt idx="849">
                  <c:v>81.049803200396795</c:v>
                </c:pt>
                <c:pt idx="850">
                  <c:v>79.1958522448667</c:v>
                </c:pt>
                <c:pt idx="851">
                  <c:v>88.294319918305803</c:v>
                </c:pt>
                <c:pt idx="852">
                  <c:v>82.973423340905597</c:v>
                </c:pt>
                <c:pt idx="853">
                  <c:v>72.928815784859097</c:v>
                </c:pt>
                <c:pt idx="854">
                  <c:v>81.497826757284798</c:v>
                </c:pt>
                <c:pt idx="855">
                  <c:v>69.231003782615502</c:v>
                </c:pt>
                <c:pt idx="856">
                  <c:v>75.865361139957002</c:v>
                </c:pt>
                <c:pt idx="857">
                  <c:v>91.755539095526302</c:v>
                </c:pt>
                <c:pt idx="858">
                  <c:v>85.133856091641803</c:v>
                </c:pt>
                <c:pt idx="859">
                  <c:v>82.560688122413794</c:v>
                </c:pt>
                <c:pt idx="860">
                  <c:v>67.730724383124596</c:v>
                </c:pt>
                <c:pt idx="861">
                  <c:v>96.129305542065097</c:v>
                </c:pt>
                <c:pt idx="862">
                  <c:v>70.837588732696403</c:v>
                </c:pt>
                <c:pt idx="863">
                  <c:v>80.981707796063603</c:v>
                </c:pt>
                <c:pt idx="864">
                  <c:v>65.356061471274899</c:v>
                </c:pt>
                <c:pt idx="865">
                  <c:v>72.040034098806302</c:v>
                </c:pt>
                <c:pt idx="866">
                  <c:v>77.120780315012894</c:v>
                </c:pt>
                <c:pt idx="867">
                  <c:v>75.348535712604104</c:v>
                </c:pt>
                <c:pt idx="868">
                  <c:v>71.397608514414799</c:v>
                </c:pt>
                <c:pt idx="869">
                  <c:v>86.0852701029375</c:v>
                </c:pt>
                <c:pt idx="870">
                  <c:v>93.381154080313607</c:v>
                </c:pt>
                <c:pt idx="871">
                  <c:v>96.827015470862804</c:v>
                </c:pt>
                <c:pt idx="872">
                  <c:v>80.887306382511895</c:v>
                </c:pt>
                <c:pt idx="873">
                  <c:v>69.220374109720595</c:v>
                </c:pt>
                <c:pt idx="874">
                  <c:v>60.919321032253599</c:v>
                </c:pt>
                <c:pt idx="875">
                  <c:v>75.538565910795</c:v>
                </c:pt>
                <c:pt idx="876">
                  <c:v>79.799843750995805</c:v>
                </c:pt>
                <c:pt idx="877">
                  <c:v>71.549104166158898</c:v>
                </c:pt>
                <c:pt idx="878">
                  <c:v>84.690910540554299</c:v>
                </c:pt>
                <c:pt idx="879">
                  <c:v>83.607579940110895</c:v>
                </c:pt>
                <c:pt idx="880">
                  <c:v>75.650017469654799</c:v>
                </c:pt>
                <c:pt idx="881">
                  <c:v>75.876891478129096</c:v>
                </c:pt>
                <c:pt idx="882">
                  <c:v>81.097206086821501</c:v>
                </c:pt>
                <c:pt idx="883">
                  <c:v>65.309203330879697</c:v>
                </c:pt>
                <c:pt idx="884">
                  <c:v>76.125636337620406</c:v>
                </c:pt>
                <c:pt idx="885">
                  <c:v>73.725643331726104</c:v>
                </c:pt>
                <c:pt idx="886">
                  <c:v>70.172770136641404</c:v>
                </c:pt>
                <c:pt idx="887">
                  <c:v>67.467191376448099</c:v>
                </c:pt>
                <c:pt idx="888">
                  <c:v>76.654208500373002</c:v>
                </c:pt>
                <c:pt idx="889">
                  <c:v>74.088475128194204</c:v>
                </c:pt>
                <c:pt idx="890">
                  <c:v>70.681573215254801</c:v>
                </c:pt>
                <c:pt idx="891">
                  <c:v>89.392006186177397</c:v>
                </c:pt>
                <c:pt idx="892">
                  <c:v>82.976827024206102</c:v>
                </c:pt>
                <c:pt idx="893">
                  <c:v>82.210069241384801</c:v>
                </c:pt>
                <c:pt idx="894">
                  <c:v>73.552686330934705</c:v>
                </c:pt>
                <c:pt idx="895">
                  <c:v>77.217262579186297</c:v>
                </c:pt>
                <c:pt idx="896">
                  <c:v>75.642665788286607</c:v>
                </c:pt>
                <c:pt idx="897">
                  <c:v>79.107979045016094</c:v>
                </c:pt>
                <c:pt idx="898">
                  <c:v>72.992079373321204</c:v>
                </c:pt>
                <c:pt idx="899">
                  <c:v>67.254142459000505</c:v>
                </c:pt>
                <c:pt idx="900">
                  <c:v>80.1329725987259</c:v>
                </c:pt>
                <c:pt idx="901">
                  <c:v>77.5451627844336</c:v>
                </c:pt>
                <c:pt idx="902">
                  <c:v>73.936999733188301</c:v>
                </c:pt>
                <c:pt idx="903">
                  <c:v>90.683963970940198</c:v>
                </c:pt>
                <c:pt idx="904">
                  <c:v>84.486180772107204</c:v>
                </c:pt>
                <c:pt idx="905">
                  <c:v>74.653127777250404</c:v>
                </c:pt>
                <c:pt idx="906">
                  <c:v>76.260715118371493</c:v>
                </c:pt>
                <c:pt idx="907">
                  <c:v>64.045923582876696</c:v>
                </c:pt>
                <c:pt idx="908">
                  <c:v>77.310375648610801</c:v>
                </c:pt>
                <c:pt idx="909">
                  <c:v>74.9489798003289</c:v>
                </c:pt>
                <c:pt idx="910">
                  <c:v>78.701282329076406</c:v>
                </c:pt>
                <c:pt idx="911">
                  <c:v>85.170240895263007</c:v>
                </c:pt>
                <c:pt idx="912">
                  <c:v>83.945893227726401</c:v>
                </c:pt>
                <c:pt idx="913">
                  <c:v>74.342438038231805</c:v>
                </c:pt>
                <c:pt idx="914">
                  <c:v>84.740097502982493</c:v>
                </c:pt>
                <c:pt idx="915">
                  <c:v>95.570799689443504</c:v>
                </c:pt>
                <c:pt idx="916">
                  <c:v>79.297404831035706</c:v>
                </c:pt>
                <c:pt idx="917">
                  <c:v>66.562488930517802</c:v>
                </c:pt>
                <c:pt idx="918">
                  <c:v>83.397373871329805</c:v>
                </c:pt>
                <c:pt idx="919">
                  <c:v>84.073561216130898</c:v>
                </c:pt>
                <c:pt idx="920">
                  <c:v>68.018868341330005</c:v>
                </c:pt>
                <c:pt idx="921">
                  <c:v>79.292169686906107</c:v>
                </c:pt>
                <c:pt idx="922">
                  <c:v>72.4228948235356</c:v>
                </c:pt>
                <c:pt idx="923">
                  <c:v>78.657157477696501</c:v>
                </c:pt>
                <c:pt idx="924">
                  <c:v>92.058468725305303</c:v>
                </c:pt>
                <c:pt idx="925">
                  <c:v>73.480515098239593</c:v>
                </c:pt>
                <c:pt idx="926">
                  <c:v>75.182823286805302</c:v>
                </c:pt>
                <c:pt idx="927">
                  <c:v>72.962325642513406</c:v>
                </c:pt>
                <c:pt idx="928">
                  <c:v>79.488976744686795</c:v>
                </c:pt>
                <c:pt idx="929">
                  <c:v>71.975907740993094</c:v>
                </c:pt>
                <c:pt idx="930">
                  <c:v>70.050166518054894</c:v>
                </c:pt>
                <c:pt idx="931">
                  <c:v>88.628402589132406</c:v>
                </c:pt>
                <c:pt idx="932">
                  <c:v>74.723687667297298</c:v>
                </c:pt>
                <c:pt idx="933">
                  <c:v>86.840489492360305</c:v>
                </c:pt>
                <c:pt idx="934">
                  <c:v>74.327506300499607</c:v>
                </c:pt>
                <c:pt idx="935">
                  <c:v>63.298667998943401</c:v>
                </c:pt>
                <c:pt idx="936">
                  <c:v>90.279794178436305</c:v>
                </c:pt>
                <c:pt idx="937">
                  <c:v>71.081567695922701</c:v>
                </c:pt>
                <c:pt idx="938">
                  <c:v>65.443610990114607</c:v>
                </c:pt>
                <c:pt idx="939">
                  <c:v>72.512238723117406</c:v>
                </c:pt>
                <c:pt idx="940">
                  <c:v>64.627594677649</c:v>
                </c:pt>
                <c:pt idx="941">
                  <c:v>69.598317846072902</c:v>
                </c:pt>
                <c:pt idx="942">
                  <c:v>75.919291674598398</c:v>
                </c:pt>
                <c:pt idx="943">
                  <c:v>90.078600837482497</c:v>
                </c:pt>
                <c:pt idx="944">
                  <c:v>79.813061160875804</c:v>
                </c:pt>
                <c:pt idx="945">
                  <c:v>72.359761057386706</c:v>
                </c:pt>
                <c:pt idx="946">
                  <c:v>83.134822739430504</c:v>
                </c:pt>
                <c:pt idx="947">
                  <c:v>69.887077872745095</c:v>
                </c:pt>
                <c:pt idx="948">
                  <c:v>79.685466833542904</c:v>
                </c:pt>
                <c:pt idx="949">
                  <c:v>85.948363699539499</c:v>
                </c:pt>
                <c:pt idx="950">
                  <c:v>74.258024097085794</c:v>
                </c:pt>
                <c:pt idx="951">
                  <c:v>76.356418443074304</c:v>
                </c:pt>
                <c:pt idx="952">
                  <c:v>79.6434926957957</c:v>
                </c:pt>
                <c:pt idx="953">
                  <c:v>70.996554258517605</c:v>
                </c:pt>
                <c:pt idx="954">
                  <c:v>82.106336502591006</c:v>
                </c:pt>
                <c:pt idx="955">
                  <c:v>88.269879750886702</c:v>
                </c:pt>
                <c:pt idx="956">
                  <c:v>83.568671921574705</c:v>
                </c:pt>
                <c:pt idx="957">
                  <c:v>86.338049905387194</c:v>
                </c:pt>
                <c:pt idx="958">
                  <c:v>76.767502731885003</c:v>
                </c:pt>
                <c:pt idx="959">
                  <c:v>69.989627141606306</c:v>
                </c:pt>
                <c:pt idx="960">
                  <c:v>71.833548576522205</c:v>
                </c:pt>
                <c:pt idx="961">
                  <c:v>76.933413834947402</c:v>
                </c:pt>
                <c:pt idx="962">
                  <c:v>85.938000983118698</c:v>
                </c:pt>
                <c:pt idx="963">
                  <c:v>73.764917664826697</c:v>
                </c:pt>
                <c:pt idx="964">
                  <c:v>81.374915745402404</c:v>
                </c:pt>
                <c:pt idx="965">
                  <c:v>64.1604409404394</c:v>
                </c:pt>
                <c:pt idx="966">
                  <c:v>70.644224807509104</c:v>
                </c:pt>
                <c:pt idx="967">
                  <c:v>77.156199248019405</c:v>
                </c:pt>
                <c:pt idx="968">
                  <c:v>67.007114516958097</c:v>
                </c:pt>
                <c:pt idx="969">
                  <c:v>83.071314414978701</c:v>
                </c:pt>
                <c:pt idx="970">
                  <c:v>87.408309752387794</c:v>
                </c:pt>
                <c:pt idx="971">
                  <c:v>81.385154804364603</c:v>
                </c:pt>
                <c:pt idx="972">
                  <c:v>85.556235580314905</c:v>
                </c:pt>
                <c:pt idx="973">
                  <c:v>71.359781025744894</c:v>
                </c:pt>
                <c:pt idx="974">
                  <c:v>77.812802940784906</c:v>
                </c:pt>
                <c:pt idx="975">
                  <c:v>74.008294134165396</c:v>
                </c:pt>
                <c:pt idx="976">
                  <c:v>67.449943852674195</c:v>
                </c:pt>
                <c:pt idx="977">
                  <c:v>87.428844388737403</c:v>
                </c:pt>
                <c:pt idx="978">
                  <c:v>73.944897160381899</c:v>
                </c:pt>
                <c:pt idx="979">
                  <c:v>79.663778707618803</c:v>
                </c:pt>
                <c:pt idx="980">
                  <c:v>67.045248266699602</c:v>
                </c:pt>
                <c:pt idx="981">
                  <c:v>75.146011701324596</c:v>
                </c:pt>
                <c:pt idx="982">
                  <c:v>68.306447751316497</c:v>
                </c:pt>
                <c:pt idx="983">
                  <c:v>77.433119886456893</c:v>
                </c:pt>
                <c:pt idx="984">
                  <c:v>85.271028491938793</c:v>
                </c:pt>
                <c:pt idx="985">
                  <c:v>62.729873318023998</c:v>
                </c:pt>
                <c:pt idx="986">
                  <c:v>73.621236769030602</c:v>
                </c:pt>
                <c:pt idx="987">
                  <c:v>86.780203271683803</c:v>
                </c:pt>
                <c:pt idx="988">
                  <c:v>71.775781141030393</c:v>
                </c:pt>
                <c:pt idx="989">
                  <c:v>74.638956321090106</c:v>
                </c:pt>
                <c:pt idx="990">
                  <c:v>64.903077815587494</c:v>
                </c:pt>
                <c:pt idx="991">
                  <c:v>93.639643812699404</c:v>
                </c:pt>
                <c:pt idx="992">
                  <c:v>83.299462073121205</c:v>
                </c:pt>
                <c:pt idx="993">
                  <c:v>89.964064182134294</c:v>
                </c:pt>
                <c:pt idx="994">
                  <c:v>82.306692188554607</c:v>
                </c:pt>
                <c:pt idx="995">
                  <c:v>66.5773196772939</c:v>
                </c:pt>
                <c:pt idx="996">
                  <c:v>72.753471392838506</c:v>
                </c:pt>
                <c:pt idx="997">
                  <c:v>76.950389391856703</c:v>
                </c:pt>
                <c:pt idx="998">
                  <c:v>71.545311307918695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16-4050-800D-B406DB984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86511"/>
        <c:axId val="45296111"/>
      </c:scatterChart>
      <c:valAx>
        <c:axId val="4528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Square Footage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96111"/>
        <c:crosses val="autoZero"/>
        <c:crossBetween val="midCat"/>
      </c:valAx>
      <c:valAx>
        <c:axId val="4529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Energy</a:t>
                </a:r>
                <a:r>
                  <a:rPr lang="en-GB" baseline="0"/>
                  <a:t> Consumption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8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Energy Consumption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2E-4746-9522-FF5C9B7378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2E-4746-9522-FF5C9B7378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2E-4746-9522-FF5C9B7378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Data_Cleaned!$AM$4:$AM$6</c:f>
              <c:strCache>
                <c:ptCount val="3"/>
                <c:pt idx="0">
                  <c:v>Medium</c:v>
                </c:pt>
                <c:pt idx="1">
                  <c:v>High</c:v>
                </c:pt>
                <c:pt idx="2">
                  <c:v>Low</c:v>
                </c:pt>
              </c:strCache>
            </c:strRef>
          </c:cat>
          <c:val>
            <c:numRef>
              <c:f>Data_Cleaned!$AN$4:$AN$6</c:f>
              <c:numCache>
                <c:formatCode>General</c:formatCode>
                <c:ptCount val="3"/>
                <c:pt idx="0">
                  <c:v>42.650271907287085</c:v>
                </c:pt>
                <c:pt idx="1">
                  <c:v>40.66510815305061</c:v>
                </c:pt>
                <c:pt idx="2" formatCode="0.00">
                  <c:v>16.684619939662372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9-4045-A65E-187DC8F7F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energy consumption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Data_Cleaned!$W$11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05-4A5F-93C5-A5A37FD73E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05-4A5F-93C5-A5A37FD73E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Data_Cleaned!$V$12:$V$13</c:f>
              <c:strCache>
                <c:ptCount val="2"/>
                <c:pt idx="0">
                  <c:v>Total non rewable energy generation</c:v>
                </c:pt>
                <c:pt idx="1">
                  <c:v>total renewable energy generation</c:v>
                </c:pt>
              </c:strCache>
            </c:strRef>
          </c:cat>
          <c:val>
            <c:numRef>
              <c:f>Data_Cleaned!$W$12:$W$13</c:f>
              <c:numCache>
                <c:formatCode>General</c:formatCode>
                <c:ptCount val="2"/>
                <c:pt idx="0">
                  <c:v>61856.745656325111</c:v>
                </c:pt>
                <c:pt idx="1">
                  <c:v>15104.499363548581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5-45DF-8904-46ECB386A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[Energy_consumption_analysis_working.xlsx]Renewables_by_DayType!PivotTable3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Renewables_by_DayType!$B$3:$B$4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Renewables_by_DayType!$A$5:$A$7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Renewables_by_DayType!$B$5:$B$7</c:f>
              <c:numCache>
                <c:formatCode>General</c:formatCode>
                <c:ptCount val="2"/>
                <c:pt idx="0">
                  <c:v>15.141607889224856</c:v>
                </c:pt>
                <c:pt idx="1">
                  <c:v>16.134053962715406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0-40CE-903C-001120CDC533}"/>
            </c:ext>
          </c:extLst>
        </c:ser>
        <c:ser>
          <c:idx val="1"/>
          <c:order val="1"/>
          <c:tx>
            <c:strRef>
              <c:f>Renewables_by_DayType!$C$3:$C$4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Renewables_by_DayType!$A$5:$A$7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Renewables_by_DayType!$C$5:$C$7</c:f>
              <c:numCache>
                <c:formatCode>General</c:formatCode>
                <c:ptCount val="2"/>
                <c:pt idx="0">
                  <c:v>14.932144372811511</c:v>
                </c:pt>
                <c:pt idx="1">
                  <c:v>14.466811570283044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C0-40CE-903C-001120CDC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142496"/>
        <c:axId val="120150656"/>
      </c:barChart>
      <c:catAx>
        <c:axId val="120142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0656"/>
        <c:crosses val="autoZero"/>
        <c:auto val="1"/>
        <c:lblAlgn val="ctr"/>
        <c:lblOffset val="100"/>
        <c:noMultiLvlLbl val="0"/>
      </c:catAx>
      <c:valAx>
        <c:axId val="12015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[Energy_consumption_analysis_working.xlsx]Weekend_Weekday!PivotTable12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Weekend_Weekday!$B$3:$B$4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Weekend_Weekday!$A$5:$A$7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Weekend_Weekday!$B$5:$B$7</c:f>
              <c:numCache>
                <c:formatCode>General</c:formatCode>
                <c:ptCount val="2"/>
                <c:pt idx="0">
                  <c:v>76.103889918851607</c:v>
                </c:pt>
                <c:pt idx="1">
                  <c:v>77.915898403072646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A-4944-8F20-C8A78CF83CF8}"/>
            </c:ext>
          </c:extLst>
        </c:ser>
        <c:ser>
          <c:idx val="1"/>
          <c:order val="1"/>
          <c:tx>
            <c:strRef>
              <c:f>Weekend_Weekday!$C$3:$C$4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Weekend_Weekday!$A$5:$A$7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Weekend_Weekday!$C$5:$C$7</c:f>
              <c:numCache>
                <c:formatCode>General</c:formatCode>
                <c:ptCount val="2"/>
                <c:pt idx="0">
                  <c:v>77.434549831706889</c:v>
                </c:pt>
                <c:pt idx="1">
                  <c:v>77.829568146165471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B-49DE-970E-777EAB78D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8731184"/>
        <c:axId val="318731664"/>
        <c:axId val="0"/>
      </c:bar3DChart>
      <c:catAx>
        <c:axId val="318731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31664"/>
        <c:crosses val="autoZero"/>
        <c:auto val="1"/>
        <c:lblAlgn val="ctr"/>
        <c:lblOffset val="100"/>
        <c:noMultiLvlLbl val="0"/>
      </c:catAx>
      <c:valAx>
        <c:axId val="31873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3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[Energy_consumption_analysis_working.xlsx]Peak_offpeak_Renw!PivotTable2</c:name>
    <c:fmtId val="3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Peak_offpeak_Renw!$B$3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Peak_offpeak_Renw!$A$4:$A$30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22</c:v>
                  </c:pt>
                  <c:pt idx="9">
                    <c:v>23</c:v>
                  </c:pt>
                  <c:pt idx="10">
                    <c:v>8</c:v>
                  </c:pt>
                  <c:pt idx="11">
                    <c:v>9</c:v>
                  </c:pt>
                  <c:pt idx="12">
                    <c:v>10</c:v>
                  </c:pt>
                  <c:pt idx="13">
                    <c:v>11</c:v>
                  </c:pt>
                  <c:pt idx="14">
                    <c:v>12</c:v>
                  </c:pt>
                  <c:pt idx="15">
                    <c:v>13</c:v>
                  </c:pt>
                  <c:pt idx="16">
                    <c:v>14</c:v>
                  </c:pt>
                  <c:pt idx="17">
                    <c:v>15</c:v>
                  </c:pt>
                  <c:pt idx="18">
                    <c:v>16</c:v>
                  </c:pt>
                  <c:pt idx="19">
                    <c:v>17</c:v>
                  </c:pt>
                  <c:pt idx="20">
                    <c:v>18</c:v>
                  </c:pt>
                  <c:pt idx="21">
                    <c:v>19</c:v>
                  </c:pt>
                  <c:pt idx="22">
                    <c:v>20</c:v>
                  </c:pt>
                  <c:pt idx="23">
                    <c:v>21</c:v>
                  </c:pt>
                </c:lvl>
                <c:lvl>
                  <c:pt idx="0">
                    <c:v>Off-Peak</c:v>
                  </c:pt>
                  <c:pt idx="10">
                    <c:v>Peak</c:v>
                  </c:pt>
                </c:lvl>
              </c:multiLvlStrCache>
            </c:multiLvlStrRef>
          </c:cat>
          <c:val>
            <c:numRef>
              <c:f>Peak_offpeak_Renw!$B$4:$B$30</c:f>
              <c:numCache>
                <c:formatCode>General</c:formatCode>
                <c:ptCount val="24"/>
                <c:pt idx="0">
                  <c:v>15.366444588072417</c:v>
                </c:pt>
                <c:pt idx="1">
                  <c:v>15.755841717604358</c:v>
                </c:pt>
                <c:pt idx="2">
                  <c:v>15.329703233615074</c:v>
                </c:pt>
                <c:pt idx="3">
                  <c:v>12.456986648848748</c:v>
                </c:pt>
                <c:pt idx="4">
                  <c:v>15.607026403200098</c:v>
                </c:pt>
                <c:pt idx="5">
                  <c:v>14.83056887654902</c:v>
                </c:pt>
                <c:pt idx="6">
                  <c:v>15.469339638529371</c:v>
                </c:pt>
                <c:pt idx="7">
                  <c:v>14.149828459076783</c:v>
                </c:pt>
                <c:pt idx="8">
                  <c:v>16.281445256066124</c:v>
                </c:pt>
                <c:pt idx="9">
                  <c:v>14.669138251457852</c:v>
                </c:pt>
                <c:pt idx="10">
                  <c:v>12.033124747991771</c:v>
                </c:pt>
                <c:pt idx="11">
                  <c:v>17.63401775570124</c:v>
                </c:pt>
                <c:pt idx="12">
                  <c:v>13.429077070961718</c:v>
                </c:pt>
                <c:pt idx="13">
                  <c:v>17.642093535807891</c:v>
                </c:pt>
                <c:pt idx="14">
                  <c:v>16.70461060386566</c:v>
                </c:pt>
                <c:pt idx="15">
                  <c:v>13.254029226397041</c:v>
                </c:pt>
                <c:pt idx="16">
                  <c:v>14.771692244561818</c:v>
                </c:pt>
                <c:pt idx="17">
                  <c:v>16.152535688566456</c:v>
                </c:pt>
                <c:pt idx="18">
                  <c:v>13.479670285868687</c:v>
                </c:pt>
                <c:pt idx="19">
                  <c:v>15.161810994122384</c:v>
                </c:pt>
                <c:pt idx="20">
                  <c:v>16.661708340981708</c:v>
                </c:pt>
                <c:pt idx="21">
                  <c:v>14.073460238000106</c:v>
                </c:pt>
                <c:pt idx="22">
                  <c:v>15.547488832395862</c:v>
                </c:pt>
                <c:pt idx="23">
                  <c:v>16.763377545249931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5D-488C-A75D-992C67F45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643312"/>
        <c:axId val="441640432"/>
      </c:lineChart>
      <c:catAx>
        <c:axId val="44164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640432"/>
        <c:crosses val="autoZero"/>
        <c:auto val="1"/>
        <c:lblAlgn val="ctr"/>
        <c:lblOffset val="100"/>
        <c:noMultiLvlLbl val="0"/>
      </c:catAx>
      <c:valAx>
        <c:axId val="44164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64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[Energy_consumption_analysis_working.xlsx]Peakvsoffpeak!PivotTable5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Peakvsoffpeak!$B$3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Peakvsoffpeak!$A$4:$A$52</c:f>
              <c:multiLvlStrCache>
                <c:ptCount val="24"/>
                <c:lvl>
                  <c:pt idx="0">
                    <c:v>Off-Peak</c:v>
                  </c:pt>
                  <c:pt idx="1">
                    <c:v>Off-Peak</c:v>
                  </c:pt>
                  <c:pt idx="2">
                    <c:v>Off-Peak</c:v>
                  </c:pt>
                  <c:pt idx="3">
                    <c:v>Off-Peak</c:v>
                  </c:pt>
                  <c:pt idx="4">
                    <c:v>Off-Peak</c:v>
                  </c:pt>
                  <c:pt idx="5">
                    <c:v>Off-Peak</c:v>
                  </c:pt>
                  <c:pt idx="6">
                    <c:v>Off-Peak</c:v>
                  </c:pt>
                  <c:pt idx="7">
                    <c:v>Off-Peak</c:v>
                  </c:pt>
                  <c:pt idx="8">
                    <c:v>Peak</c:v>
                  </c:pt>
                  <c:pt idx="9">
                    <c:v>Peak</c:v>
                  </c:pt>
                  <c:pt idx="10">
                    <c:v>Peak</c:v>
                  </c:pt>
                  <c:pt idx="11">
                    <c:v>Peak</c:v>
                  </c:pt>
                  <c:pt idx="12">
                    <c:v>Peak</c:v>
                  </c:pt>
                  <c:pt idx="13">
                    <c:v>Peak</c:v>
                  </c:pt>
                  <c:pt idx="14">
                    <c:v>Peak</c:v>
                  </c:pt>
                  <c:pt idx="15">
                    <c:v>Peak</c:v>
                  </c:pt>
                  <c:pt idx="16">
                    <c:v>Peak</c:v>
                  </c:pt>
                  <c:pt idx="17">
                    <c:v>Peak</c:v>
                  </c:pt>
                  <c:pt idx="18">
                    <c:v>Peak</c:v>
                  </c:pt>
                  <c:pt idx="19">
                    <c:v>Peak</c:v>
                  </c:pt>
                  <c:pt idx="20">
                    <c:v>Peak</c:v>
                  </c:pt>
                  <c:pt idx="21">
                    <c:v>Peak</c:v>
                  </c:pt>
                  <c:pt idx="22">
                    <c:v>Off-Peak</c:v>
                  </c:pt>
                  <c:pt idx="23">
                    <c:v>Off-Peak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</c:multiLvlStrCache>
            </c:multiLvlStrRef>
          </c:cat>
          <c:val>
            <c:numRef>
              <c:f>Peakvsoffpeak!$B$4:$B$52</c:f>
              <c:numCache>
                <c:formatCode>General</c:formatCode>
                <c:ptCount val="24"/>
                <c:pt idx="0">
                  <c:v>77.986503399824088</c:v>
                </c:pt>
                <c:pt idx="1">
                  <c:v>79.267093020245625</c:v>
                </c:pt>
                <c:pt idx="2">
                  <c:v>75.545923078950608</c:v>
                </c:pt>
                <c:pt idx="3">
                  <c:v>76.23531014495903</c:v>
                </c:pt>
                <c:pt idx="4">
                  <c:v>77.117016771354628</c:v>
                </c:pt>
                <c:pt idx="5">
                  <c:v>76.345715610046071</c:v>
                </c:pt>
                <c:pt idx="6">
                  <c:v>77.93567502079452</c:v>
                </c:pt>
                <c:pt idx="7">
                  <c:v>76.308625777184986</c:v>
                </c:pt>
                <c:pt idx="8">
                  <c:v>77.380336491890716</c:v>
                </c:pt>
                <c:pt idx="9">
                  <c:v>74.398433420257433</c:v>
                </c:pt>
                <c:pt idx="10">
                  <c:v>78.223163812385309</c:v>
                </c:pt>
                <c:pt idx="11">
                  <c:v>77.006393893842287</c:v>
                </c:pt>
                <c:pt idx="12">
                  <c:v>77.276994459360921</c:v>
                </c:pt>
                <c:pt idx="13">
                  <c:v>76.332706059053976</c:v>
                </c:pt>
                <c:pt idx="14">
                  <c:v>76.233709085077749</c:v>
                </c:pt>
                <c:pt idx="15">
                  <c:v>77.61917619996855</c:v>
                </c:pt>
                <c:pt idx="16">
                  <c:v>76.280072167584095</c:v>
                </c:pt>
                <c:pt idx="17">
                  <c:v>78.252997953446339</c:v>
                </c:pt>
                <c:pt idx="18">
                  <c:v>75.186461351587809</c:v>
                </c:pt>
                <c:pt idx="19">
                  <c:v>78.614286870724825</c:v>
                </c:pt>
                <c:pt idx="20">
                  <c:v>77.873187413116128</c:v>
                </c:pt>
                <c:pt idx="21">
                  <c:v>76.386676712723514</c:v>
                </c:pt>
                <c:pt idx="22">
                  <c:v>79.149366982393985</c:v>
                </c:pt>
                <c:pt idx="23">
                  <c:v>76.426127777557411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0-4F4F-908E-1462F731B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2143728"/>
        <c:axId val="1052149968"/>
      </c:lineChart>
      <c:catAx>
        <c:axId val="105214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149968"/>
        <c:crosses val="autoZero"/>
        <c:auto val="1"/>
        <c:lblAlgn val="ctr"/>
        <c:lblOffset val="100"/>
        <c:noMultiLvlLbl val="0"/>
      </c:catAx>
      <c:valAx>
        <c:axId val="105214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14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400050</xdr:colOff>
      <xdr:row>110</xdr:row>
      <xdr:rowOff>65087</xdr:rowOff>
    </xdr:from>
    <xdr:to>
      <xdr:col>30</xdr:col>
      <xdr:colOff>95250</xdr:colOff>
      <xdr:row>130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7DB14-787B-7310-01BF-E407D162B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282575</xdr:colOff>
      <xdr:row>75</xdr:row>
      <xdr:rowOff>182562</xdr:rowOff>
    </xdr:from>
    <xdr:to>
      <xdr:col>30</xdr:col>
      <xdr:colOff>0</xdr:colOff>
      <xdr:row>91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9A9FAD-9B5A-C5A9-C504-EEE9DCECE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222250</xdr:colOff>
      <xdr:row>93</xdr:row>
      <xdr:rowOff>12700</xdr:rowOff>
    </xdr:from>
    <xdr:to>
      <xdr:col>30</xdr:col>
      <xdr:colOff>0</xdr:colOff>
      <xdr:row>107</xdr:row>
      <xdr:rowOff>184150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86E50B-4188-371D-04C7-DE6CF2888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231775</xdr:colOff>
      <xdr:row>60</xdr:row>
      <xdr:rowOff>171450</xdr:rowOff>
    </xdr:from>
    <xdr:to>
      <xdr:col>30</xdr:col>
      <xdr:colOff>0</xdr:colOff>
      <xdr:row>75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D3ADD5-31C5-1876-545E-000544538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231775</xdr:colOff>
      <xdr:row>45</xdr:row>
      <xdr:rowOff>177800</xdr:rowOff>
    </xdr:from>
    <xdr:to>
      <xdr:col>30</xdr:col>
      <xdr:colOff>0</xdr:colOff>
      <xdr:row>60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7455BE-B5B9-2839-6B94-3F8EE10D1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15875</xdr:colOff>
      <xdr:row>110</xdr:row>
      <xdr:rowOff>57150</xdr:rowOff>
    </xdr:from>
    <xdr:to>
      <xdr:col>45</xdr:col>
      <xdr:colOff>320675</xdr:colOff>
      <xdr:row>125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3BF196E-29A2-99C2-53B0-914208904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492125</xdr:colOff>
      <xdr:row>49</xdr:row>
      <xdr:rowOff>88900</xdr:rowOff>
    </xdr:from>
    <xdr:to>
      <xdr:col>38</xdr:col>
      <xdr:colOff>187325</xdr:colOff>
      <xdr:row>64</xdr:row>
      <xdr:rowOff>69850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0D4ABF9-1B79-C8B7-8091-4DBD903A9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346075</xdr:colOff>
      <xdr:row>8</xdr:row>
      <xdr:rowOff>95250</xdr:rowOff>
    </xdr:from>
    <xdr:to>
      <xdr:col>11</xdr:col>
      <xdr:colOff>222250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995616-FE61-F801-00AC-78E1CE415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7</xdr:row>
      <xdr:rowOff>61912</xdr:rowOff>
    </xdr:from>
    <xdr:to>
      <xdr:col>9</xdr:col>
      <xdr:colOff>79375</xdr:colOff>
      <xdr:row>22</xdr:row>
      <xdr:rowOff>96837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9C0211-D9BB-F1CA-79C8-3FADCA37D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904875</xdr:colOff>
      <xdr:row>6</xdr:row>
      <xdr:rowOff>96837</xdr:rowOff>
    </xdr:from>
    <xdr:to>
      <xdr:col>9</xdr:col>
      <xdr:colOff>38100</xdr:colOff>
      <xdr:row>21</xdr:row>
      <xdr:rowOff>122237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EF719C-626C-62D5-608F-0FF542D6D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7</xdr:row>
      <xdr:rowOff>163512</xdr:rowOff>
    </xdr:from>
    <xdr:to>
      <xdr:col>9</xdr:col>
      <xdr:colOff>476250</xdr:colOff>
      <xdr:row>23</xdr:row>
      <xdr:rowOff>17462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C10D2A-0B9F-E7FB-16AE-AEFBB53B7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 Sachdev" refreshedDate="45614.014691898148" createdVersion="8" refreshedVersion="8" minRefreshableVersion="3" recordCount="1001" xr:uid="{F450B618-7E62-4FDB-83DE-56A168FEB4BF}">
  <cacheSource type="worksheet">
    <worksheetSource ref="A1:O1048576" sheet="Data_Cleaned"/>
  </cacheSource>
  <cacheFields count="15">
    <cacheField name="Timestamp" numFmtId="164">
      <sharedItems containsNonDate="0" containsDate="1" containsString="0" containsBlank="1" minDate="2022-01-01T00:00:00" maxDate="2022-02-12T00:00:00"/>
    </cacheField>
    <cacheField name="Day of the Week" numFmtId="0">
      <sharedItems containsNonDate="0" containsBlank="1"/>
    </cacheField>
    <cacheField name="Day type" numFmtId="0">
      <sharedItems containsNonDate="0" containsBlank="1" count="3">
        <s v="Weekend"/>
        <s v="Weekday"/>
        <m/>
      </sharedItems>
    </cacheField>
    <cacheField name="Hour" numFmtId="0">
      <sharedItems containsString="0" containsBlank="1" containsNumber="1" containsInteger="1" minValue="0" maxValue="23"/>
    </cacheField>
    <cacheField name="Time Period" numFmtId="0">
      <sharedItems containsBlank="1"/>
    </cacheField>
    <cacheField name="Temperature" numFmtId="0">
      <sharedItems containsString="0" containsBlank="1" containsNumber="1" minValue="20.0075650836176" maxValue="29.998670840983898"/>
    </cacheField>
    <cacheField name="Humidity" numFmtId="0">
      <sharedItems containsString="0" containsBlank="1" containsNumber="1" minValue="30.015974503460701" maxValue="59.969084904146001"/>
    </cacheField>
    <cacheField name="SquareFootage" numFmtId="0">
      <sharedItems containsString="0" containsBlank="1" containsNumber="1" minValue="1000.51266067474" maxValue="1999.98225213163"/>
    </cacheField>
    <cacheField name="Occupancy" numFmtId="0">
      <sharedItems containsString="0" containsBlank="1" containsNumber="1" containsInteger="1" minValue="0" maxValue="9"/>
    </cacheField>
    <cacheField name="HVACUsage" numFmtId="0">
      <sharedItems containsBlank="1"/>
    </cacheField>
    <cacheField name="LightingUsage" numFmtId="0">
      <sharedItems containsBlank="1"/>
    </cacheField>
    <cacheField name="RenewableEnergy" numFmtId="0">
      <sharedItems containsString="0" containsBlank="1" containsNumber="1" minValue="6.6421051905973796E-3" maxValue="29.965327337773299"/>
    </cacheField>
    <cacheField name="DayOfWeek" numFmtId="0">
      <sharedItems containsBlank="1"/>
    </cacheField>
    <cacheField name="Holiday" numFmtId="0">
      <sharedItems containsBlank="1" count="3">
        <s v="No"/>
        <s v="Yes"/>
        <m/>
      </sharedItems>
    </cacheField>
    <cacheField name="EnergyConsumption" numFmtId="0">
      <sharedItems containsString="0" containsBlank="1" containsNumber="1" minValue="53.263278340049403" maxValue="99.201119590323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 Sachdev" refreshedDate="45617.961770486108" createdVersion="8" refreshedVersion="8" minRefreshableVersion="3" recordCount="1000" xr:uid="{8C9654AC-CEC9-4178-9B24-D66BDB2EB7E4}">
  <cacheSource type="worksheet">
    <worksheetSource ref="A3:AF1002" sheet="Data_Cleaned"/>
  </cacheSource>
  <cacheFields count="26">
    <cacheField name="Timestamp" numFmtId="164">
      <sharedItems containsSemiMixedTypes="0" containsNonDate="0" containsDate="1" containsString="0" minDate="2022-01-01T00:00:00" maxDate="2022-02-12T00:00:00"/>
    </cacheField>
    <cacheField name="Day of the Week" numFmtId="22">
      <sharedItems containsNonDate="0"/>
    </cacheField>
    <cacheField name="Day type" numFmtId="22">
      <sharedItems containsNonDate="0" count="2">
        <s v="Weekend"/>
        <s v="Weekday"/>
      </sharedItems>
    </cacheField>
    <cacheField name="Hour" numFmtId="1">
      <sharedItems containsSemiMixedTypes="0" containsString="0" containsNumber="1" containsInteger="1" minValue="0" maxValue="23"/>
    </cacheField>
    <cacheField name="Time Period" numFmtId="1">
      <sharedItems/>
    </cacheField>
    <cacheField name="Temperature" numFmtId="0">
      <sharedItems containsSemiMixedTypes="0" containsString="0" containsNumber="1" minValue="20.0075650836176" maxValue="29.998670840983898"/>
    </cacheField>
    <cacheField name="Humidity" numFmtId="0">
      <sharedItems containsSemiMixedTypes="0" containsString="0" containsNumber="1" minValue="30.015974503460701" maxValue="59.969084904146001"/>
    </cacheField>
    <cacheField name="SquareFootage" numFmtId="0">
      <sharedItems containsSemiMixedTypes="0" containsString="0" containsNumber="1" minValue="1000.51266067474" maxValue="1999.98225213163"/>
    </cacheField>
    <cacheField name="Occupancy" numFmtId="0">
      <sharedItems containsSemiMixedTypes="0" containsString="0" containsNumber="1" containsInteger="1" minValue="0" maxValue="9"/>
    </cacheField>
    <cacheField name="HVACUsage" numFmtId="0">
      <sharedItems/>
    </cacheField>
    <cacheField name="LightingUsage" numFmtId="0">
      <sharedItems/>
    </cacheField>
    <cacheField name="RenewableEnergy" numFmtId="0">
      <sharedItems containsSemiMixedTypes="0" containsString="0" containsNumber="1" minValue="6.6421051905973796E-3" maxValue="29.965327337773299"/>
    </cacheField>
    <cacheField name="DayOfWeek" numFmtId="0">
      <sharedItems/>
    </cacheField>
    <cacheField name="Holiday" numFmtId="0">
      <sharedItems count="2">
        <s v="No"/>
        <s v="Yes"/>
      </sharedItems>
    </cacheField>
    <cacheField name="EnergyConsumption" numFmtId="0">
      <sharedItems containsSemiMixedTypes="0" containsString="0" containsNumber="1" minValue="53.263278340049403" maxValue="99.201119590323003"/>
    </cacheField>
    <cacheField name="Average EngCons" numFmtId="0">
      <sharedItems containsBlank="1" containsMixedTypes="1" containsNumber="1" minValue="20.0075650836176" maxValue="99.201119590323003"/>
    </cacheField>
    <cacheField name="ENG Cons Levels" numFmtId="0">
      <sharedItems containsBlank="1" containsMixedTypes="1" containsNumber="1" minValue="15132.812747962525" maxValue="61923.060120730166"/>
    </cacheField>
    <cacheField name="Corr(Ren vs EnergyConsump)" numFmtId="0">
      <sharedItems containsString="0" containsBlank="1" containsNumber="1" minValue="8.1159682339767683E-2" maxValue="77055.872868692692"/>
    </cacheField>
    <cacheField name="Corr(Temp vs EnergyConsump)" numFmtId="0">
      <sharedItems containsString="0" containsBlank="1" containsNumber="1" minValue="0.69641037733140365" maxValue="0.69641037733140365"/>
    </cacheField>
    <cacheField name="Corr(Humidity vs EnergyConsump)" numFmtId="0">
      <sharedItems containsString="0" containsBlank="1" containsNumber="1" minValue="-9.358284322013069E-2" maxValue="-9.358284322013069E-2"/>
    </cacheField>
    <cacheField name="Corr(SQF vs EnergyConsump)" numFmtId="0">
      <sharedItems containsString="0" containsBlank="1" containsNumber="1" minValue="-1.1290614101643331E-3" maxValue="-1.1290614101643331E-3"/>
    </cacheField>
    <cacheField name="Corr(Occ vs EnergyConsump)" numFmtId="0">
      <sharedItems containsString="0" containsBlank="1" containsNumber="1" minValue="0.18658043461482571" maxValue="0.18658043461482571"/>
    </cacheField>
    <cacheField name="Occupancy Value" numFmtId="0">
      <sharedItems/>
    </cacheField>
    <cacheField name="SQF Value" numFmtId="0">
      <sharedItems/>
    </cacheField>
    <cacheField name="Occupancy avg, max, min" numFmtId="0">
      <sharedItems containsString="0" containsBlank="1" containsNumber="1" minValue="4.5810000000000004" maxValue="9"/>
    </cacheField>
    <cacheField name="Squarefoot avg, max, min" numFmtId="0">
      <sharedItems containsString="0" containsBlank="1" containsNumber="1" minValue="1000.51266067474" maxValue="1999.982252131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ep Sachdev" refreshedDate="45625.703622453701" backgroundQuery="1" createdVersion="8" refreshedVersion="8" minRefreshableVersion="3" recordCount="0" supportSubquery="1" supportAdvancedDrill="1" xr:uid="{BD9B5DFF-9D70-4B9B-8639-296B19063DE3}">
  <cacheSource type="external" connectionId="1"/>
  <cacheFields count="3">
    <cacheField name="[Range].[Hour].[Hour]" caption="Hour" numFmtId="0" hierarchy="1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Range].[Hour].&amp;[0]"/>
            <x15:cachedUniqueName index="1" name="[Range].[Hour].&amp;[1]"/>
            <x15:cachedUniqueName index="2" name="[Range].[Hour].&amp;[2]"/>
            <x15:cachedUniqueName index="3" name="[Range].[Hour].&amp;[3]"/>
            <x15:cachedUniqueName index="4" name="[Range].[Hour].&amp;[4]"/>
            <x15:cachedUniqueName index="5" name="[Range].[Hour].&amp;[5]"/>
            <x15:cachedUniqueName index="6" name="[Range].[Hour].&amp;[6]"/>
            <x15:cachedUniqueName index="7" name="[Range].[Hour].&amp;[7]"/>
            <x15:cachedUniqueName index="8" name="[Range].[Hour].&amp;[8]"/>
            <x15:cachedUniqueName index="9" name="[Range].[Hour].&amp;[9]"/>
            <x15:cachedUniqueName index="10" name="[Range].[Hour].&amp;[10]"/>
            <x15:cachedUniqueName index="11" name="[Range].[Hour].&amp;[11]"/>
            <x15:cachedUniqueName index="12" name="[Range].[Hour].&amp;[12]"/>
            <x15:cachedUniqueName index="13" name="[Range].[Hour].&amp;[13]"/>
            <x15:cachedUniqueName index="14" name="[Range].[Hour].&amp;[14]"/>
            <x15:cachedUniqueName index="15" name="[Range].[Hour].&amp;[15]"/>
            <x15:cachedUniqueName index="16" name="[Range].[Hour].&amp;[16]"/>
            <x15:cachedUniqueName index="17" name="[Range].[Hour].&amp;[17]"/>
            <x15:cachedUniqueName index="18" name="[Range].[Hour].&amp;[18]"/>
            <x15:cachedUniqueName index="19" name="[Range].[Hour].&amp;[19]"/>
            <x15:cachedUniqueName index="20" name="[Range].[Hour].&amp;[20]"/>
            <x15:cachedUniqueName index="21" name="[Range].[Hour].&amp;[21]"/>
            <x15:cachedUniqueName index="22" name="[Range].[Hour].&amp;[22]"/>
            <x15:cachedUniqueName index="23" name="[Range].[Hour].&amp;[23]"/>
          </x15:cachedUniqueNames>
        </ext>
      </extLst>
    </cacheField>
    <cacheField name="[Measures].[Average of EnergyConsumption]" caption="Average of EnergyConsumption" numFmtId="0" hierarchy="18" level="32767"/>
    <cacheField name="[Range].[Time Period].[Time Period]" caption="Time Period" numFmtId="0" hierarchy="2" level="1">
      <sharedItems count="2">
        <s v="Off-Peak"/>
        <s v="Peak"/>
      </sharedItems>
    </cacheField>
  </cacheFields>
  <cacheHierarchies count="22">
    <cacheHierarchy uniqueName="[Range].[Timestamp]" caption="Timestamp" attribute="1" time="1" defaultMemberUniqueName="[Range].[Timestamp].[All]" allUniqueName="[Range].[Timestamp].[All]" dimensionUniqueName="[Range]" displayFolder="" count="0" memberValueDatatype="7" unbalanced="0"/>
    <cacheHierarchy uniqueName="[Range].[Hour]" caption="Hour" attribute="1" defaultMemberUniqueName="[Range].[Hour].[All]" allUniqueName="[Range].[Hour].[All]" dimensionUniqueName="[Range]" displayFolder="" count="2" memberValueDatatype="20" unbalanced="0">
      <fieldsUsage count="2">
        <fieldUsage x="-1"/>
        <fieldUsage x="0"/>
      </fieldsUsage>
    </cacheHierarchy>
    <cacheHierarchy uniqueName="[Range].[Time Period]" caption="Time Period" attribute="1" defaultMemberUniqueName="[Range].[Time Period].[All]" allUniqueName="[Range].[Time Period].[All]" dimensionUniqueName="[Range]" displayFolder="" count="2" memberValueDatatype="130" unbalanced="0">
      <fieldsUsage count="2">
        <fieldUsage x="-1"/>
        <fieldUsage x="2"/>
      </fieldsUsage>
    </cacheHierarchy>
    <cacheHierarchy uniqueName="[Range].[Temperature]" caption="Temperature" attribute="1" defaultMemberUniqueName="[Range].[Temperature].[All]" allUniqueName="[Range].[Temperature].[All]" dimensionUniqueName="[Range]" displayFolder="" count="0" memberValueDatatype="5" unbalanced="0"/>
    <cacheHierarchy uniqueName="[Range].[Humidity]" caption="Humidity" attribute="1" defaultMemberUniqueName="[Range].[Humidity].[All]" allUniqueName="[Range].[Humidity].[All]" dimensionUniqueName="[Range]" displayFolder="" count="0" memberValueDatatype="5" unbalanced="0"/>
    <cacheHierarchy uniqueName="[Range].[SquareFootage]" caption="SquareFootage" attribute="1" defaultMemberUniqueName="[Range].[SquareFootage].[All]" allUniqueName="[Range].[SquareFootage].[All]" dimensionUniqueName="[Range]" displayFolder="" count="0" memberValueDatatype="5" unbalanced="0"/>
    <cacheHierarchy uniqueName="[Range].[Occupancy]" caption="Occupancy" attribute="1" defaultMemberUniqueName="[Range].[Occupancy].[All]" allUniqueName="[Range].[Occupancy].[All]" dimensionUniqueName="[Range]" displayFolder="" count="0" memberValueDatatype="20" unbalanced="0"/>
    <cacheHierarchy uniqueName="[Range].[HVACUsage]" caption="HVACUsage" attribute="1" defaultMemberUniqueName="[Range].[HVACUsage].[All]" allUniqueName="[Range].[HVACUsage].[All]" dimensionUniqueName="[Range]" displayFolder="" count="0" memberValueDatatype="130" unbalanced="0"/>
    <cacheHierarchy uniqueName="[Range].[LightingUsage]" caption="LightingUsage" attribute="1" defaultMemberUniqueName="[Range].[LightingUsage].[All]" allUniqueName="[Range].[LightingUsage].[All]" dimensionUniqueName="[Range]" displayFolder="" count="0" memberValueDatatype="130" unbalanced="0"/>
    <cacheHierarchy uniqueName="[Range].[RenewableEnergy]" caption="RenewableEnergy" attribute="1" defaultMemberUniqueName="[Range].[RenewableEnergy].[All]" allUniqueName="[Range].[RenewableEnergy].[All]" dimensionUniqueName="[Range]" displayFolder="" count="0" memberValueDatatype="5" unbalanced="0"/>
    <cacheHierarchy uniqueName="[Range].[DayOfWeek]" caption="DayOfWeek" attribute="1" defaultMemberUniqueName="[Range].[DayOfWeek].[All]" allUniqueName="[Range].[DayOfWeek].[All]" dimensionUniqueName="[Range]" displayFolder="" count="0" memberValueDatatype="130" unbalanced="0"/>
    <cacheHierarchy uniqueName="[Range].[Holiday]" caption="Holiday" attribute="1" defaultMemberUniqueName="[Range].[Holiday].[All]" allUniqueName="[Range].[Holiday].[All]" dimensionUniqueName="[Range]" displayFolder="" count="0" memberValueDatatype="130" unbalanced="0"/>
    <cacheHierarchy uniqueName="[Range].[EnergyConsumption]" caption="EnergyConsumption" attribute="1" defaultMemberUniqueName="[Range].[EnergyConsumption].[All]" allUniqueName="[Range].[EnergyConsumption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EnergyConsumption]" caption="Sum of EnergyConsumption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Time Period]" caption="Count of Time Perio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ime Period]" caption="Distinct Count of Time Perio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EnergyConsumption]" caption="Average of EnergyConsump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Holiday]" caption="Average of Holiday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newableEnergy]" caption="Sum of RenewableEnergy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enewableEnergy]" caption="Average of RenewableEnergy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ep Sachdev" refreshedDate="45625.808092476851" backgroundQuery="1" createdVersion="8" refreshedVersion="8" minRefreshableVersion="3" recordCount="0" supportSubquery="1" supportAdvancedDrill="1" xr:uid="{7849EBA2-172E-4122-A8F8-AB0088FBB8E7}">
  <cacheSource type="external" connectionId="1"/>
  <cacheFields count="3">
    <cacheField name="[Range].[Time Period].[Time Period]" caption="Time Period" numFmtId="0" hierarchy="2" level="1">
      <sharedItems count="2">
        <s v="Off-Peak"/>
        <s v="Peak"/>
      </sharedItems>
    </cacheField>
    <cacheField name="[Range].[Hour].[Hour]" caption="Hour" numFmtId="0" hierarchy="1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22"/>
        <n v="23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</sharedItems>
      <extLst>
        <ext xmlns:x15="http://schemas.microsoft.com/office/spreadsheetml/2010/11/main" uri="{4F2E5C28-24EA-4eb8-9CBF-B6C8F9C3D259}">
          <x15:cachedUniqueNames>
            <x15:cachedUniqueName index="0" name="[Range].[Hour].&amp;[0]"/>
            <x15:cachedUniqueName index="1" name="[Range].[Hour].&amp;[1]"/>
            <x15:cachedUniqueName index="2" name="[Range].[Hour].&amp;[2]"/>
            <x15:cachedUniqueName index="3" name="[Range].[Hour].&amp;[3]"/>
            <x15:cachedUniqueName index="4" name="[Range].[Hour].&amp;[4]"/>
            <x15:cachedUniqueName index="5" name="[Range].[Hour].&amp;[5]"/>
            <x15:cachedUniqueName index="6" name="[Range].[Hour].&amp;[6]"/>
            <x15:cachedUniqueName index="7" name="[Range].[Hour].&amp;[7]"/>
            <x15:cachedUniqueName index="8" name="[Range].[Hour].&amp;[22]"/>
            <x15:cachedUniqueName index="9" name="[Range].[Hour].&amp;[23]"/>
            <x15:cachedUniqueName index="10" name="[Range].[Hour].&amp;[8]"/>
            <x15:cachedUniqueName index="11" name="[Range].[Hour].&amp;[9]"/>
            <x15:cachedUniqueName index="12" name="[Range].[Hour].&amp;[10]"/>
            <x15:cachedUniqueName index="13" name="[Range].[Hour].&amp;[11]"/>
            <x15:cachedUniqueName index="14" name="[Range].[Hour].&amp;[12]"/>
            <x15:cachedUniqueName index="15" name="[Range].[Hour].&amp;[13]"/>
            <x15:cachedUniqueName index="16" name="[Range].[Hour].&amp;[14]"/>
            <x15:cachedUniqueName index="17" name="[Range].[Hour].&amp;[15]"/>
            <x15:cachedUniqueName index="18" name="[Range].[Hour].&amp;[16]"/>
            <x15:cachedUniqueName index="19" name="[Range].[Hour].&amp;[17]"/>
            <x15:cachedUniqueName index="20" name="[Range].[Hour].&amp;[18]"/>
            <x15:cachedUniqueName index="21" name="[Range].[Hour].&amp;[19]"/>
            <x15:cachedUniqueName index="22" name="[Range].[Hour].&amp;[20]"/>
            <x15:cachedUniqueName index="23" name="[Range].[Hour].&amp;[21]"/>
          </x15:cachedUniqueNames>
        </ext>
      </extLst>
    </cacheField>
    <cacheField name="[Measures].[Average of RenewableEnergy]" caption="Average of RenewableEnergy" numFmtId="0" hierarchy="21" level="32767"/>
  </cacheFields>
  <cacheHierarchies count="22">
    <cacheHierarchy uniqueName="[Range].[Timestamp]" caption="Timestamp" attribute="1" time="1" defaultMemberUniqueName="[Range].[Timestamp].[All]" allUniqueName="[Range].[Timestamp].[All]" dimensionUniqueName="[Range]" displayFolder="" count="0" memberValueDatatype="7" unbalanced="0"/>
    <cacheHierarchy uniqueName="[Range].[Hour]" caption="Hour" attribute="1" defaultMemberUniqueName="[Range].[Hour].[All]" allUniqueName="[Range].[Hour].[All]" dimensionUniqueName="[Range]" displayFolder="" count="2" memberValueDatatype="20" unbalanced="0">
      <fieldsUsage count="2">
        <fieldUsage x="-1"/>
        <fieldUsage x="1"/>
      </fieldsUsage>
    </cacheHierarchy>
    <cacheHierarchy uniqueName="[Range].[Time Period]" caption="Time Period" attribute="1" defaultMemberUniqueName="[Range].[Time Period].[All]" allUniqueName="[Range].[Time Perio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emperature]" caption="Temperature" attribute="1" defaultMemberUniqueName="[Range].[Temperature].[All]" allUniqueName="[Range].[Temperature].[All]" dimensionUniqueName="[Range]" displayFolder="" count="0" memberValueDatatype="5" unbalanced="0"/>
    <cacheHierarchy uniqueName="[Range].[Humidity]" caption="Humidity" attribute="1" defaultMemberUniqueName="[Range].[Humidity].[All]" allUniqueName="[Range].[Humidity].[All]" dimensionUniqueName="[Range]" displayFolder="" count="0" memberValueDatatype="5" unbalanced="0"/>
    <cacheHierarchy uniqueName="[Range].[SquareFootage]" caption="SquareFootage" attribute="1" defaultMemberUniqueName="[Range].[SquareFootage].[All]" allUniqueName="[Range].[SquareFootage].[All]" dimensionUniqueName="[Range]" displayFolder="" count="0" memberValueDatatype="5" unbalanced="0"/>
    <cacheHierarchy uniqueName="[Range].[Occupancy]" caption="Occupancy" attribute="1" defaultMemberUniqueName="[Range].[Occupancy].[All]" allUniqueName="[Range].[Occupancy].[All]" dimensionUniqueName="[Range]" displayFolder="" count="0" memberValueDatatype="20" unbalanced="0"/>
    <cacheHierarchy uniqueName="[Range].[HVACUsage]" caption="HVACUsage" attribute="1" defaultMemberUniqueName="[Range].[HVACUsage].[All]" allUniqueName="[Range].[HVACUsage].[All]" dimensionUniqueName="[Range]" displayFolder="" count="0" memberValueDatatype="130" unbalanced="0"/>
    <cacheHierarchy uniqueName="[Range].[LightingUsage]" caption="LightingUsage" attribute="1" defaultMemberUniqueName="[Range].[LightingUsage].[All]" allUniqueName="[Range].[LightingUsage].[All]" dimensionUniqueName="[Range]" displayFolder="" count="0" memberValueDatatype="130" unbalanced="0"/>
    <cacheHierarchy uniqueName="[Range].[RenewableEnergy]" caption="RenewableEnergy" attribute="1" defaultMemberUniqueName="[Range].[RenewableEnergy].[All]" allUniqueName="[Range].[RenewableEnergy].[All]" dimensionUniqueName="[Range]" displayFolder="" count="0" memberValueDatatype="5" unbalanced="0"/>
    <cacheHierarchy uniqueName="[Range].[DayOfWeek]" caption="DayOfWeek" attribute="1" defaultMemberUniqueName="[Range].[DayOfWeek].[All]" allUniqueName="[Range].[DayOfWeek].[All]" dimensionUniqueName="[Range]" displayFolder="" count="0" memberValueDatatype="130" unbalanced="0"/>
    <cacheHierarchy uniqueName="[Range].[Holiday]" caption="Holiday" attribute="1" defaultMemberUniqueName="[Range].[Holiday].[All]" allUniqueName="[Range].[Holiday].[All]" dimensionUniqueName="[Range]" displayFolder="" count="0" memberValueDatatype="130" unbalanced="0"/>
    <cacheHierarchy uniqueName="[Range].[EnergyConsumption]" caption="EnergyConsumption" attribute="1" defaultMemberUniqueName="[Range].[EnergyConsumption].[All]" allUniqueName="[Range].[EnergyConsumption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EnergyConsumption]" caption="Sum of EnergyConsumption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Time Period]" caption="Count of Time Perio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ime Period]" caption="Distinct Count of Time Perio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EnergyConsumption]" caption="Average of EnergyConsumption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Holiday]" caption="Average of Holiday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newableEnergy]" caption="Sum of RenewableEnergy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enewableEnergy]" caption="Average of RenewableEnergy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d v="2022-01-01T00:00:00"/>
    <s v="Saturday"/>
    <x v="0"/>
    <n v="0"/>
    <s v="Off-Peak"/>
    <n v="25.1394334377269"/>
    <n v="43.431581204802796"/>
    <n v="1565.69399925111"/>
    <n v="5"/>
    <s v="On"/>
    <s v="Off"/>
    <n v="2.7746987916587398"/>
    <s v="Monday"/>
    <x v="0"/>
    <n v="75.364373395392093"/>
  </r>
  <r>
    <d v="2022-01-01T01:00:00"/>
    <s v="Saturday"/>
    <x v="0"/>
    <n v="1"/>
    <s v="Off-Peak"/>
    <n v="27.7316505207929"/>
    <n v="54.225918580232999"/>
    <n v="1411.0649183319099"/>
    <n v="1"/>
    <s v="On"/>
    <s v="On"/>
    <n v="21.8313841525006"/>
    <s v="Saturday"/>
    <x v="0"/>
    <n v="83.401854950351293"/>
  </r>
  <r>
    <d v="2022-01-01T02:00:00"/>
    <s v="Saturday"/>
    <x v="0"/>
    <n v="2"/>
    <s v="Off-Peak"/>
    <n v="28.7042768572481"/>
    <n v="58.907657743033099"/>
    <n v="1755.7150092223701"/>
    <n v="2"/>
    <s v="Off"/>
    <s v="Off"/>
    <n v="6.76467168191291"/>
    <s v="Sunday"/>
    <x v="0"/>
    <n v="78.270887740610604"/>
  </r>
  <r>
    <d v="2022-01-01T03:00:00"/>
    <s v="Saturday"/>
    <x v="0"/>
    <n v="3"/>
    <s v="Off-Peak"/>
    <n v="20.080469485298099"/>
    <n v="50.371637145749901"/>
    <n v="1452.31631833437"/>
    <n v="1"/>
    <s v="Off"/>
    <s v="On"/>
    <n v="8.6234468934710904"/>
    <s v="Wednesday"/>
    <x v="0"/>
    <n v="56.519850485479999"/>
  </r>
  <r>
    <d v="2022-01-01T04:00:00"/>
    <s v="Saturday"/>
    <x v="0"/>
    <n v="4"/>
    <s v="Off-Peak"/>
    <n v="23.097359255052002"/>
    <n v="51.401421343612697"/>
    <n v="1094.1303586981101"/>
    <n v="9"/>
    <s v="On"/>
    <s v="Off"/>
    <n v="3.0719692157166301"/>
    <s v="Friday"/>
    <x v="0"/>
    <n v="70.811732467933098"/>
  </r>
  <r>
    <d v="2022-01-01T05:00:00"/>
    <s v="Saturday"/>
    <x v="0"/>
    <n v="5"/>
    <s v="Off-Peak"/>
    <n v="29.5760373936589"/>
    <n v="36.8242632338088"/>
    <n v="1871.7091797360899"/>
    <n v="6"/>
    <s v="Off"/>
    <s v="Off"/>
    <n v="17.626689823897902"/>
    <s v="Sunday"/>
    <x v="1"/>
    <n v="84.321885194337099"/>
  </r>
  <r>
    <d v="2022-01-01T06:00:00"/>
    <s v="Saturday"/>
    <x v="0"/>
    <n v="6"/>
    <s v="Off-Peak"/>
    <n v="25.1311671226788"/>
    <n v="35.709621552679501"/>
    <n v="1607.00122847496"/>
    <n v="6"/>
    <s v="On"/>
    <s v="Off"/>
    <n v="24.2647023269835"/>
    <s v="Friday"/>
    <x v="1"/>
    <n v="76.165790902138895"/>
  </r>
  <r>
    <d v="2022-01-01T07:00:00"/>
    <s v="Saturday"/>
    <x v="0"/>
    <n v="7"/>
    <s v="Off-Peak"/>
    <n v="23.182844248720901"/>
    <n v="31.679919780110499"/>
    <n v="1633.9553295431101"/>
    <n v="8"/>
    <s v="Off"/>
    <s v="Off"/>
    <n v="27.517099250037301"/>
    <s v="Thursday"/>
    <x v="1"/>
    <n v="74.131906177303094"/>
  </r>
  <r>
    <d v="2022-01-01T08:00:00"/>
    <s v="Saturday"/>
    <x v="0"/>
    <n v="8"/>
    <s v="Peak"/>
    <n v="25.3919993742564"/>
    <n v="46.399364049557398"/>
    <n v="1240.3092237217299"/>
    <n v="6"/>
    <s v="On"/>
    <s v="Off"/>
    <n v="2.3075954692088501"/>
    <s v="Sunday"/>
    <x v="0"/>
    <n v="78.206235870958807"/>
  </r>
  <r>
    <d v="2022-01-01T09:00:00"/>
    <s v="Saturday"/>
    <x v="0"/>
    <n v="9"/>
    <s v="Peak"/>
    <n v="22.212549424277501"/>
    <n v="32.418463883701698"/>
    <n v="1705.4203356236901"/>
    <n v="1"/>
    <s v="On"/>
    <s v="Off"/>
    <n v="29.1400709810144"/>
    <s v="Tuesday"/>
    <x v="0"/>
    <n v="77.992213701960196"/>
  </r>
  <r>
    <d v="2022-01-01T10:00:00"/>
    <s v="Saturday"/>
    <x v="0"/>
    <n v="10"/>
    <s v="Peak"/>
    <n v="28.064813579242699"/>
    <n v="36.451471785640997"/>
    <n v="1341.4671285403099"/>
    <n v="2"/>
    <s v="Off"/>
    <s v="Off"/>
    <n v="0.35223839664038897"/>
    <s v="Monday"/>
    <x v="1"/>
    <n v="82.274434483865406"/>
  </r>
  <r>
    <d v="2022-01-01T11:00:00"/>
    <s v="Saturday"/>
    <x v="0"/>
    <n v="11"/>
    <s v="Peak"/>
    <n v="23.422546256146799"/>
    <n v="30.5273421574664"/>
    <n v="1604.41835480743"/>
    <n v="6"/>
    <s v="On"/>
    <s v="On"/>
    <n v="19.529548154656698"/>
    <s v="Thursday"/>
    <x v="1"/>
    <n v="73.278669504273793"/>
  </r>
  <r>
    <d v="2022-01-01T12:00:00"/>
    <s v="Saturday"/>
    <x v="0"/>
    <n v="12"/>
    <s v="Peak"/>
    <n v="25.388888490671398"/>
    <n v="47.6010180342575"/>
    <n v="1244.61891398994"/>
    <n v="1"/>
    <s v="On"/>
    <s v="Off"/>
    <n v="21.797443597223101"/>
    <s v="Tuesday"/>
    <x v="1"/>
    <n v="84.144775657534495"/>
  </r>
  <r>
    <d v="2022-01-01T13:00:00"/>
    <s v="Saturday"/>
    <x v="0"/>
    <n v="13"/>
    <s v="Peak"/>
    <n v="20.0587378555105"/>
    <n v="41.861641594454298"/>
    <n v="1806.05263157832"/>
    <n v="2"/>
    <s v="Off"/>
    <s v="Off"/>
    <n v="6.3849491524712398"/>
    <s v="Friday"/>
    <x v="1"/>
    <n v="60.022518562220299"/>
  </r>
  <r>
    <d v="2022-01-01T14:00:00"/>
    <s v="Saturday"/>
    <x v="0"/>
    <n v="14"/>
    <s v="Peak"/>
    <n v="26.731524781805199"/>
    <n v="37.297870449610997"/>
    <n v="1419.7490137965201"/>
    <n v="6"/>
    <s v="Off"/>
    <s v="Off"/>
    <n v="12.074223142216701"/>
    <s v="Friday"/>
    <x v="1"/>
    <n v="81.183187562463502"/>
  </r>
  <r>
    <d v="2022-01-01T15:00:00"/>
    <s v="Saturday"/>
    <x v="0"/>
    <n v="15"/>
    <s v="Peak"/>
    <n v="22.100242621787299"/>
    <n v="56.099178719883199"/>
    <n v="1144.8062949047201"/>
    <n v="8"/>
    <s v="Off"/>
    <s v="On"/>
    <n v="10.900770033732901"/>
    <s v="Sunday"/>
    <x v="0"/>
    <n v="74.081256288494004"/>
  </r>
  <r>
    <d v="2022-01-01T16:00:00"/>
    <s v="Saturday"/>
    <x v="0"/>
    <n v="16"/>
    <s v="Peak"/>
    <n v="29.325575928787099"/>
    <n v="56.954173567018103"/>
    <n v="1620.86178113562"/>
    <n v="0"/>
    <s v="On"/>
    <s v="On"/>
    <n v="15.4539994729738"/>
    <s v="Friday"/>
    <x v="0"/>
    <n v="89.4982076601557"/>
  </r>
  <r>
    <d v="2022-01-01T17:00:00"/>
    <s v="Saturday"/>
    <x v="0"/>
    <n v="17"/>
    <s v="Peak"/>
    <n v="23.7424474948149"/>
    <n v="42.245845483427303"/>
    <n v="1413.5951068649499"/>
    <n v="1"/>
    <s v="On"/>
    <s v="Off"/>
    <n v="3.94067828777714"/>
    <s v="Sunday"/>
    <x v="1"/>
    <n v="72.872442636424196"/>
  </r>
  <r>
    <d v="2022-01-01T18:00:00"/>
    <s v="Saturday"/>
    <x v="0"/>
    <n v="18"/>
    <s v="Peak"/>
    <n v="27.524189220859402"/>
    <n v="47.172429679424503"/>
    <n v="1832.19977857703"/>
    <n v="9"/>
    <s v="On"/>
    <s v="Off"/>
    <n v="19.6889583092203"/>
    <s v="Thursday"/>
    <x v="0"/>
    <n v="83.899896599889601"/>
  </r>
  <r>
    <d v="2022-01-01T19:00:00"/>
    <s v="Saturday"/>
    <x v="0"/>
    <n v="19"/>
    <s v="Peak"/>
    <n v="27.6313900184552"/>
    <n v="36.140293744671801"/>
    <n v="1251.5537208353301"/>
    <n v="4"/>
    <s v="On"/>
    <s v="On"/>
    <n v="8.8480828164735303"/>
    <s v="Wednesday"/>
    <x v="1"/>
    <n v="82.077579403173999"/>
  </r>
  <r>
    <d v="2022-01-01T20:00:00"/>
    <s v="Saturday"/>
    <x v="0"/>
    <n v="20"/>
    <s v="Peak"/>
    <n v="28.704994552717501"/>
    <n v="59.931894786121298"/>
    <n v="1211.26180211211"/>
    <n v="9"/>
    <s v="On"/>
    <s v="On"/>
    <n v="11.703977742489901"/>
    <s v="Friday"/>
    <x v="1"/>
    <n v="94.236287728335"/>
  </r>
  <r>
    <d v="2022-01-01T21:00:00"/>
    <s v="Saturday"/>
    <x v="0"/>
    <n v="21"/>
    <s v="Peak"/>
    <n v="21.101111782566001"/>
    <n v="30.418006454186902"/>
    <n v="1677.1052606988901"/>
    <n v="3"/>
    <s v="Off"/>
    <s v="Off"/>
    <n v="14.5172037083299"/>
    <s v="Sunday"/>
    <x v="1"/>
    <n v="59.672380432970797"/>
  </r>
  <r>
    <d v="2022-01-01T22:00:00"/>
    <s v="Saturday"/>
    <x v="0"/>
    <n v="22"/>
    <s v="Off-Peak"/>
    <n v="23.000919803937801"/>
    <n v="43.638382932918098"/>
    <n v="1228.3223766902699"/>
    <n v="1"/>
    <s v="Off"/>
    <s v="Off"/>
    <n v="4.3028445860551701"/>
    <s v="Saturday"/>
    <x v="0"/>
    <n v="70.235227617349906"/>
  </r>
  <r>
    <d v="2022-01-01T23:00:00"/>
    <s v="Saturday"/>
    <x v="0"/>
    <n v="23"/>
    <s v="Off-Peak"/>
    <n v="24.749057659504601"/>
    <n v="57.216848654263003"/>
    <n v="1253.70886039682"/>
    <n v="6"/>
    <s v="On"/>
    <s v="On"/>
    <n v="0.66033754625587004"/>
    <s v="Tuesday"/>
    <x v="0"/>
    <n v="78.394207774593696"/>
  </r>
  <r>
    <d v="2022-01-02T00:00:00"/>
    <s v="Sunday"/>
    <x v="0"/>
    <n v="0"/>
    <s v="Off-Peak"/>
    <n v="26.729367191665801"/>
    <n v="46.194087769436003"/>
    <n v="1533.88752282935"/>
    <n v="8"/>
    <s v="On"/>
    <s v="Off"/>
    <n v="18.581034005725499"/>
    <s v="Wednesday"/>
    <x v="0"/>
    <n v="87.841644656667597"/>
  </r>
  <r>
    <d v="2022-01-02T01:00:00"/>
    <s v="Sunday"/>
    <x v="0"/>
    <n v="1"/>
    <s v="Off-Peak"/>
    <n v="22.575924329206099"/>
    <n v="57.749571922723902"/>
    <n v="1040.2062146036899"/>
    <n v="8"/>
    <s v="Off"/>
    <s v="On"/>
    <n v="8.9069455090973193"/>
    <s v="Tuesday"/>
    <x v="1"/>
    <n v="72.929844262067604"/>
  </r>
  <r>
    <d v="2022-01-02T02:00:00"/>
    <s v="Sunday"/>
    <x v="0"/>
    <n v="2"/>
    <s v="Off-Peak"/>
    <n v="27.011513197244799"/>
    <n v="52.637571884657298"/>
    <n v="1701.2553405115"/>
    <n v="9"/>
    <s v="On"/>
    <s v="On"/>
    <n v="24.051355077458499"/>
    <s v="Thursday"/>
    <x v="0"/>
    <n v="86.669094053762706"/>
  </r>
  <r>
    <d v="2022-01-02T03:00:00"/>
    <s v="Sunday"/>
    <x v="0"/>
    <n v="3"/>
    <s v="Off-Peak"/>
    <n v="26.570000593742598"/>
    <n v="43.3303119633756"/>
    <n v="1126.0627981873599"/>
    <n v="7"/>
    <s v="Off"/>
    <s v="On"/>
    <n v="2.9434034323461198"/>
    <s v="Thursday"/>
    <x v="0"/>
    <n v="80.411427759843207"/>
  </r>
  <r>
    <d v="2022-01-02T04:00:00"/>
    <s v="Sunday"/>
    <x v="0"/>
    <n v="4"/>
    <s v="Off-Peak"/>
    <n v="21.820077577118902"/>
    <n v="56.855188125958399"/>
    <n v="1289.6160328103699"/>
    <n v="3"/>
    <s v="Off"/>
    <s v="On"/>
    <n v="25.5137746442139"/>
    <s v="Tuesday"/>
    <x v="1"/>
    <n v="64.212098001023605"/>
  </r>
  <r>
    <d v="2022-01-02T05:00:00"/>
    <s v="Sunday"/>
    <x v="0"/>
    <n v="5"/>
    <s v="Off-Peak"/>
    <n v="23.220629928291"/>
    <n v="46.073879432102402"/>
    <n v="1649.5103531928701"/>
    <n v="2"/>
    <s v="Off"/>
    <s v="On"/>
    <n v="18.2705281891689"/>
    <s v="Tuesday"/>
    <x v="0"/>
    <n v="74.160337550049803"/>
  </r>
  <r>
    <d v="2022-01-02T06:00:00"/>
    <s v="Sunday"/>
    <x v="0"/>
    <n v="6"/>
    <s v="Off-Peak"/>
    <n v="28.875374569208201"/>
    <n v="31.803130453234001"/>
    <n v="1887.20172269821"/>
    <n v="5"/>
    <s v="On"/>
    <s v="On"/>
    <n v="24.4688362115632"/>
    <s v="Tuesday"/>
    <x v="1"/>
    <n v="81.049580572955094"/>
  </r>
  <r>
    <d v="2022-01-02T07:00:00"/>
    <s v="Sunday"/>
    <x v="0"/>
    <n v="7"/>
    <s v="Off-Peak"/>
    <n v="20.8334916104975"/>
    <n v="51.1470070180143"/>
    <n v="1096.7031280679701"/>
    <n v="1"/>
    <s v="On"/>
    <s v="Off"/>
    <n v="21.865100350797199"/>
    <s v="Saturday"/>
    <x v="0"/>
    <n v="70.308171925799797"/>
  </r>
  <r>
    <d v="2022-01-02T08:00:00"/>
    <s v="Sunday"/>
    <x v="0"/>
    <n v="8"/>
    <s v="Peak"/>
    <n v="27.465641201404001"/>
    <n v="34.940991036726899"/>
    <n v="1491.2879488850999"/>
    <n v="9"/>
    <s v="On"/>
    <s v="Off"/>
    <n v="4.6457386056945396"/>
    <s v="Thursday"/>
    <x v="0"/>
    <n v="82.284391852804703"/>
  </r>
  <r>
    <d v="2022-01-02T09:00:00"/>
    <s v="Sunday"/>
    <x v="0"/>
    <n v="9"/>
    <s v="Peak"/>
    <n v="20.623500489834701"/>
    <n v="50.145033542201297"/>
    <n v="1036.46231729121"/>
    <n v="6"/>
    <s v="Off"/>
    <s v="On"/>
    <n v="0.37220126481890597"/>
    <s v="Saturday"/>
    <x v="0"/>
    <n v="59.847392688307799"/>
  </r>
  <r>
    <d v="2022-01-02T10:00:00"/>
    <s v="Sunday"/>
    <x v="0"/>
    <n v="10"/>
    <s v="Peak"/>
    <n v="27.314811265727201"/>
    <n v="42.936055052974297"/>
    <n v="1876.5102989618599"/>
    <n v="4"/>
    <s v="On"/>
    <s v="Off"/>
    <n v="1.1813311411593199"/>
    <s v="Tuesday"/>
    <x v="1"/>
    <n v="82.504036863988404"/>
  </r>
  <r>
    <d v="2022-01-02T11:00:00"/>
    <s v="Sunday"/>
    <x v="0"/>
    <n v="11"/>
    <s v="Peak"/>
    <n v="27.4251135499354"/>
    <n v="32.394788065588202"/>
    <n v="1155.2301001435401"/>
    <n v="9"/>
    <s v="On"/>
    <s v="Off"/>
    <n v="8.1661469566729092"/>
    <s v="Monday"/>
    <x v="1"/>
    <n v="82.782445891262697"/>
  </r>
  <r>
    <d v="2022-01-02T12:00:00"/>
    <s v="Sunday"/>
    <x v="0"/>
    <n v="12"/>
    <s v="Peak"/>
    <n v="24.0791581345166"/>
    <n v="54.095048874456403"/>
    <n v="1850.32202318038"/>
    <n v="7"/>
    <s v="Off"/>
    <s v="Off"/>
    <n v="21.060814255417899"/>
    <s v="Tuesday"/>
    <x v="1"/>
    <n v="74.674113281679396"/>
  </r>
  <r>
    <d v="2022-01-02T13:00:00"/>
    <s v="Sunday"/>
    <x v="0"/>
    <n v="13"/>
    <s v="Peak"/>
    <n v="29.913829988984801"/>
    <n v="53.340752789090203"/>
    <n v="1924.1861207571101"/>
    <n v="0"/>
    <s v="On"/>
    <s v="Off"/>
    <n v="25.848054227102899"/>
    <s v="Thursday"/>
    <x v="0"/>
    <n v="86.889138182697295"/>
  </r>
  <r>
    <d v="2022-01-02T14:00:00"/>
    <s v="Sunday"/>
    <x v="0"/>
    <n v="14"/>
    <s v="Peak"/>
    <n v="24.521372987583899"/>
    <n v="42.276473485823097"/>
    <n v="1654.92997723281"/>
    <n v="7"/>
    <s v="On"/>
    <s v="Off"/>
    <n v="1.6471723322742999"/>
    <s v="Saturday"/>
    <x v="1"/>
    <n v="78.542426419429205"/>
  </r>
  <r>
    <d v="2022-01-02T15:00:00"/>
    <s v="Sunday"/>
    <x v="0"/>
    <n v="15"/>
    <s v="Peak"/>
    <n v="21.898785431279201"/>
    <n v="48.6335146260217"/>
    <n v="1958.9635358554799"/>
    <n v="4"/>
    <s v="On"/>
    <s v="On"/>
    <n v="20.217732656580601"/>
    <s v="Monday"/>
    <x v="1"/>
    <n v="77.228457158534596"/>
  </r>
  <r>
    <d v="2022-01-02T16:00:00"/>
    <s v="Sunday"/>
    <x v="0"/>
    <n v="16"/>
    <s v="Peak"/>
    <n v="23.516264720993799"/>
    <n v="52.371557960100503"/>
    <n v="1517.16854099904"/>
    <n v="7"/>
    <s v="On"/>
    <s v="Off"/>
    <n v="8.2706391734839109"/>
    <s v="Saturday"/>
    <x v="1"/>
    <n v="73.735151456031303"/>
  </r>
  <r>
    <d v="2022-01-02T17:00:00"/>
    <s v="Sunday"/>
    <x v="0"/>
    <n v="17"/>
    <s v="Peak"/>
    <n v="27.148116664252498"/>
    <n v="43.120866240444101"/>
    <n v="1296.58180687965"/>
    <n v="8"/>
    <s v="On"/>
    <s v="Off"/>
    <n v="16.9970239248814"/>
    <s v="Saturday"/>
    <x v="1"/>
    <n v="91.843408248686501"/>
  </r>
  <r>
    <d v="2022-01-02T18:00:00"/>
    <s v="Sunday"/>
    <x v="0"/>
    <n v="18"/>
    <s v="Peak"/>
    <n v="23.5743536325176"/>
    <n v="52.851664199608102"/>
    <n v="1491.8800645730601"/>
    <n v="2"/>
    <s v="Off"/>
    <s v="Off"/>
    <n v="24.460909522399302"/>
    <s v="Thursday"/>
    <x v="0"/>
    <n v="73.350705132372198"/>
  </r>
  <r>
    <d v="2022-01-02T19:00:00"/>
    <s v="Sunday"/>
    <x v="0"/>
    <n v="19"/>
    <s v="Peak"/>
    <n v="20.516185539950701"/>
    <n v="40.9184997060649"/>
    <n v="1114.23012371297"/>
    <n v="8"/>
    <s v="Off"/>
    <s v="On"/>
    <n v="20.489097790934601"/>
    <s v="Monday"/>
    <x v="1"/>
    <n v="66.202097509061005"/>
  </r>
  <r>
    <d v="2022-01-02T20:00:00"/>
    <s v="Sunday"/>
    <x v="0"/>
    <n v="20"/>
    <s v="Peak"/>
    <n v="23.159190043519601"/>
    <n v="33.088149223876101"/>
    <n v="1183.49360581356"/>
    <n v="6"/>
    <s v="Off"/>
    <s v="On"/>
    <n v="15.654792218150201"/>
    <s v="Friday"/>
    <x v="1"/>
    <n v="77.851776349989507"/>
  </r>
  <r>
    <d v="2022-01-02T21:00:00"/>
    <s v="Sunday"/>
    <x v="0"/>
    <n v="21"/>
    <s v="Peak"/>
    <n v="29.988046115649801"/>
    <n v="51.1966300118467"/>
    <n v="1516.7527033111101"/>
    <n v="2"/>
    <s v="On"/>
    <s v="Off"/>
    <n v="16.104960333181999"/>
    <s v="Monday"/>
    <x v="0"/>
    <n v="90.981476104278201"/>
  </r>
  <r>
    <d v="2022-01-02T22:00:00"/>
    <s v="Sunday"/>
    <x v="0"/>
    <n v="22"/>
    <s v="Off-Peak"/>
    <n v="22.8790485661731"/>
    <n v="30.3577622899912"/>
    <n v="1162.6593544131099"/>
    <n v="7"/>
    <s v="On"/>
    <s v="On"/>
    <n v="13.3905389299325"/>
    <s v="Monday"/>
    <x v="1"/>
    <n v="81.917079331113399"/>
  </r>
  <r>
    <d v="2022-01-02T23:00:00"/>
    <s v="Sunday"/>
    <x v="0"/>
    <n v="23"/>
    <s v="Off-Peak"/>
    <n v="24.617958714158"/>
    <n v="49.041225548641002"/>
    <n v="1666.0436474922301"/>
    <n v="6"/>
    <s v="Off"/>
    <s v="On"/>
    <n v="21.600154740134698"/>
    <s v="Tuesday"/>
    <x v="1"/>
    <n v="70.224617539332499"/>
  </r>
  <r>
    <d v="2022-01-03T00:00:00"/>
    <s v="Monday"/>
    <x v="1"/>
    <n v="0"/>
    <s v="Off-Peak"/>
    <n v="27.3526811098397"/>
    <n v="36.259249192388197"/>
    <n v="1024.9989858937399"/>
    <n v="6"/>
    <s v="Off"/>
    <s v="On"/>
    <n v="22.175022181923499"/>
    <s v="Saturday"/>
    <x v="0"/>
    <n v="88.733769182027999"/>
  </r>
  <r>
    <d v="2022-01-03T01:00:00"/>
    <s v="Monday"/>
    <x v="1"/>
    <n v="1"/>
    <s v="Off-Peak"/>
    <n v="29.436789507453501"/>
    <n v="48.848449413101001"/>
    <n v="1234.0853680866301"/>
    <n v="2"/>
    <s v="Off"/>
    <s v="Off"/>
    <n v="6.6628744841734298"/>
    <s v="Thursday"/>
    <x v="1"/>
    <n v="76.555025126314405"/>
  </r>
  <r>
    <d v="2022-01-03T02:00:00"/>
    <s v="Monday"/>
    <x v="1"/>
    <n v="2"/>
    <s v="Off-Peak"/>
    <n v="21.7540264266554"/>
    <n v="45.5386430923988"/>
    <n v="1514.82703707154"/>
    <n v="4"/>
    <s v="Off"/>
    <s v="Off"/>
    <n v="9.8461271215741295"/>
    <s v="Tuesday"/>
    <x v="0"/>
    <n v="62.055054935796598"/>
  </r>
  <r>
    <d v="2022-01-03T03:00:00"/>
    <s v="Monday"/>
    <x v="1"/>
    <n v="3"/>
    <s v="Off-Peak"/>
    <n v="22.124213759030599"/>
    <n v="47.343915655247301"/>
    <n v="1919.1199962087401"/>
    <n v="6"/>
    <s v="Off"/>
    <s v="Off"/>
    <n v="5.3520186380013204"/>
    <s v="Friday"/>
    <x v="0"/>
    <n v="62.001893864663202"/>
  </r>
  <r>
    <d v="2022-01-03T04:00:00"/>
    <s v="Monday"/>
    <x v="1"/>
    <n v="4"/>
    <s v="Off-Peak"/>
    <n v="21.324776129505601"/>
    <n v="33.615056707352799"/>
    <n v="1857.26836941938"/>
    <n v="9"/>
    <s v="On"/>
    <s v="On"/>
    <n v="13.523866743718401"/>
    <s v="Tuesday"/>
    <x v="1"/>
    <n v="80.452127421011497"/>
  </r>
  <r>
    <d v="2022-01-03T05:00:00"/>
    <s v="Monday"/>
    <x v="1"/>
    <n v="5"/>
    <s v="Off-Peak"/>
    <n v="22.086811922474698"/>
    <n v="43.838916932545899"/>
    <n v="1325.6002039883699"/>
    <n v="5"/>
    <s v="Off"/>
    <s v="Off"/>
    <n v="12.2748203539765"/>
    <s v="Monday"/>
    <x v="0"/>
    <n v="64.718220064482296"/>
  </r>
  <r>
    <d v="2022-01-03T06:00:00"/>
    <s v="Monday"/>
    <x v="1"/>
    <n v="6"/>
    <s v="Off-Peak"/>
    <n v="29.956879445435199"/>
    <n v="56.788805600311797"/>
    <n v="1864.7323664037599"/>
    <n v="8"/>
    <s v="On"/>
    <s v="Off"/>
    <n v="4.9387379367690603"/>
    <s v="Friday"/>
    <x v="1"/>
    <n v="91.871964508972297"/>
  </r>
  <r>
    <d v="2022-01-03T07:00:00"/>
    <s v="Monday"/>
    <x v="1"/>
    <n v="7"/>
    <s v="Off-Peak"/>
    <n v="22.4664583191731"/>
    <n v="45.228409421067497"/>
    <n v="1902.8038240327601"/>
    <n v="6"/>
    <s v="Off"/>
    <s v="On"/>
    <n v="0.57703044311351304"/>
    <s v="Saturday"/>
    <x v="0"/>
    <n v="69.692263030929496"/>
  </r>
  <r>
    <d v="2022-01-03T08:00:00"/>
    <s v="Monday"/>
    <x v="1"/>
    <n v="8"/>
    <s v="Peak"/>
    <n v="21.100531586108801"/>
    <n v="52.705779394578201"/>
    <n v="1896.81607917529"/>
    <n v="7"/>
    <s v="Off"/>
    <s v="Off"/>
    <n v="25.007682077563199"/>
    <s v="Tuesday"/>
    <x v="0"/>
    <n v="63.850976125598997"/>
  </r>
  <r>
    <d v="2022-01-03T09:00:00"/>
    <s v="Monday"/>
    <x v="1"/>
    <n v="9"/>
    <s v="Peak"/>
    <n v="25.023202382649998"/>
    <n v="43.586499034719203"/>
    <n v="1434.5263111079601"/>
    <n v="1"/>
    <s v="Off"/>
    <s v="Off"/>
    <n v="2.1751376627840502"/>
    <s v="Thursday"/>
    <x v="1"/>
    <n v="68.805285779961807"/>
  </r>
  <r>
    <d v="2022-01-03T10:00:00"/>
    <s v="Monday"/>
    <x v="1"/>
    <n v="10"/>
    <s v="Peak"/>
    <n v="24.5612181522336"/>
    <n v="37.039319888952498"/>
    <n v="1689.45545482288"/>
    <n v="3"/>
    <s v="Off"/>
    <s v="Off"/>
    <n v="21.331712339087499"/>
    <s v="Thursday"/>
    <x v="1"/>
    <n v="76.301309287981397"/>
  </r>
  <r>
    <d v="2022-01-03T11:00:00"/>
    <s v="Monday"/>
    <x v="1"/>
    <n v="11"/>
    <s v="Peak"/>
    <n v="27.344902289458801"/>
    <n v="33.683298286596603"/>
    <n v="1187.61373313732"/>
    <n v="2"/>
    <s v="Off"/>
    <s v="On"/>
    <n v="17.6639534842286"/>
    <s v="Saturday"/>
    <x v="0"/>
    <n v="84.038684160478596"/>
  </r>
  <r>
    <d v="2022-01-03T12:00:00"/>
    <s v="Monday"/>
    <x v="1"/>
    <n v="12"/>
    <s v="Peak"/>
    <n v="26.209435413222899"/>
    <n v="40.7716042797976"/>
    <n v="1038.6767198939699"/>
    <n v="1"/>
    <s v="Off"/>
    <s v="Off"/>
    <n v="14.779714452460601"/>
    <s v="Monday"/>
    <x v="0"/>
    <n v="77.673792171395803"/>
  </r>
  <r>
    <d v="2022-01-03T13:00:00"/>
    <s v="Monday"/>
    <x v="1"/>
    <n v="13"/>
    <s v="Peak"/>
    <n v="26.210702266888099"/>
    <n v="42.084182961399897"/>
    <n v="1098.79932754376"/>
    <n v="7"/>
    <s v="Off"/>
    <s v="Off"/>
    <n v="1.55409182550637"/>
    <s v="Sunday"/>
    <x v="1"/>
    <n v="78.9122501589774"/>
  </r>
  <r>
    <d v="2022-01-03T14:00:00"/>
    <s v="Monday"/>
    <x v="1"/>
    <n v="14"/>
    <s v="Peak"/>
    <n v="21.5017263419603"/>
    <n v="43.353315185093798"/>
    <n v="1546.5082455132001"/>
    <n v="9"/>
    <s v="Off"/>
    <s v="Off"/>
    <n v="20.7559032030399"/>
    <s v="Tuesday"/>
    <x v="1"/>
    <n v="64.042424878401206"/>
  </r>
  <r>
    <d v="2022-01-03T15:00:00"/>
    <s v="Monday"/>
    <x v="1"/>
    <n v="15"/>
    <s v="Peak"/>
    <n v="25.382745459850099"/>
    <n v="51.902699949643797"/>
    <n v="1350.75658540729"/>
    <n v="0"/>
    <s v="Off"/>
    <s v="Off"/>
    <n v="27.748043866364601"/>
    <s v="Tuesday"/>
    <x v="0"/>
    <n v="78.187281303627202"/>
  </r>
  <r>
    <d v="2022-01-03T16:00:00"/>
    <s v="Monday"/>
    <x v="1"/>
    <n v="16"/>
    <s v="Peak"/>
    <n v="21.203472435117"/>
    <n v="49.610369810781897"/>
    <n v="1529.65711549609"/>
    <n v="7"/>
    <s v="Off"/>
    <s v="On"/>
    <n v="17.1873314549646"/>
    <s v="Tuesday"/>
    <x v="0"/>
    <n v="63.393848192623999"/>
  </r>
  <r>
    <d v="2022-01-03T17:00:00"/>
    <s v="Monday"/>
    <x v="1"/>
    <n v="17"/>
    <s v="Peak"/>
    <n v="21.530255220213899"/>
    <n v="42.016883386284597"/>
    <n v="1660.53526714289"/>
    <n v="8"/>
    <s v="On"/>
    <s v="Off"/>
    <n v="7.67598682663664"/>
    <s v="Sunday"/>
    <x v="0"/>
    <n v="76.106178100830405"/>
  </r>
  <r>
    <d v="2022-01-03T18:00:00"/>
    <s v="Monday"/>
    <x v="1"/>
    <n v="18"/>
    <s v="Peak"/>
    <n v="24.5017855681402"/>
    <n v="48.583310432673599"/>
    <n v="1631.6347139345401"/>
    <n v="9"/>
    <s v="Off"/>
    <s v="Off"/>
    <n v="24.696387867372501"/>
    <s v="Monday"/>
    <x v="1"/>
    <n v="60.144237977811898"/>
  </r>
  <r>
    <d v="2022-01-03T19:00:00"/>
    <s v="Monday"/>
    <x v="1"/>
    <n v="19"/>
    <s v="Peak"/>
    <n v="24.290723472067"/>
    <n v="36.987734031919203"/>
    <n v="1847.39562856214"/>
    <n v="6"/>
    <s v="On"/>
    <s v="Off"/>
    <n v="10.955154959932401"/>
    <s v="Thursday"/>
    <x v="0"/>
    <n v="80.192645511427799"/>
  </r>
  <r>
    <d v="2022-01-03T20:00:00"/>
    <s v="Monday"/>
    <x v="1"/>
    <n v="20"/>
    <s v="Peak"/>
    <n v="27.3366208083823"/>
    <n v="50.876677294556103"/>
    <n v="1143.1051769409801"/>
    <n v="7"/>
    <s v="On"/>
    <s v="On"/>
    <n v="27.622484462627899"/>
    <s v="Wednesday"/>
    <x v="1"/>
    <n v="86.223645067930306"/>
  </r>
  <r>
    <d v="2022-01-03T21:00:00"/>
    <s v="Monday"/>
    <x v="1"/>
    <n v="21"/>
    <s v="Peak"/>
    <n v="20.735715500615001"/>
    <n v="48.5066362380378"/>
    <n v="1836.5426514662799"/>
    <n v="4"/>
    <s v="Off"/>
    <s v="On"/>
    <n v="9.2954390719137496"/>
    <s v="Friday"/>
    <x v="0"/>
    <n v="53.263278340049403"/>
  </r>
  <r>
    <d v="2022-01-03T22:00:00"/>
    <s v="Monday"/>
    <x v="1"/>
    <n v="22"/>
    <s v="Off-Peak"/>
    <n v="22.787858297629398"/>
    <n v="43.951048647195798"/>
    <n v="1134.0026160549401"/>
    <n v="6"/>
    <s v="Off"/>
    <s v="Off"/>
    <n v="20.3625826090339"/>
    <s v="Monday"/>
    <x v="1"/>
    <n v="64.963183670906005"/>
  </r>
  <r>
    <d v="2022-01-03T23:00:00"/>
    <s v="Monday"/>
    <x v="1"/>
    <n v="23"/>
    <s v="Off-Peak"/>
    <n v="21.65293774581"/>
    <n v="56.1370453837715"/>
    <n v="1140.6015497610499"/>
    <n v="8"/>
    <s v="Off"/>
    <s v="On"/>
    <n v="19.512862046045299"/>
    <s v="Tuesday"/>
    <x v="0"/>
    <n v="66.438920648881705"/>
  </r>
  <r>
    <d v="2022-01-04T00:00:00"/>
    <s v="Tuesday"/>
    <x v="1"/>
    <n v="0"/>
    <s v="Off-Peak"/>
    <n v="25.080881384605799"/>
    <n v="59.6715343302888"/>
    <n v="1897.7022242369301"/>
    <n v="8"/>
    <s v="Off"/>
    <s v="Off"/>
    <n v="14.3917997479103"/>
    <s v="Friday"/>
    <x v="0"/>
    <n v="75.913906322364198"/>
  </r>
  <r>
    <d v="2022-01-04T01:00:00"/>
    <s v="Tuesday"/>
    <x v="1"/>
    <n v="1"/>
    <s v="Off-Peak"/>
    <n v="25.792511525815101"/>
    <n v="33.892215875037202"/>
    <n v="1849.82958110872"/>
    <n v="7"/>
    <s v="On"/>
    <s v="Off"/>
    <n v="25.875969475523199"/>
    <s v="Wednesday"/>
    <x v="1"/>
    <n v="84.191467408122094"/>
  </r>
  <r>
    <d v="2022-01-04T02:00:00"/>
    <s v="Tuesday"/>
    <x v="1"/>
    <n v="2"/>
    <s v="Off-Peak"/>
    <n v="26.386079282274899"/>
    <n v="43.295777618025802"/>
    <n v="1851.5977412346001"/>
    <n v="5"/>
    <s v="On"/>
    <s v="Off"/>
    <n v="17.4719648298626"/>
    <s v="Sunday"/>
    <x v="1"/>
    <n v="75.251763824322296"/>
  </r>
  <r>
    <d v="2022-01-04T03:00:00"/>
    <s v="Tuesday"/>
    <x v="1"/>
    <n v="3"/>
    <s v="Off-Peak"/>
    <n v="22.140257043395199"/>
    <n v="49.4248779368667"/>
    <n v="1037.20688520254"/>
    <n v="7"/>
    <s v="Off"/>
    <s v="On"/>
    <n v="3.3299075404588598"/>
    <s v="Tuesday"/>
    <x v="1"/>
    <n v="75.014470978620395"/>
  </r>
  <r>
    <d v="2022-01-04T04:00:00"/>
    <s v="Tuesday"/>
    <x v="1"/>
    <n v="4"/>
    <s v="Off-Peak"/>
    <n v="24.175776484229299"/>
    <n v="41.800150370499203"/>
    <n v="1198.6252242426101"/>
    <n v="6"/>
    <s v="Off"/>
    <s v="Off"/>
    <n v="18.4706241039761"/>
    <s v="Sunday"/>
    <x v="0"/>
    <n v="69.365744780492506"/>
  </r>
  <r>
    <d v="2022-01-04T05:00:00"/>
    <s v="Tuesday"/>
    <x v="1"/>
    <n v="5"/>
    <s v="Off-Peak"/>
    <n v="24.668141805992899"/>
    <n v="43.140910417898503"/>
    <n v="1310.8749121436499"/>
    <n v="0"/>
    <s v="Off"/>
    <s v="On"/>
    <n v="22.936053481520801"/>
    <s v="Saturday"/>
    <x v="1"/>
    <n v="78.046042334047101"/>
  </r>
  <r>
    <d v="2022-01-04T06:00:00"/>
    <s v="Tuesday"/>
    <x v="1"/>
    <n v="6"/>
    <s v="Off-Peak"/>
    <n v="20.830692156172098"/>
    <n v="52.190176256826703"/>
    <n v="1772.08570792563"/>
    <n v="7"/>
    <s v="Off"/>
    <s v="Off"/>
    <n v="21.711195406062"/>
    <s v="Thursday"/>
    <x v="1"/>
    <n v="67.484787750307504"/>
  </r>
  <r>
    <d v="2022-01-04T07:00:00"/>
    <s v="Tuesday"/>
    <x v="1"/>
    <n v="7"/>
    <s v="Off-Peak"/>
    <n v="25.702729080512398"/>
    <n v="53.316654817034802"/>
    <n v="1050.3176022812399"/>
    <n v="8"/>
    <s v="On"/>
    <s v="Off"/>
    <n v="26.817107779448801"/>
    <s v="Sunday"/>
    <x v="0"/>
    <n v="78.254287897214198"/>
  </r>
  <r>
    <d v="2022-01-04T08:00:00"/>
    <s v="Tuesday"/>
    <x v="1"/>
    <n v="8"/>
    <s v="Peak"/>
    <n v="22.2851756266476"/>
    <n v="40.6599134031121"/>
    <n v="1688.89082615608"/>
    <n v="4"/>
    <s v="On"/>
    <s v="On"/>
    <n v="19.455960671298701"/>
    <s v="Tuesday"/>
    <x v="0"/>
    <n v="74.843380940093695"/>
  </r>
  <r>
    <d v="2022-01-04T09:00:00"/>
    <s v="Tuesday"/>
    <x v="1"/>
    <n v="9"/>
    <s v="Peak"/>
    <n v="20.357297197814599"/>
    <n v="52.9566698449146"/>
    <n v="1150.28516902463"/>
    <n v="8"/>
    <s v="On"/>
    <s v="Off"/>
    <n v="21.068311119758899"/>
    <s v="Monday"/>
    <x v="0"/>
    <n v="64.641911928604301"/>
  </r>
  <r>
    <d v="2022-01-04T10:00:00"/>
    <s v="Tuesday"/>
    <x v="1"/>
    <n v="10"/>
    <s v="Peak"/>
    <n v="29.645292782199999"/>
    <n v="42.513606210609296"/>
    <n v="1417.5932587170801"/>
    <n v="7"/>
    <s v="On"/>
    <s v="On"/>
    <n v="7.7563134329889198"/>
    <s v="Friday"/>
    <x v="0"/>
    <n v="89.088434297966202"/>
  </r>
  <r>
    <d v="2022-01-04T11:00:00"/>
    <s v="Tuesday"/>
    <x v="1"/>
    <n v="11"/>
    <s v="Peak"/>
    <n v="20.746599465577798"/>
    <n v="39.363068123724403"/>
    <n v="1907.1675791195901"/>
    <n v="0"/>
    <s v="On"/>
    <s v="On"/>
    <n v="11.895547620597799"/>
    <s v="Monday"/>
    <x v="0"/>
    <n v="73.154328648411706"/>
  </r>
  <r>
    <d v="2022-01-04T12:00:00"/>
    <s v="Tuesday"/>
    <x v="1"/>
    <n v="12"/>
    <s v="Peak"/>
    <n v="27.304802408534499"/>
    <n v="48.595866830944203"/>
    <n v="1348.3777439210401"/>
    <n v="7"/>
    <s v="Off"/>
    <s v="On"/>
    <n v="2.0506823016824001"/>
    <s v="Wednesday"/>
    <x v="0"/>
    <n v="72.117098613601897"/>
  </r>
  <r>
    <d v="2022-01-04T13:00:00"/>
    <s v="Tuesday"/>
    <x v="1"/>
    <n v="13"/>
    <s v="Peak"/>
    <n v="25.026299236106201"/>
    <n v="48.0954381965512"/>
    <n v="1711.6093599661499"/>
    <n v="7"/>
    <s v="On"/>
    <s v="On"/>
    <n v="6.2826557144675096E-2"/>
    <s v="Sunday"/>
    <x v="1"/>
    <n v="76.721564329009794"/>
  </r>
  <r>
    <d v="2022-01-04T14:00:00"/>
    <s v="Tuesday"/>
    <x v="1"/>
    <n v="14"/>
    <s v="Peak"/>
    <n v="20.9261083478602"/>
    <n v="46.185342836720601"/>
    <n v="1619.5522508716899"/>
    <n v="7"/>
    <s v="Off"/>
    <s v="On"/>
    <n v="16.788693093004898"/>
    <s v="Saturday"/>
    <x v="1"/>
    <n v="65.972461066584302"/>
  </r>
  <r>
    <d v="2022-01-04T15:00:00"/>
    <s v="Tuesday"/>
    <x v="1"/>
    <n v="15"/>
    <s v="Peak"/>
    <n v="25.239493543593301"/>
    <n v="43.078366409103502"/>
    <n v="1601.81321468843"/>
    <n v="3"/>
    <s v="Off"/>
    <s v="Off"/>
    <n v="0.194942587548628"/>
    <s v="Thursday"/>
    <x v="1"/>
    <n v="61.536709691501102"/>
  </r>
  <r>
    <d v="2022-01-04T16:00:00"/>
    <s v="Tuesday"/>
    <x v="1"/>
    <n v="16"/>
    <s v="Peak"/>
    <n v="24.342179614794802"/>
    <n v="47.405956437631701"/>
    <n v="1102.6056996132299"/>
    <n v="8"/>
    <s v="Off"/>
    <s v="Off"/>
    <n v="1.3163304862578999"/>
    <s v="Friday"/>
    <x v="1"/>
    <n v="77.384477835462604"/>
  </r>
  <r>
    <d v="2022-01-04T17:00:00"/>
    <s v="Tuesday"/>
    <x v="1"/>
    <n v="17"/>
    <s v="Peak"/>
    <n v="25.480164067044601"/>
    <n v="55.321385059982902"/>
    <n v="1408.2789651901401"/>
    <n v="7"/>
    <s v="On"/>
    <s v="Off"/>
    <n v="23.1340227293854"/>
    <s v="Thursday"/>
    <x v="1"/>
    <n v="76.076619920335801"/>
  </r>
  <r>
    <d v="2022-01-04T18:00:00"/>
    <s v="Tuesday"/>
    <x v="1"/>
    <n v="18"/>
    <s v="Peak"/>
    <n v="29.3500696830084"/>
    <n v="30.885380029218101"/>
    <n v="1045.0365237762801"/>
    <n v="1"/>
    <s v="Off"/>
    <s v="Off"/>
    <n v="27.4168173509517"/>
    <s v="Sunday"/>
    <x v="1"/>
    <n v="74.867873694338201"/>
  </r>
  <r>
    <d v="2022-01-04T19:00:00"/>
    <s v="Tuesday"/>
    <x v="1"/>
    <n v="19"/>
    <s v="Peak"/>
    <n v="29.950503029569301"/>
    <n v="42.425258048818698"/>
    <n v="1679.7731716687999"/>
    <n v="4"/>
    <s v="Off"/>
    <s v="On"/>
    <n v="13.953181436568901"/>
    <s v="Friday"/>
    <x v="1"/>
    <n v="86.289354013502205"/>
  </r>
  <r>
    <d v="2022-01-04T20:00:00"/>
    <s v="Tuesday"/>
    <x v="1"/>
    <n v="20"/>
    <s v="Peak"/>
    <n v="26.6231807378059"/>
    <n v="37.729192180187397"/>
    <n v="1361.24478103007"/>
    <n v="6"/>
    <s v="Off"/>
    <s v="Off"/>
    <n v="27.204342750455101"/>
    <s v="Sunday"/>
    <x v="0"/>
    <n v="83.875256951914096"/>
  </r>
  <r>
    <d v="2022-01-04T21:00:00"/>
    <s v="Tuesday"/>
    <x v="1"/>
    <n v="21"/>
    <s v="Peak"/>
    <n v="23.5413027207608"/>
    <n v="34.534905941369203"/>
    <n v="1712.2817687484301"/>
    <n v="8"/>
    <s v="Off"/>
    <s v="Off"/>
    <n v="29.273697402165901"/>
    <s v="Wednesday"/>
    <x v="1"/>
    <n v="83.458049391330704"/>
  </r>
  <r>
    <d v="2022-01-04T22:00:00"/>
    <s v="Tuesday"/>
    <x v="1"/>
    <n v="22"/>
    <s v="Off-Peak"/>
    <n v="24.391570140323299"/>
    <n v="53.034159593232197"/>
    <n v="1982.78385469921"/>
    <n v="8"/>
    <s v="On"/>
    <s v="On"/>
    <n v="20.487670160811501"/>
    <s v="Sunday"/>
    <x v="0"/>
    <n v="81.996828402234797"/>
  </r>
  <r>
    <d v="2022-01-04T23:00:00"/>
    <s v="Tuesday"/>
    <x v="1"/>
    <n v="23"/>
    <s v="Off-Peak"/>
    <n v="27.7551587653263"/>
    <n v="39.848106673676597"/>
    <n v="1355.38522021479"/>
    <n v="8"/>
    <s v="On"/>
    <s v="Off"/>
    <n v="6.8435628512886701"/>
    <s v="Wednesday"/>
    <x v="1"/>
    <n v="86.646921641781802"/>
  </r>
  <r>
    <d v="2022-01-05T00:00:00"/>
    <s v="Wednesday"/>
    <x v="1"/>
    <n v="0"/>
    <s v="Off-Peak"/>
    <n v="26.286906188021"/>
    <n v="40.706757681514702"/>
    <n v="1384.32525608576"/>
    <n v="3"/>
    <s v="On"/>
    <s v="On"/>
    <n v="9.7135367592455193"/>
    <s v="Monday"/>
    <x v="1"/>
    <n v="75.982380749652805"/>
  </r>
  <r>
    <d v="2022-01-05T01:00:00"/>
    <s v="Wednesday"/>
    <x v="1"/>
    <n v="1"/>
    <s v="Off-Peak"/>
    <n v="20.979909211456398"/>
    <n v="58.115628607960701"/>
    <n v="1179.4861922820601"/>
    <n v="9"/>
    <s v="Off"/>
    <s v="Off"/>
    <n v="8.5773659090794006"/>
    <s v="Friday"/>
    <x v="0"/>
    <n v="70.714362358518599"/>
  </r>
  <r>
    <d v="2022-01-05T02:00:00"/>
    <s v="Wednesday"/>
    <x v="1"/>
    <n v="2"/>
    <s v="Off-Peak"/>
    <n v="26.515860600727802"/>
    <n v="58.656667606894302"/>
    <n v="1389.6982242952499"/>
    <n v="8"/>
    <s v="Off"/>
    <s v="Off"/>
    <n v="25.934400190609502"/>
    <s v="Monday"/>
    <x v="0"/>
    <n v="81.745529509543104"/>
  </r>
  <r>
    <d v="2022-01-05T03:00:00"/>
    <s v="Wednesday"/>
    <x v="1"/>
    <n v="3"/>
    <s v="Off-Peak"/>
    <n v="29.686160083513499"/>
    <n v="33.999602554102601"/>
    <n v="1419.4620608172199"/>
    <n v="5"/>
    <s v="On"/>
    <s v="On"/>
    <n v="11.9441442666388"/>
    <s v="Sunday"/>
    <x v="1"/>
    <n v="85.182552503462801"/>
  </r>
  <r>
    <d v="2022-01-05T04:00:00"/>
    <s v="Wednesday"/>
    <x v="1"/>
    <n v="4"/>
    <s v="Off-Peak"/>
    <n v="22.369519670630101"/>
    <n v="54.387059189029998"/>
    <n v="1167.0982004816301"/>
    <n v="9"/>
    <s v="On"/>
    <s v="Off"/>
    <n v="25.046346709338501"/>
    <s v="Wednesday"/>
    <x v="1"/>
    <n v="75.2904059343699"/>
  </r>
  <r>
    <d v="2022-01-05T05:00:00"/>
    <s v="Wednesday"/>
    <x v="1"/>
    <n v="5"/>
    <s v="Off-Peak"/>
    <n v="23.927237470201099"/>
    <n v="53.675759022799397"/>
    <n v="1193.20102525077"/>
    <n v="9"/>
    <s v="On"/>
    <s v="On"/>
    <n v="6.51722411979478"/>
    <s v="Thursday"/>
    <x v="0"/>
    <n v="85.181973788045994"/>
  </r>
  <r>
    <d v="2022-01-05T06:00:00"/>
    <s v="Wednesday"/>
    <x v="1"/>
    <n v="6"/>
    <s v="Off-Peak"/>
    <n v="20.826652146716999"/>
    <n v="39.199614253360501"/>
    <n v="1573.5114805655001"/>
    <n v="9"/>
    <s v="On"/>
    <s v="On"/>
    <n v="27.637785035869701"/>
    <s v="Friday"/>
    <x v="0"/>
    <n v="72.767037212223897"/>
  </r>
  <r>
    <d v="2022-01-05T07:00:00"/>
    <s v="Wednesday"/>
    <x v="1"/>
    <n v="7"/>
    <s v="Off-Peak"/>
    <n v="28.235508004604799"/>
    <n v="54.7004719236458"/>
    <n v="1419.64131346864"/>
    <n v="5"/>
    <s v="Off"/>
    <s v="On"/>
    <n v="21.3888725391691"/>
    <s v="Monday"/>
    <x v="0"/>
    <n v="81.819775449860998"/>
  </r>
  <r>
    <d v="2022-01-05T08:00:00"/>
    <s v="Wednesday"/>
    <x v="1"/>
    <n v="8"/>
    <s v="Peak"/>
    <n v="22.8949630379187"/>
    <n v="54.115116406603299"/>
    <n v="1364.4710914438899"/>
    <n v="6"/>
    <s v="On"/>
    <s v="On"/>
    <n v="10.7891832443312"/>
    <s v="Sunday"/>
    <x v="1"/>
    <n v="78.645884658604103"/>
  </r>
  <r>
    <d v="2022-01-05T09:00:00"/>
    <s v="Wednesday"/>
    <x v="1"/>
    <n v="9"/>
    <s v="Peak"/>
    <n v="21.639980824107099"/>
    <n v="59.411230312142401"/>
    <n v="1258.09651534508"/>
    <n v="0"/>
    <s v="Off"/>
    <s v="On"/>
    <n v="29.857723329716102"/>
    <s v="Saturday"/>
    <x v="0"/>
    <n v="66.951614839689697"/>
  </r>
  <r>
    <d v="2022-01-05T10:00:00"/>
    <s v="Wednesday"/>
    <x v="1"/>
    <n v="10"/>
    <s v="Peak"/>
    <n v="21.631350503011401"/>
    <n v="50.476081509648502"/>
    <n v="1888.7015821043999"/>
    <n v="4"/>
    <s v="Off"/>
    <s v="Off"/>
    <n v="5.6729874162246698"/>
    <s v="Tuesday"/>
    <x v="0"/>
    <n v="71.1790644106256"/>
  </r>
  <r>
    <d v="2022-01-05T11:00:00"/>
    <s v="Wednesday"/>
    <x v="1"/>
    <n v="11"/>
    <s v="Peak"/>
    <n v="22.779636927711501"/>
    <n v="58.580186353005899"/>
    <n v="1226.3187266326499"/>
    <n v="1"/>
    <s v="Off"/>
    <s v="Off"/>
    <n v="25.210073903265201"/>
    <s v="Monday"/>
    <x v="0"/>
    <n v="63.861910204942902"/>
  </r>
  <r>
    <d v="2022-01-05T12:00:00"/>
    <s v="Wednesday"/>
    <x v="1"/>
    <n v="12"/>
    <s v="Peak"/>
    <n v="20.070625228686598"/>
    <n v="54.008592805457198"/>
    <n v="1457.8643272330601"/>
    <n v="5"/>
    <s v="On"/>
    <s v="On"/>
    <n v="4.6818213908063804"/>
    <s v="Friday"/>
    <x v="1"/>
    <n v="61.130942848363901"/>
  </r>
  <r>
    <d v="2022-01-05T13:00:00"/>
    <s v="Wednesday"/>
    <x v="1"/>
    <n v="13"/>
    <s v="Peak"/>
    <n v="27.487555976570299"/>
    <n v="38.514506831604997"/>
    <n v="1130.0378302522799"/>
    <n v="2"/>
    <s v="Off"/>
    <s v="On"/>
    <n v="8.8115310707156205"/>
    <s v="Tuesday"/>
    <x v="1"/>
    <n v="79.724286142610296"/>
  </r>
  <r>
    <d v="2022-01-05T14:00:00"/>
    <s v="Wednesday"/>
    <x v="1"/>
    <n v="14"/>
    <s v="Peak"/>
    <n v="28.5381489400569"/>
    <n v="49.965852194509502"/>
    <n v="1512.13806311497"/>
    <n v="4"/>
    <s v="Off"/>
    <s v="On"/>
    <n v="9.8087614536483994"/>
    <s v="Sunday"/>
    <x v="1"/>
    <n v="81.893986856715699"/>
  </r>
  <r>
    <d v="2022-01-05T15:00:00"/>
    <s v="Wednesday"/>
    <x v="1"/>
    <n v="15"/>
    <s v="Peak"/>
    <n v="29.257024324466698"/>
    <n v="38.184266991377598"/>
    <n v="1293.97397950201"/>
    <n v="1"/>
    <s v="Off"/>
    <s v="On"/>
    <n v="21.162985036687498"/>
    <s v="Saturday"/>
    <x v="0"/>
    <n v="85.360403068120604"/>
  </r>
  <r>
    <d v="2022-01-05T16:00:00"/>
    <s v="Wednesday"/>
    <x v="1"/>
    <n v="16"/>
    <s v="Peak"/>
    <n v="23.021449118081701"/>
    <n v="47.875894153735601"/>
    <n v="1610.79338909379"/>
    <n v="8"/>
    <s v="On"/>
    <s v="Off"/>
    <n v="28.053868210770901"/>
    <s v="Wednesday"/>
    <x v="1"/>
    <n v="77.7764690981667"/>
  </r>
  <r>
    <d v="2022-01-05T17:00:00"/>
    <s v="Wednesday"/>
    <x v="1"/>
    <n v="17"/>
    <s v="Peak"/>
    <n v="24.7413036141944"/>
    <n v="38.0214471581385"/>
    <n v="1896.9408769454999"/>
    <n v="2"/>
    <s v="On"/>
    <s v="On"/>
    <n v="23.232881023753201"/>
    <s v="Monday"/>
    <x v="0"/>
    <n v="87.748004600691303"/>
  </r>
  <r>
    <d v="2022-01-05T18:00:00"/>
    <s v="Wednesday"/>
    <x v="1"/>
    <n v="18"/>
    <s v="Peak"/>
    <n v="27.403154678696598"/>
    <n v="33.031602625962798"/>
    <n v="1237.3459923520099"/>
    <n v="5"/>
    <s v="Off"/>
    <s v="Off"/>
    <n v="14.199556858811"/>
    <s v="Sunday"/>
    <x v="1"/>
    <n v="72.396011578211898"/>
  </r>
  <r>
    <d v="2022-01-05T19:00:00"/>
    <s v="Wednesday"/>
    <x v="1"/>
    <n v="19"/>
    <s v="Peak"/>
    <n v="26.506372227822901"/>
    <n v="56.167629047444798"/>
    <n v="1300.4430831372999"/>
    <n v="3"/>
    <s v="Off"/>
    <s v="Off"/>
    <n v="12.832198663444199"/>
    <s v="Tuesday"/>
    <x v="0"/>
    <n v="69.569011964768407"/>
  </r>
  <r>
    <d v="2022-01-05T20:00:00"/>
    <s v="Wednesday"/>
    <x v="1"/>
    <n v="20"/>
    <s v="Peak"/>
    <n v="22.6761772236847"/>
    <n v="47.260949465628002"/>
    <n v="1038.25482246517"/>
    <n v="6"/>
    <s v="Off"/>
    <s v="Off"/>
    <n v="20.966303827388799"/>
    <s v="Tuesday"/>
    <x v="1"/>
    <n v="73.252216258053096"/>
  </r>
  <r>
    <d v="2022-01-05T21:00:00"/>
    <s v="Wednesday"/>
    <x v="1"/>
    <n v="21"/>
    <s v="Peak"/>
    <n v="23.892712807856"/>
    <n v="49.3950788405186"/>
    <n v="1887.4370391730999"/>
    <n v="9"/>
    <s v="Off"/>
    <s v="Off"/>
    <n v="3.0707091217565199"/>
    <s v="Tuesday"/>
    <x v="1"/>
    <n v="75.8144019711645"/>
  </r>
  <r>
    <d v="2022-01-05T22:00:00"/>
    <s v="Wednesday"/>
    <x v="1"/>
    <n v="22"/>
    <s v="Off-Peak"/>
    <n v="29.052408789936401"/>
    <n v="39.084679570301603"/>
    <n v="1221.8467155573101"/>
    <n v="8"/>
    <s v="Off"/>
    <s v="Off"/>
    <n v="7.3740003751578698"/>
    <s v="Tuesday"/>
    <x v="0"/>
    <n v="86.534867726876499"/>
  </r>
  <r>
    <d v="2022-01-05T23:00:00"/>
    <s v="Wednesday"/>
    <x v="1"/>
    <n v="23"/>
    <s v="Off-Peak"/>
    <n v="27.308421666424302"/>
    <n v="58.567435631164003"/>
    <n v="1239.6202801239599"/>
    <n v="8"/>
    <s v="Off"/>
    <s v="On"/>
    <n v="22.210965173901499"/>
    <s v="Monday"/>
    <x v="1"/>
    <n v="81.190937825803303"/>
  </r>
  <r>
    <d v="2022-01-06T00:00:00"/>
    <s v="Thursday"/>
    <x v="1"/>
    <n v="0"/>
    <s v="Off-Peak"/>
    <n v="20.762461354016001"/>
    <n v="30.503616812916299"/>
    <n v="1736.0149028440101"/>
    <n v="4"/>
    <s v="On"/>
    <s v="Off"/>
    <n v="8.8303122389744697"/>
    <s v="Wednesday"/>
    <x v="0"/>
    <n v="76.936453096201305"/>
  </r>
  <r>
    <d v="2022-01-06T01:00:00"/>
    <s v="Thursday"/>
    <x v="1"/>
    <n v="1"/>
    <s v="Off-Peak"/>
    <n v="22.062782701771599"/>
    <n v="57.568766663796502"/>
    <n v="1204.3719003385499"/>
    <n v="1"/>
    <s v="Off"/>
    <s v="Off"/>
    <n v="5.3643193697304099"/>
    <s v="Sunday"/>
    <x v="0"/>
    <n v="64.595337376011898"/>
  </r>
  <r>
    <d v="2022-01-06T02:00:00"/>
    <s v="Thursday"/>
    <x v="1"/>
    <n v="2"/>
    <s v="Off-Peak"/>
    <n v="28.8831838558161"/>
    <n v="39.638667589532702"/>
    <n v="1600.05133278219"/>
    <n v="9"/>
    <s v="Off"/>
    <s v="On"/>
    <n v="5.8711643019080597"/>
    <s v="Saturday"/>
    <x v="0"/>
    <n v="81.109018912404807"/>
  </r>
  <r>
    <d v="2022-01-06T03:00:00"/>
    <s v="Thursday"/>
    <x v="1"/>
    <n v="3"/>
    <s v="Off-Peak"/>
    <n v="24.127050949451998"/>
    <n v="47.964034593341601"/>
    <n v="1188.1040769652"/>
    <n v="3"/>
    <s v="On"/>
    <s v="On"/>
    <n v="27.944934875176301"/>
    <s v="Sunday"/>
    <x v="1"/>
    <n v="70.257742849871704"/>
  </r>
  <r>
    <d v="2022-01-06T04:00:00"/>
    <s v="Thursday"/>
    <x v="1"/>
    <n v="4"/>
    <s v="Off-Peak"/>
    <n v="22.0451099847877"/>
    <n v="33.324257898503802"/>
    <n v="1735.0804112053399"/>
    <n v="0"/>
    <s v="On"/>
    <s v="On"/>
    <n v="14.780811547512601"/>
    <s v="Tuesday"/>
    <x v="0"/>
    <n v="65.9814219007189"/>
  </r>
  <r>
    <d v="2022-01-06T05:00:00"/>
    <s v="Thursday"/>
    <x v="1"/>
    <n v="5"/>
    <s v="Off-Peak"/>
    <n v="23.469313673719"/>
    <n v="31.185004059418699"/>
    <n v="1842.9698334803099"/>
    <n v="4"/>
    <s v="On"/>
    <s v="On"/>
    <n v="4.0666594922034101"/>
    <s v="Thursday"/>
    <x v="1"/>
    <n v="76.195153892916096"/>
  </r>
  <r>
    <d v="2022-01-06T06:00:00"/>
    <s v="Thursday"/>
    <x v="1"/>
    <n v="6"/>
    <s v="Off-Peak"/>
    <n v="24.121989217611201"/>
    <n v="36.225319248747802"/>
    <n v="1636.73957509605"/>
    <n v="1"/>
    <s v="Off"/>
    <s v="Off"/>
    <n v="11.7775681793544"/>
    <s v="Thursday"/>
    <x v="1"/>
    <n v="72.163820179902203"/>
  </r>
  <r>
    <d v="2022-01-06T07:00:00"/>
    <s v="Thursday"/>
    <x v="1"/>
    <n v="7"/>
    <s v="Off-Peak"/>
    <n v="27.552845082282399"/>
    <n v="34.538182304727798"/>
    <n v="1073.06616586161"/>
    <n v="3"/>
    <s v="Off"/>
    <s v="Off"/>
    <n v="17.600570713586599"/>
    <s v="Monday"/>
    <x v="0"/>
    <n v="74.1180953231692"/>
  </r>
  <r>
    <d v="2022-01-06T08:00:00"/>
    <s v="Thursday"/>
    <x v="1"/>
    <n v="8"/>
    <s v="Peak"/>
    <n v="21.3308405138174"/>
    <n v="36.947670201186199"/>
    <n v="1518.0006072625399"/>
    <n v="2"/>
    <s v="On"/>
    <s v="Off"/>
    <n v="9.5065230324716197"/>
    <s v="Saturday"/>
    <x v="0"/>
    <n v="73.928143597883604"/>
  </r>
  <r>
    <d v="2022-01-06T09:00:00"/>
    <s v="Thursday"/>
    <x v="1"/>
    <n v="9"/>
    <s v="Peak"/>
    <n v="28.548211188166501"/>
    <n v="34.654840063522897"/>
    <n v="1096.8574341241699"/>
    <n v="3"/>
    <s v="On"/>
    <s v="Off"/>
    <n v="22.8254218818605"/>
    <s v="Wednesday"/>
    <x v="0"/>
    <n v="80.511662025774896"/>
  </r>
  <r>
    <d v="2022-01-06T10:00:00"/>
    <s v="Thursday"/>
    <x v="1"/>
    <n v="10"/>
    <s v="Peak"/>
    <n v="23.7980817615707"/>
    <n v="59.357288588681101"/>
    <n v="1138.3768161488199"/>
    <n v="2"/>
    <s v="Off"/>
    <s v="On"/>
    <n v="24.2165291828085"/>
    <s v="Friday"/>
    <x v="0"/>
    <n v="68.564087721675094"/>
  </r>
  <r>
    <d v="2022-01-06T11:00:00"/>
    <s v="Thursday"/>
    <x v="1"/>
    <n v="11"/>
    <s v="Peak"/>
    <n v="24.768780040083701"/>
    <n v="46.221692495529702"/>
    <n v="1075.2416068770899"/>
    <n v="4"/>
    <s v="Off"/>
    <s v="On"/>
    <n v="17.881958206831701"/>
    <s v="Friday"/>
    <x v="0"/>
    <n v="71.427593613396695"/>
  </r>
  <r>
    <d v="2022-01-06T12:00:00"/>
    <s v="Thursday"/>
    <x v="1"/>
    <n v="12"/>
    <s v="Peak"/>
    <n v="21.301536970709002"/>
    <n v="52.1015086339128"/>
    <n v="1924.99979394037"/>
    <n v="0"/>
    <s v="On"/>
    <s v="Off"/>
    <n v="24.401683263228101"/>
    <s v="Thursday"/>
    <x v="0"/>
    <n v="64.0769676381083"/>
  </r>
  <r>
    <d v="2022-01-06T13:00:00"/>
    <s v="Thursday"/>
    <x v="1"/>
    <n v="13"/>
    <s v="Peak"/>
    <n v="22.721973764607199"/>
    <n v="35.899643655020498"/>
    <n v="1229.5579899535501"/>
    <n v="1"/>
    <s v="Off"/>
    <s v="On"/>
    <n v="7.7596179220721897"/>
    <s v="Tuesday"/>
    <x v="0"/>
    <n v="57.484442044101698"/>
  </r>
  <r>
    <d v="2022-01-06T14:00:00"/>
    <s v="Thursday"/>
    <x v="1"/>
    <n v="14"/>
    <s v="Peak"/>
    <n v="29.458379717387299"/>
    <n v="56.403450285668001"/>
    <n v="1724.5961543010999"/>
    <n v="9"/>
    <s v="Off"/>
    <s v="Off"/>
    <n v="1.3999899323588101"/>
    <s v="Wednesday"/>
    <x v="0"/>
    <n v="82.597767201380904"/>
  </r>
  <r>
    <d v="2022-01-06T15:00:00"/>
    <s v="Thursday"/>
    <x v="1"/>
    <n v="15"/>
    <s v="Peak"/>
    <n v="24.743555266819101"/>
    <n v="43.279525236359902"/>
    <n v="1252.7106015191"/>
    <n v="2"/>
    <s v="Off"/>
    <s v="Off"/>
    <n v="26.163305513971899"/>
    <s v="Thursday"/>
    <x v="1"/>
    <n v="77.518051304154099"/>
  </r>
  <r>
    <d v="2022-01-06T16:00:00"/>
    <s v="Thursday"/>
    <x v="1"/>
    <n v="16"/>
    <s v="Peak"/>
    <n v="21.524266173093601"/>
    <n v="33.255249144345598"/>
    <n v="1381.6961477264499"/>
    <n v="7"/>
    <s v="Off"/>
    <s v="Off"/>
    <n v="11.549038457702901"/>
    <s v="Tuesday"/>
    <x v="0"/>
    <n v="71.0171396097886"/>
  </r>
  <r>
    <d v="2022-01-06T17:00:00"/>
    <s v="Thursday"/>
    <x v="1"/>
    <n v="17"/>
    <s v="Peak"/>
    <n v="25.521470351732201"/>
    <n v="48.275783817460898"/>
    <n v="1300.70409768744"/>
    <n v="0"/>
    <s v="Off"/>
    <s v="Off"/>
    <n v="10.1460229082055"/>
    <s v="Saturday"/>
    <x v="1"/>
    <n v="64.6979103551718"/>
  </r>
  <r>
    <d v="2022-01-06T18:00:00"/>
    <s v="Thursday"/>
    <x v="1"/>
    <n v="18"/>
    <s v="Peak"/>
    <n v="26.206692051991901"/>
    <n v="46.431519947041998"/>
    <n v="1659.1480964986999"/>
    <n v="9"/>
    <s v="On"/>
    <s v="Off"/>
    <n v="10.593930470183601"/>
    <s v="Monday"/>
    <x v="0"/>
    <n v="76.308881086892498"/>
  </r>
  <r>
    <d v="2022-01-06T19:00:00"/>
    <s v="Thursday"/>
    <x v="1"/>
    <n v="19"/>
    <s v="Peak"/>
    <n v="28.490265900880502"/>
    <n v="44.504041189032897"/>
    <n v="1844.77720075562"/>
    <n v="0"/>
    <s v="Off"/>
    <s v="On"/>
    <n v="29.350104684251001"/>
    <s v="Friday"/>
    <x v="1"/>
    <n v="80.003847489076193"/>
  </r>
  <r>
    <d v="2022-01-06T20:00:00"/>
    <s v="Thursday"/>
    <x v="1"/>
    <n v="20"/>
    <s v="Peak"/>
    <n v="24.285688244951601"/>
    <n v="39.688554867244299"/>
    <n v="1194.8779926397301"/>
    <n v="3"/>
    <s v="Off"/>
    <s v="Off"/>
    <n v="23.389266677092401"/>
    <s v="Friday"/>
    <x v="1"/>
    <n v="72.104075622225693"/>
  </r>
  <r>
    <d v="2022-01-06T21:00:00"/>
    <s v="Thursday"/>
    <x v="1"/>
    <n v="21"/>
    <s v="Peak"/>
    <n v="29.580869515395101"/>
    <n v="45.4171916108712"/>
    <n v="1400.0584619163601"/>
    <n v="6"/>
    <s v="On"/>
    <s v="Off"/>
    <n v="28.049398706138401"/>
    <s v="Thursday"/>
    <x v="1"/>
    <n v="93.789467642463094"/>
  </r>
  <r>
    <d v="2022-01-06T22:00:00"/>
    <s v="Thursday"/>
    <x v="1"/>
    <n v="22"/>
    <s v="Off-Peak"/>
    <n v="21.9569040002525"/>
    <n v="45.783122491339597"/>
    <n v="1520.14249666505"/>
    <n v="7"/>
    <s v="On"/>
    <s v="On"/>
    <n v="28.4624809389157"/>
    <s v="Wednesday"/>
    <x v="0"/>
    <n v="78.138963123482895"/>
  </r>
  <r>
    <d v="2022-01-06T23:00:00"/>
    <s v="Thursday"/>
    <x v="1"/>
    <n v="23"/>
    <s v="Off-Peak"/>
    <n v="25.165892939882401"/>
    <n v="39.604127619947299"/>
    <n v="1520.1360815048099"/>
    <n v="3"/>
    <s v="On"/>
    <s v="On"/>
    <n v="2.9333341536194402"/>
    <s v="Wednesday"/>
    <x v="0"/>
    <n v="87.3244895643913"/>
  </r>
  <r>
    <d v="2022-01-07T00:00:00"/>
    <s v="Friday"/>
    <x v="1"/>
    <n v="0"/>
    <s v="Off-Peak"/>
    <n v="24.015942087704001"/>
    <n v="47.940535534982899"/>
    <n v="1568.28334032814"/>
    <n v="3"/>
    <s v="Off"/>
    <s v="Off"/>
    <n v="14.993836600578399"/>
    <s v="Sunday"/>
    <x v="1"/>
    <n v="74.179044036798004"/>
  </r>
  <r>
    <d v="2022-01-07T01:00:00"/>
    <s v="Friday"/>
    <x v="1"/>
    <n v="1"/>
    <s v="Off-Peak"/>
    <n v="22.788163745855801"/>
    <n v="34.078075638161998"/>
    <n v="1710.9492465466899"/>
    <n v="0"/>
    <s v="Off"/>
    <s v="On"/>
    <n v="17.946251136870501"/>
    <s v="Thursday"/>
    <x v="0"/>
    <n v="69.915141179780605"/>
  </r>
  <r>
    <d v="2022-01-07T02:00:00"/>
    <s v="Friday"/>
    <x v="1"/>
    <n v="2"/>
    <s v="Off-Peak"/>
    <n v="26.040894955045701"/>
    <n v="47.538231978862697"/>
    <n v="1494.26722035588"/>
    <n v="8"/>
    <s v="On"/>
    <s v="On"/>
    <n v="11.3599532776096"/>
    <s v="Thursday"/>
    <x v="1"/>
    <n v="91.594354795454095"/>
  </r>
  <r>
    <d v="2022-01-07T03:00:00"/>
    <s v="Friday"/>
    <x v="1"/>
    <n v="3"/>
    <s v="Off-Peak"/>
    <n v="20.796724169393201"/>
    <n v="34.411356370926697"/>
    <n v="1294.4596906357599"/>
    <n v="5"/>
    <s v="Off"/>
    <s v="Off"/>
    <n v="26.349524079168699"/>
    <s v="Thursday"/>
    <x v="1"/>
    <n v="76.138954506819104"/>
  </r>
  <r>
    <d v="2022-01-07T04:00:00"/>
    <s v="Friday"/>
    <x v="1"/>
    <n v="4"/>
    <s v="Off-Peak"/>
    <n v="24.951479078272801"/>
    <n v="35.683034671331797"/>
    <n v="1607.74892809379"/>
    <n v="9"/>
    <s v="On"/>
    <s v="On"/>
    <n v="19.996572878842901"/>
    <s v="Monday"/>
    <x v="0"/>
    <n v="70.9769133793897"/>
  </r>
  <r>
    <d v="2022-01-07T05:00:00"/>
    <s v="Friday"/>
    <x v="1"/>
    <n v="5"/>
    <s v="Off-Peak"/>
    <n v="24.740719855085899"/>
    <n v="46.133899775987501"/>
    <n v="1528.48167589686"/>
    <n v="4"/>
    <s v="On"/>
    <s v="On"/>
    <n v="26.284411958384101"/>
    <s v="Monday"/>
    <x v="0"/>
    <n v="79.4339400188436"/>
  </r>
  <r>
    <d v="2022-01-07T06:00:00"/>
    <s v="Friday"/>
    <x v="1"/>
    <n v="6"/>
    <s v="Off-Peak"/>
    <n v="27.358054371264402"/>
    <n v="36.162906620424302"/>
    <n v="1054.1714429296201"/>
    <n v="3"/>
    <s v="Off"/>
    <s v="On"/>
    <n v="27.7558028958357"/>
    <s v="Tuesday"/>
    <x v="0"/>
    <n v="77.652170348920095"/>
  </r>
  <r>
    <d v="2022-01-07T07:00:00"/>
    <s v="Friday"/>
    <x v="1"/>
    <n v="7"/>
    <s v="Off-Peak"/>
    <n v="22.934563030234202"/>
    <n v="34.016836004984498"/>
    <n v="1081.98235392639"/>
    <n v="3"/>
    <s v="On"/>
    <s v="On"/>
    <n v="9.5596379737018893"/>
    <s v="Thursday"/>
    <x v="1"/>
    <n v="74.116093892051396"/>
  </r>
  <r>
    <d v="2022-01-07T08:00:00"/>
    <s v="Friday"/>
    <x v="1"/>
    <n v="8"/>
    <s v="Peak"/>
    <n v="22.170888734920499"/>
    <n v="41.100628466080103"/>
    <n v="1336.8492871093199"/>
    <n v="4"/>
    <s v="Off"/>
    <s v="On"/>
    <n v="18.726304845005899"/>
    <s v="Friday"/>
    <x v="0"/>
    <n v="67.637640652914101"/>
  </r>
  <r>
    <d v="2022-01-07T09:00:00"/>
    <s v="Friday"/>
    <x v="1"/>
    <n v="9"/>
    <s v="Peak"/>
    <n v="22.055806154418001"/>
    <n v="47.310273616262698"/>
    <n v="1314.00773828863"/>
    <n v="6"/>
    <s v="On"/>
    <s v="On"/>
    <n v="29.559720392736399"/>
    <s v="Wednesday"/>
    <x v="1"/>
    <n v="72.590227224995502"/>
  </r>
  <r>
    <d v="2022-01-07T10:00:00"/>
    <s v="Friday"/>
    <x v="1"/>
    <n v="10"/>
    <s v="Peak"/>
    <n v="29.820503575581"/>
    <n v="37.032449700077301"/>
    <n v="1657.7646372670999"/>
    <n v="6"/>
    <s v="Off"/>
    <s v="On"/>
    <n v="28.835620555354598"/>
    <s v="Sunday"/>
    <x v="0"/>
    <n v="85.120728432070806"/>
  </r>
  <r>
    <d v="2022-01-07T11:00:00"/>
    <s v="Friday"/>
    <x v="1"/>
    <n v="11"/>
    <s v="Peak"/>
    <n v="24.5292370052865"/>
    <n v="39.489449343902798"/>
    <n v="1587.92976764637"/>
    <n v="0"/>
    <s v="On"/>
    <s v="Off"/>
    <n v="15.923690864342801"/>
    <s v="Wednesday"/>
    <x v="0"/>
    <n v="76.927585077347601"/>
  </r>
  <r>
    <d v="2022-01-07T12:00:00"/>
    <s v="Friday"/>
    <x v="1"/>
    <n v="12"/>
    <s v="Peak"/>
    <n v="29.586849692437799"/>
    <n v="53.875314812510197"/>
    <n v="1604.51421548138"/>
    <n v="1"/>
    <s v="On"/>
    <s v="Off"/>
    <n v="25.6768180711117"/>
    <s v="Friday"/>
    <x v="1"/>
    <n v="82.962933060529593"/>
  </r>
  <r>
    <d v="2022-01-07T13:00:00"/>
    <s v="Friday"/>
    <x v="1"/>
    <n v="13"/>
    <s v="Peak"/>
    <n v="28.961065597258301"/>
    <n v="43.883546375748899"/>
    <n v="1686.8397802470199"/>
    <n v="0"/>
    <s v="On"/>
    <s v="On"/>
    <n v="6.3224723861231302"/>
    <s v="Friday"/>
    <x v="1"/>
    <n v="77.220086033129107"/>
  </r>
  <r>
    <d v="2022-01-07T14:00:00"/>
    <s v="Friday"/>
    <x v="1"/>
    <n v="14"/>
    <s v="Peak"/>
    <n v="24.409070367689701"/>
    <n v="43.315850568235497"/>
    <n v="1311.4164767091099"/>
    <n v="3"/>
    <s v="Off"/>
    <s v="Off"/>
    <n v="20.391466373551999"/>
    <s v="Sunday"/>
    <x v="0"/>
    <n v="71.1310616774268"/>
  </r>
  <r>
    <d v="2022-01-07T15:00:00"/>
    <s v="Friday"/>
    <x v="1"/>
    <n v="15"/>
    <s v="Peak"/>
    <n v="24.099619894072301"/>
    <n v="45.082721178896598"/>
    <n v="1748.2362667815801"/>
    <n v="2"/>
    <s v="Off"/>
    <s v="On"/>
    <n v="27.237457924110899"/>
    <s v="Saturday"/>
    <x v="0"/>
    <n v="69.272221984358495"/>
  </r>
  <r>
    <d v="2022-01-07T16:00:00"/>
    <s v="Friday"/>
    <x v="1"/>
    <n v="16"/>
    <s v="Peak"/>
    <n v="26.609641720351402"/>
    <n v="59.727566526554497"/>
    <n v="1796.4192861405099"/>
    <n v="7"/>
    <s v="Off"/>
    <s v="On"/>
    <n v="13.9650527202096"/>
    <s v="Sunday"/>
    <x v="0"/>
    <n v="82.236848275938996"/>
  </r>
  <r>
    <d v="2022-01-07T17:00:00"/>
    <s v="Friday"/>
    <x v="1"/>
    <n v="17"/>
    <s v="Peak"/>
    <n v="29.3398133835375"/>
    <n v="46.061503058825501"/>
    <n v="1774.8943563867699"/>
    <n v="5"/>
    <s v="On"/>
    <s v="Off"/>
    <n v="15.4105631825717"/>
    <s v="Saturday"/>
    <x v="1"/>
    <n v="83.331615985742104"/>
  </r>
  <r>
    <d v="2022-01-07T18:00:00"/>
    <s v="Friday"/>
    <x v="1"/>
    <n v="18"/>
    <s v="Peak"/>
    <n v="28.045369751086"/>
    <n v="39.324409194418998"/>
    <n v="1120.3265035392701"/>
    <n v="3"/>
    <s v="On"/>
    <s v="Off"/>
    <n v="21.2363384573319"/>
    <s v="Thursday"/>
    <x v="1"/>
    <n v="95.070962168328805"/>
  </r>
  <r>
    <d v="2022-01-07T19:00:00"/>
    <s v="Friday"/>
    <x v="1"/>
    <n v="19"/>
    <s v="Peak"/>
    <n v="24.744753025036399"/>
    <n v="30.1674515775596"/>
    <n v="1866.0889864799201"/>
    <n v="0"/>
    <s v="On"/>
    <s v="On"/>
    <n v="8.6200377392433598"/>
    <s v="Wednesday"/>
    <x v="0"/>
    <n v="79.800250104508194"/>
  </r>
  <r>
    <d v="2022-01-07T20:00:00"/>
    <s v="Friday"/>
    <x v="1"/>
    <n v="20"/>
    <s v="Peak"/>
    <n v="24.9394361413264"/>
    <n v="40.489573812808302"/>
    <n v="1536.6268026277601"/>
    <n v="4"/>
    <s v="On"/>
    <s v="Off"/>
    <n v="11.4861751413587"/>
    <s v="Tuesday"/>
    <x v="0"/>
    <n v="78.730500815935002"/>
  </r>
  <r>
    <d v="2022-01-07T21:00:00"/>
    <s v="Friday"/>
    <x v="1"/>
    <n v="21"/>
    <s v="Peak"/>
    <n v="22.553950124150699"/>
    <n v="41.048182503087602"/>
    <n v="1317.16132956808"/>
    <n v="1"/>
    <s v="On"/>
    <s v="On"/>
    <n v="15.189540736366601"/>
    <s v="Monday"/>
    <x v="1"/>
    <n v="85.4276773464819"/>
  </r>
  <r>
    <d v="2022-01-07T22:00:00"/>
    <s v="Friday"/>
    <x v="1"/>
    <n v="22"/>
    <s v="Off-Peak"/>
    <n v="26.074941582123699"/>
    <n v="35.517320879415202"/>
    <n v="1531.8853160440699"/>
    <n v="6"/>
    <s v="Off"/>
    <s v="On"/>
    <n v="6.3192005989780098"/>
    <s v="Thursday"/>
    <x v="0"/>
    <n v="84.031689827580294"/>
  </r>
  <r>
    <d v="2022-01-07T23:00:00"/>
    <s v="Friday"/>
    <x v="1"/>
    <n v="23"/>
    <s v="Off-Peak"/>
    <n v="20.632690730111602"/>
    <n v="50.952434884854497"/>
    <n v="1004.40654983302"/>
    <n v="5"/>
    <s v="On"/>
    <s v="On"/>
    <n v="26.3590095900541"/>
    <s v="Tuesday"/>
    <x v="0"/>
    <n v="72.890583619106295"/>
  </r>
  <r>
    <d v="2022-01-08T00:00:00"/>
    <s v="Saturday"/>
    <x v="0"/>
    <n v="0"/>
    <s v="Off-Peak"/>
    <n v="25.714734535112399"/>
    <n v="42.2986653653522"/>
    <n v="1999.20420846401"/>
    <n v="1"/>
    <s v="On"/>
    <s v="On"/>
    <n v="29.565863391343601"/>
    <s v="Saturday"/>
    <x v="0"/>
    <n v="75.614981888905803"/>
  </r>
  <r>
    <d v="2022-01-08T01:00:00"/>
    <s v="Saturday"/>
    <x v="0"/>
    <n v="1"/>
    <s v="Off-Peak"/>
    <n v="20.914792454844999"/>
    <n v="31.7100938303189"/>
    <n v="1486.7808684517099"/>
    <n v="5"/>
    <s v="Off"/>
    <s v="On"/>
    <n v="4.3068603475771896"/>
    <s v="Friday"/>
    <x v="0"/>
    <n v="71.789647215440397"/>
  </r>
  <r>
    <d v="2022-01-08T02:00:00"/>
    <s v="Saturday"/>
    <x v="0"/>
    <n v="2"/>
    <s v="Off-Peak"/>
    <n v="25.205341493580399"/>
    <n v="48.649900875030198"/>
    <n v="1533.20817238329"/>
    <n v="3"/>
    <s v="Off"/>
    <s v="Off"/>
    <n v="4.0547426526501997"/>
    <s v="Wednesday"/>
    <x v="0"/>
    <n v="63.008157658393699"/>
  </r>
  <r>
    <d v="2022-01-08T03:00:00"/>
    <s v="Saturday"/>
    <x v="0"/>
    <n v="3"/>
    <s v="Off-Peak"/>
    <n v="25.9765240648602"/>
    <n v="38.484152917788599"/>
    <n v="1595.4276931479999"/>
    <n v="4"/>
    <s v="On"/>
    <s v="On"/>
    <n v="16.205204344352801"/>
    <s v="Tuesday"/>
    <x v="0"/>
    <n v="94.550624572956394"/>
  </r>
  <r>
    <d v="2022-01-08T04:00:00"/>
    <s v="Saturday"/>
    <x v="0"/>
    <n v="4"/>
    <s v="Off-Peak"/>
    <n v="27.726413691329199"/>
    <n v="53.339179016128398"/>
    <n v="1751.7226232599901"/>
    <n v="2"/>
    <s v="On"/>
    <s v="Off"/>
    <n v="21.647358382497799"/>
    <s v="Wednesday"/>
    <x v="1"/>
    <n v="83.576830536359196"/>
  </r>
  <r>
    <d v="2022-01-08T05:00:00"/>
    <s v="Saturday"/>
    <x v="0"/>
    <n v="5"/>
    <s v="Off-Peak"/>
    <n v="25.251120281554101"/>
    <n v="33.634974769812501"/>
    <n v="1822.8779327096099"/>
    <n v="4"/>
    <s v="On"/>
    <s v="On"/>
    <n v="4.4626799245593398"/>
    <s v="Monday"/>
    <x v="1"/>
    <n v="84.693173408188699"/>
  </r>
  <r>
    <d v="2022-01-08T06:00:00"/>
    <s v="Saturday"/>
    <x v="0"/>
    <n v="6"/>
    <s v="Off-Peak"/>
    <n v="26.392751375510102"/>
    <n v="52.946525695457296"/>
    <n v="1387.1175740254901"/>
    <n v="2"/>
    <s v="Off"/>
    <s v="Off"/>
    <n v="4.6703688196127597"/>
    <s v="Sunday"/>
    <x v="0"/>
    <n v="78.586138421296994"/>
  </r>
  <r>
    <d v="2022-01-08T07:00:00"/>
    <s v="Saturday"/>
    <x v="0"/>
    <n v="7"/>
    <s v="Off-Peak"/>
    <n v="25.403668920903499"/>
    <n v="38.216104767740603"/>
    <n v="1739.9318744254699"/>
    <n v="2"/>
    <s v="On"/>
    <s v="Off"/>
    <n v="29.118920042199701"/>
    <s v="Tuesday"/>
    <x v="0"/>
    <n v="75.646684547501195"/>
  </r>
  <r>
    <d v="2022-01-08T08:00:00"/>
    <s v="Saturday"/>
    <x v="0"/>
    <n v="8"/>
    <s v="Peak"/>
    <n v="22.655824352378001"/>
    <n v="54.163818285954498"/>
    <n v="1086.4759569750099"/>
    <n v="7"/>
    <s v="Off"/>
    <s v="On"/>
    <n v="8.7797631999463803"/>
    <s v="Wednesday"/>
    <x v="1"/>
    <n v="73.2068674222959"/>
  </r>
  <r>
    <d v="2022-01-08T09:00:00"/>
    <s v="Saturday"/>
    <x v="0"/>
    <n v="9"/>
    <s v="Peak"/>
    <n v="23.109784917360901"/>
    <n v="53.8319018791167"/>
    <n v="1483.8715001968999"/>
    <n v="1"/>
    <s v="On"/>
    <s v="Off"/>
    <n v="28.162491048784702"/>
    <s v="Tuesday"/>
    <x v="0"/>
    <n v="74.333935323608799"/>
  </r>
  <r>
    <d v="2022-01-08T10:00:00"/>
    <s v="Saturday"/>
    <x v="0"/>
    <n v="10"/>
    <s v="Peak"/>
    <n v="24.430711279584902"/>
    <n v="37.298421020130803"/>
    <n v="1423.2985933354801"/>
    <n v="9"/>
    <s v="On"/>
    <s v="On"/>
    <n v="19.145163006646101"/>
    <s v="Monday"/>
    <x v="1"/>
    <n v="81.300536627293198"/>
  </r>
  <r>
    <d v="2022-01-08T11:00:00"/>
    <s v="Saturday"/>
    <x v="0"/>
    <n v="11"/>
    <s v="Peak"/>
    <n v="23.768468456818699"/>
    <n v="49.085681128927099"/>
    <n v="1312.4464566112199"/>
    <n v="7"/>
    <s v="On"/>
    <s v="Off"/>
    <n v="16.753370198956901"/>
    <s v="Thursday"/>
    <x v="0"/>
    <n v="78.229207487954696"/>
  </r>
  <r>
    <d v="2022-01-08T12:00:00"/>
    <s v="Saturday"/>
    <x v="0"/>
    <n v="12"/>
    <s v="Peak"/>
    <n v="25.673183798344098"/>
    <n v="55.437300177719202"/>
    <n v="1353.51969769264"/>
    <n v="0"/>
    <s v="Off"/>
    <s v="Off"/>
    <n v="14.2552474412417"/>
    <s v="Saturday"/>
    <x v="0"/>
    <n v="75.410315860360896"/>
  </r>
  <r>
    <d v="2022-01-08T13:00:00"/>
    <s v="Saturday"/>
    <x v="0"/>
    <n v="13"/>
    <s v="Peak"/>
    <n v="24.128751702997199"/>
    <n v="56.931777006079301"/>
    <n v="1666.7137127092601"/>
    <n v="3"/>
    <s v="On"/>
    <s v="On"/>
    <n v="24.837469269745402"/>
    <s v="Sunday"/>
    <x v="0"/>
    <n v="71.186230458976297"/>
  </r>
  <r>
    <d v="2022-01-08T14:00:00"/>
    <s v="Saturday"/>
    <x v="0"/>
    <n v="14"/>
    <s v="Peak"/>
    <n v="29.534019253511101"/>
    <n v="35.297945269026798"/>
    <n v="1949.3384776642499"/>
    <n v="2"/>
    <s v="Off"/>
    <s v="On"/>
    <n v="9.6669404225744806"/>
    <s v="Tuesday"/>
    <x v="1"/>
    <n v="92.860925493326306"/>
  </r>
  <r>
    <d v="2022-01-08T15:00:00"/>
    <s v="Saturday"/>
    <x v="0"/>
    <n v="15"/>
    <s v="Peak"/>
    <n v="25.966790155943599"/>
    <n v="38.733821285228203"/>
    <n v="1616.55851180185"/>
    <n v="7"/>
    <s v="On"/>
    <s v="On"/>
    <n v="27.3882446672866"/>
    <s v="Thursday"/>
    <x v="0"/>
    <n v="82.102766844301598"/>
  </r>
  <r>
    <d v="2022-01-08T16:00:00"/>
    <s v="Saturday"/>
    <x v="0"/>
    <n v="16"/>
    <s v="Peak"/>
    <n v="24.740860270422601"/>
    <n v="45.391761556039199"/>
    <n v="1685.6746590412399"/>
    <n v="4"/>
    <s v="On"/>
    <s v="On"/>
    <n v="16.5738610664737"/>
    <s v="Friday"/>
    <x v="1"/>
    <n v="78.286528378835797"/>
  </r>
  <r>
    <d v="2022-01-08T17:00:00"/>
    <s v="Saturday"/>
    <x v="0"/>
    <n v="17"/>
    <s v="Peak"/>
    <n v="29.9549953852909"/>
    <n v="55.096539442043898"/>
    <n v="1107.2029804321801"/>
    <n v="5"/>
    <s v="Off"/>
    <s v="Off"/>
    <n v="26.9940398863497"/>
    <s v="Friday"/>
    <x v="0"/>
    <n v="86.087469194570204"/>
  </r>
  <r>
    <d v="2022-01-08T18:00:00"/>
    <s v="Saturday"/>
    <x v="0"/>
    <n v="18"/>
    <s v="Peak"/>
    <n v="22.253937767754401"/>
    <n v="39.754793640538303"/>
    <n v="1899.08752553056"/>
    <n v="7"/>
    <s v="On"/>
    <s v="Off"/>
    <n v="26.926931292996802"/>
    <s v="Saturday"/>
    <x v="1"/>
    <n v="74.576804976770902"/>
  </r>
  <r>
    <d v="2022-01-08T19:00:00"/>
    <s v="Saturday"/>
    <x v="0"/>
    <n v="19"/>
    <s v="Peak"/>
    <n v="24.543218475802401"/>
    <n v="31.329138579601501"/>
    <n v="1556.6591447905701"/>
    <n v="9"/>
    <s v="On"/>
    <s v="On"/>
    <n v="9.6539992905422594"/>
    <s v="Thursday"/>
    <x v="1"/>
    <n v="90.538465287430995"/>
  </r>
  <r>
    <d v="2022-01-08T20:00:00"/>
    <s v="Saturday"/>
    <x v="0"/>
    <n v="20"/>
    <s v="Peak"/>
    <n v="24.341976608271299"/>
    <n v="43.538469211990801"/>
    <n v="1332.28741861197"/>
    <n v="3"/>
    <s v="On"/>
    <s v="Off"/>
    <n v="24.952276053985901"/>
    <s v="Sunday"/>
    <x v="1"/>
    <n v="76.768321190150004"/>
  </r>
  <r>
    <d v="2022-01-08T21:00:00"/>
    <s v="Saturday"/>
    <x v="0"/>
    <n v="21"/>
    <s v="Peak"/>
    <n v="27.605576132408"/>
    <n v="58.522580321681097"/>
    <n v="1573.3240258707499"/>
    <n v="8"/>
    <s v="Off"/>
    <s v="On"/>
    <n v="10.052394317102999"/>
    <s v="Monday"/>
    <x v="0"/>
    <n v="86.415152160469901"/>
  </r>
  <r>
    <d v="2022-01-08T22:00:00"/>
    <s v="Saturday"/>
    <x v="0"/>
    <n v="22"/>
    <s v="Off-Peak"/>
    <n v="25.715361812643401"/>
    <n v="57.6443417840009"/>
    <n v="1623.78267730416"/>
    <n v="5"/>
    <s v="On"/>
    <s v="On"/>
    <n v="26.9395773916685"/>
    <s v="Monday"/>
    <x v="0"/>
    <n v="76.194382651425201"/>
  </r>
  <r>
    <d v="2022-01-08T23:00:00"/>
    <s v="Saturday"/>
    <x v="0"/>
    <n v="23"/>
    <s v="Off-Peak"/>
    <n v="26.880561816936101"/>
    <n v="51.623485640907901"/>
    <n v="1118.1674861956101"/>
    <n v="4"/>
    <s v="Off"/>
    <s v="On"/>
    <n v="16.401204369254899"/>
    <s v="Tuesday"/>
    <x v="0"/>
    <n v="76.933919641183394"/>
  </r>
  <r>
    <d v="2022-01-09T00:00:00"/>
    <s v="Sunday"/>
    <x v="0"/>
    <n v="0"/>
    <s v="Off-Peak"/>
    <n v="24.119764413264502"/>
    <n v="41.225614157680198"/>
    <n v="1291.1083800681599"/>
    <n v="0"/>
    <s v="Off"/>
    <s v="On"/>
    <n v="1.88777380437624"/>
    <s v="Thursday"/>
    <x v="1"/>
    <n v="71.055043806930598"/>
  </r>
  <r>
    <d v="2022-01-09T01:00:00"/>
    <s v="Sunday"/>
    <x v="0"/>
    <n v="1"/>
    <s v="Off-Peak"/>
    <n v="22.174230280898701"/>
    <n v="37.6649266530845"/>
    <n v="1566.1811448102901"/>
    <n v="9"/>
    <s v="Off"/>
    <s v="On"/>
    <n v="15.488634141415201"/>
    <s v="Friday"/>
    <x v="1"/>
    <n v="77.3961513255786"/>
  </r>
  <r>
    <d v="2022-01-09T02:00:00"/>
    <s v="Sunday"/>
    <x v="0"/>
    <n v="2"/>
    <s v="Off-Peak"/>
    <n v="21.468667460901301"/>
    <n v="34.523210164872502"/>
    <n v="1666.93906404783"/>
    <n v="8"/>
    <s v="Off"/>
    <s v="On"/>
    <n v="28.9905953415205"/>
    <s v="Sunday"/>
    <x v="0"/>
    <n v="70.654266074536096"/>
  </r>
  <r>
    <d v="2022-01-09T03:00:00"/>
    <s v="Sunday"/>
    <x v="0"/>
    <n v="3"/>
    <s v="Off-Peak"/>
    <n v="22.547048748379499"/>
    <n v="46.1182511661371"/>
    <n v="1722.15562613773"/>
    <n v="3"/>
    <s v="On"/>
    <s v="Off"/>
    <n v="17.526641790456601"/>
    <s v="Wednesday"/>
    <x v="0"/>
    <n v="67.807549500187903"/>
  </r>
  <r>
    <d v="2022-01-09T04:00:00"/>
    <s v="Sunday"/>
    <x v="0"/>
    <n v="4"/>
    <s v="Off-Peak"/>
    <n v="23.959159956880701"/>
    <n v="31.2089774191424"/>
    <n v="1730.5310895304599"/>
    <n v="2"/>
    <s v="On"/>
    <s v="On"/>
    <n v="2.1426259335837301"/>
    <s v="Tuesday"/>
    <x v="1"/>
    <n v="72.071749623768795"/>
  </r>
  <r>
    <d v="2022-01-09T05:00:00"/>
    <s v="Sunday"/>
    <x v="0"/>
    <n v="5"/>
    <s v="Off-Peak"/>
    <n v="20.6844400138"/>
    <n v="38.487999343783301"/>
    <n v="1284.5311450403699"/>
    <n v="0"/>
    <s v="On"/>
    <s v="Off"/>
    <n v="13.5104046768597"/>
    <s v="Thursday"/>
    <x v="1"/>
    <n v="59.608901885056497"/>
  </r>
  <r>
    <d v="2022-01-09T06:00:00"/>
    <s v="Sunday"/>
    <x v="0"/>
    <n v="6"/>
    <s v="Off-Peak"/>
    <n v="28.0003363901127"/>
    <n v="57.803990027139797"/>
    <n v="1291.7759539679"/>
    <n v="7"/>
    <s v="On"/>
    <s v="On"/>
    <n v="5.3040889243793101"/>
    <s v="Thursday"/>
    <x v="1"/>
    <n v="90.011592842993494"/>
  </r>
  <r>
    <d v="2022-01-09T07:00:00"/>
    <s v="Sunday"/>
    <x v="0"/>
    <n v="7"/>
    <s v="Off-Peak"/>
    <n v="20.687282530801401"/>
    <n v="34.002304053585299"/>
    <n v="1801.9601834503401"/>
    <n v="6"/>
    <s v="On"/>
    <s v="Off"/>
    <n v="2.4631038271878798"/>
    <s v="Friday"/>
    <x v="0"/>
    <n v="73.377047009643306"/>
  </r>
  <r>
    <d v="2022-01-09T08:00:00"/>
    <s v="Sunday"/>
    <x v="0"/>
    <n v="8"/>
    <s v="Peak"/>
    <n v="20.3729554435034"/>
    <n v="49.625424047561197"/>
    <n v="1426.7290996854299"/>
    <n v="4"/>
    <s v="Off"/>
    <s v="Off"/>
    <n v="6.6778006021143304"/>
    <s v="Saturday"/>
    <x v="1"/>
    <n v="70.978747092126696"/>
  </r>
  <r>
    <d v="2022-01-09T09:00:00"/>
    <s v="Sunday"/>
    <x v="0"/>
    <n v="9"/>
    <s v="Peak"/>
    <n v="21.9929428094547"/>
    <n v="46.863195085073301"/>
    <n v="1559.18845656761"/>
    <n v="3"/>
    <s v="On"/>
    <s v="On"/>
    <n v="14.6464727408678"/>
    <s v="Friday"/>
    <x v="0"/>
    <n v="74.379574315402294"/>
  </r>
  <r>
    <d v="2022-01-09T10:00:00"/>
    <s v="Sunday"/>
    <x v="0"/>
    <n v="10"/>
    <s v="Peak"/>
    <n v="22.222802352583599"/>
    <n v="50.0101366325584"/>
    <n v="1314.5127603968999"/>
    <n v="7"/>
    <s v="Off"/>
    <s v="On"/>
    <n v="0.65758698233768997"/>
    <s v="Thursday"/>
    <x v="0"/>
    <n v="67.642370083160998"/>
  </r>
  <r>
    <d v="2022-01-09T11:00:00"/>
    <s v="Sunday"/>
    <x v="0"/>
    <n v="11"/>
    <s v="Peak"/>
    <n v="22.6465595153607"/>
    <n v="31.2416627656341"/>
    <n v="1365.62197953398"/>
    <n v="0"/>
    <s v="Off"/>
    <s v="On"/>
    <n v="22.636324752620201"/>
    <s v="Friday"/>
    <x v="1"/>
    <n v="71.535395896650599"/>
  </r>
  <r>
    <d v="2022-01-09T12:00:00"/>
    <s v="Sunday"/>
    <x v="0"/>
    <n v="12"/>
    <s v="Peak"/>
    <n v="20.145094950036199"/>
    <n v="54.146699402893198"/>
    <n v="1021.6042517652201"/>
    <n v="6"/>
    <s v="Off"/>
    <s v="Off"/>
    <n v="20.020543492744299"/>
    <s v="Thursday"/>
    <x v="1"/>
    <n v="65.288982831117593"/>
  </r>
  <r>
    <d v="2022-01-09T13:00:00"/>
    <s v="Sunday"/>
    <x v="0"/>
    <n v="13"/>
    <s v="Peak"/>
    <n v="23.852435159678901"/>
    <n v="34.388525648423702"/>
    <n v="1829.1570542530001"/>
    <n v="1"/>
    <s v="Off"/>
    <s v="On"/>
    <n v="1.0668898352729399"/>
    <s v="Friday"/>
    <x v="0"/>
    <n v="72.431127129080593"/>
  </r>
  <r>
    <d v="2022-01-09T14:00:00"/>
    <s v="Sunday"/>
    <x v="0"/>
    <n v="14"/>
    <s v="Peak"/>
    <n v="26.827153031116499"/>
    <n v="52.877423979458698"/>
    <n v="1262.6298727324399"/>
    <n v="3"/>
    <s v="Off"/>
    <s v="Off"/>
    <n v="24.092048894173999"/>
    <s v="Tuesday"/>
    <x v="0"/>
    <n v="75.689035678765094"/>
  </r>
  <r>
    <d v="2022-01-09T15:00:00"/>
    <s v="Sunday"/>
    <x v="0"/>
    <n v="15"/>
    <s v="Peak"/>
    <n v="20.9834928329363"/>
    <n v="54.436805662528997"/>
    <n v="1360.4524264064701"/>
    <n v="0"/>
    <s v="On"/>
    <s v="Off"/>
    <n v="20.944537235057702"/>
    <s v="Thursday"/>
    <x v="0"/>
    <n v="71.778720605183693"/>
  </r>
  <r>
    <d v="2022-01-09T16:00:00"/>
    <s v="Sunday"/>
    <x v="0"/>
    <n v="16"/>
    <s v="Peak"/>
    <n v="26.943941006059099"/>
    <n v="31.9576000943058"/>
    <n v="1846.2665671519601"/>
    <n v="0"/>
    <s v="On"/>
    <s v="On"/>
    <n v="6.8456742863566206E-2"/>
    <s v="Saturday"/>
    <x v="0"/>
    <n v="80.043925938416194"/>
  </r>
  <r>
    <d v="2022-01-09T17:00:00"/>
    <s v="Sunday"/>
    <x v="0"/>
    <n v="17"/>
    <s v="Peak"/>
    <n v="20.918701288551301"/>
    <n v="35.619123548766098"/>
    <n v="1541.74714213212"/>
    <n v="8"/>
    <s v="Off"/>
    <s v="On"/>
    <n v="1.5465923690176799"/>
    <s v="Friday"/>
    <x v="1"/>
    <n v="75.369437698831902"/>
  </r>
  <r>
    <d v="2022-01-09T18:00:00"/>
    <s v="Sunday"/>
    <x v="0"/>
    <n v="18"/>
    <s v="Peak"/>
    <n v="28.798483581137798"/>
    <n v="37.716047867936297"/>
    <n v="1091.8352610376601"/>
    <n v="7"/>
    <s v="On"/>
    <s v="On"/>
    <n v="0.29833340288026999"/>
    <s v="Wednesday"/>
    <x v="1"/>
    <n v="86.5505985012705"/>
  </r>
  <r>
    <d v="2022-01-09T19:00:00"/>
    <s v="Sunday"/>
    <x v="0"/>
    <n v="19"/>
    <s v="Peak"/>
    <n v="24.480359303565699"/>
    <n v="56.392991014250001"/>
    <n v="1184.7011070061401"/>
    <n v="7"/>
    <s v="Off"/>
    <s v="On"/>
    <n v="5.7285909724096102"/>
    <s v="Friday"/>
    <x v="0"/>
    <n v="71.938149698434302"/>
  </r>
  <r>
    <d v="2022-01-09T20:00:00"/>
    <s v="Sunday"/>
    <x v="0"/>
    <n v="20"/>
    <s v="Peak"/>
    <n v="25.643102418817701"/>
    <n v="51.8397139001083"/>
    <n v="1196.7616728314799"/>
    <n v="5"/>
    <s v="On"/>
    <s v="Off"/>
    <n v="14.017385026321501"/>
    <s v="Tuesday"/>
    <x v="1"/>
    <n v="87.137082661070096"/>
  </r>
  <r>
    <d v="2022-01-09T21:00:00"/>
    <s v="Sunday"/>
    <x v="0"/>
    <n v="21"/>
    <s v="Peak"/>
    <n v="24.217179754081702"/>
    <n v="53.537760856682603"/>
    <n v="1319.80965251712"/>
    <n v="6"/>
    <s v="On"/>
    <s v="Off"/>
    <n v="26.676689670730301"/>
    <s v="Friday"/>
    <x v="1"/>
    <n v="73.5869613679873"/>
  </r>
  <r>
    <d v="2022-01-09T22:00:00"/>
    <s v="Sunday"/>
    <x v="0"/>
    <n v="22"/>
    <s v="Off-Peak"/>
    <n v="28.030656787764698"/>
    <n v="30.400534189937002"/>
    <n v="1185.71441812938"/>
    <n v="2"/>
    <s v="On"/>
    <s v="On"/>
    <n v="13.4373479247118"/>
    <s v="Tuesday"/>
    <x v="0"/>
    <n v="90.725098679187596"/>
  </r>
  <r>
    <d v="2022-01-09T23:00:00"/>
    <s v="Sunday"/>
    <x v="0"/>
    <n v="23"/>
    <s v="Off-Peak"/>
    <n v="23.365633197505499"/>
    <n v="52.015816843042799"/>
    <n v="1582.2214315214501"/>
    <n v="5"/>
    <s v="On"/>
    <s v="On"/>
    <n v="18.349740426275201"/>
    <s v="Sunday"/>
    <x v="0"/>
    <n v="72.996281490948803"/>
  </r>
  <r>
    <d v="2022-01-10T00:00:00"/>
    <s v="Monday"/>
    <x v="1"/>
    <n v="0"/>
    <s v="Off-Peak"/>
    <n v="23.260415047987099"/>
    <n v="50.947709486990398"/>
    <n v="1326.2245678325501"/>
    <n v="5"/>
    <s v="Off"/>
    <s v="Off"/>
    <n v="28.8387561494756"/>
    <s v="Thursday"/>
    <x v="0"/>
    <n v="85.680752775036197"/>
  </r>
  <r>
    <d v="2022-01-10T01:00:00"/>
    <s v="Monday"/>
    <x v="1"/>
    <n v="1"/>
    <s v="Off-Peak"/>
    <n v="21.1494124449178"/>
    <n v="51.286700376933702"/>
    <n v="1979.9327493232399"/>
    <n v="8"/>
    <s v="Off"/>
    <s v="On"/>
    <n v="16.444138046110801"/>
    <s v="Saturday"/>
    <x v="0"/>
    <n v="69.305184448559004"/>
  </r>
  <r>
    <d v="2022-01-10T02:00:00"/>
    <s v="Monday"/>
    <x v="1"/>
    <n v="2"/>
    <s v="Off-Peak"/>
    <n v="28.177566231815501"/>
    <n v="41.065528629094999"/>
    <n v="1406.19361807327"/>
    <n v="0"/>
    <s v="On"/>
    <s v="Off"/>
    <n v="6.4081118962038204"/>
    <s v="Tuesday"/>
    <x v="1"/>
    <n v="73.999839404858193"/>
  </r>
  <r>
    <d v="2022-01-10T03:00:00"/>
    <s v="Monday"/>
    <x v="1"/>
    <n v="3"/>
    <s v="Off-Peak"/>
    <n v="21.0044930100646"/>
    <n v="32.803719694818"/>
    <n v="1188.5065754058601"/>
    <n v="4"/>
    <s v="On"/>
    <s v="Off"/>
    <n v="0.34178105460374197"/>
    <s v="Monday"/>
    <x v="0"/>
    <n v="70.285762138533897"/>
  </r>
  <r>
    <d v="2022-01-10T04:00:00"/>
    <s v="Monday"/>
    <x v="1"/>
    <n v="4"/>
    <s v="Off-Peak"/>
    <n v="20.957066151123001"/>
    <n v="54.457415607356999"/>
    <n v="1801.36061105913"/>
    <n v="6"/>
    <s v="On"/>
    <s v="Off"/>
    <n v="20.881790658921201"/>
    <s v="Monday"/>
    <x v="0"/>
    <n v="75.176365548066599"/>
  </r>
  <r>
    <d v="2022-01-10T05:00:00"/>
    <s v="Monday"/>
    <x v="1"/>
    <n v="5"/>
    <s v="Off-Peak"/>
    <n v="26.970114943272499"/>
    <n v="46.543998137094299"/>
    <n v="1740.21155803798"/>
    <n v="6"/>
    <s v="On"/>
    <s v="On"/>
    <n v="2.1400573819579898"/>
    <s v="Friday"/>
    <x v="1"/>
    <n v="86.715597564822403"/>
  </r>
  <r>
    <d v="2022-01-10T06:00:00"/>
    <s v="Monday"/>
    <x v="1"/>
    <n v="6"/>
    <s v="Off-Peak"/>
    <n v="29.384852626408001"/>
    <n v="49.777905791084102"/>
    <n v="1950.04035234662"/>
    <n v="8"/>
    <s v="Off"/>
    <s v="Off"/>
    <n v="24.159661239908701"/>
    <s v="Monday"/>
    <x v="1"/>
    <n v="90.452155512151606"/>
  </r>
  <r>
    <d v="2022-01-10T07:00:00"/>
    <s v="Monday"/>
    <x v="1"/>
    <n v="7"/>
    <s v="Off-Peak"/>
    <n v="20.9860670523694"/>
    <n v="59.669649467342197"/>
    <n v="1764.5174422999501"/>
    <n v="2"/>
    <s v="On"/>
    <s v="Off"/>
    <n v="8.4954988201133492"/>
    <s v="Wednesday"/>
    <x v="0"/>
    <n v="64.369662914893198"/>
  </r>
  <r>
    <d v="2022-01-10T08:00:00"/>
    <s v="Monday"/>
    <x v="1"/>
    <n v="8"/>
    <s v="Peak"/>
    <n v="22.934769887189901"/>
    <n v="50.516576283321001"/>
    <n v="1284.59832495777"/>
    <n v="7"/>
    <s v="Off"/>
    <s v="Off"/>
    <n v="24.080052243928002"/>
    <s v="Friday"/>
    <x v="1"/>
    <n v="68.356784989180099"/>
  </r>
  <r>
    <d v="2022-01-10T09:00:00"/>
    <s v="Monday"/>
    <x v="1"/>
    <n v="9"/>
    <s v="Peak"/>
    <n v="21.301844403765099"/>
    <n v="43.894411801147598"/>
    <n v="1157.2400578055899"/>
    <n v="2"/>
    <s v="On"/>
    <s v="Off"/>
    <n v="21.2262462366775"/>
    <s v="Saturday"/>
    <x v="1"/>
    <n v="70.380826214580495"/>
  </r>
  <r>
    <d v="2022-01-10T10:00:00"/>
    <s v="Monday"/>
    <x v="1"/>
    <n v="10"/>
    <s v="Peak"/>
    <n v="23.976741866578699"/>
    <n v="53.5008264067855"/>
    <n v="1280.7234936215"/>
    <n v="4"/>
    <s v="Off"/>
    <s v="On"/>
    <n v="7.3474935605193297"/>
    <s v="Friday"/>
    <x v="1"/>
    <n v="77.708044354968905"/>
  </r>
  <r>
    <d v="2022-01-10T11:00:00"/>
    <s v="Monday"/>
    <x v="1"/>
    <n v="11"/>
    <s v="Peak"/>
    <n v="25.680589088901201"/>
    <n v="52.693008480986798"/>
    <n v="1665.0676029400699"/>
    <n v="3"/>
    <s v="Off"/>
    <s v="Off"/>
    <n v="12.6825972623721"/>
    <s v="Monday"/>
    <x v="0"/>
    <n v="68.521494573749905"/>
  </r>
  <r>
    <d v="2022-01-10T12:00:00"/>
    <s v="Monday"/>
    <x v="1"/>
    <n v="12"/>
    <s v="Peak"/>
    <n v="28.2982948471426"/>
    <n v="45.3449308954741"/>
    <n v="1908.7882636690099"/>
    <n v="0"/>
    <s v="Off"/>
    <s v="Off"/>
    <n v="11.4338804646146"/>
    <s v="Friday"/>
    <x v="0"/>
    <n v="77.877691460425496"/>
  </r>
  <r>
    <d v="2022-01-10T13:00:00"/>
    <s v="Monday"/>
    <x v="1"/>
    <n v="13"/>
    <s v="Peak"/>
    <n v="24.284339182945601"/>
    <n v="50.420356563943002"/>
    <n v="1016.57548910294"/>
    <n v="2"/>
    <s v="On"/>
    <s v="On"/>
    <n v="1.7439263334275601"/>
    <s v="Friday"/>
    <x v="1"/>
    <n v="77.735734412167801"/>
  </r>
  <r>
    <d v="2022-01-10T14:00:00"/>
    <s v="Monday"/>
    <x v="1"/>
    <n v="14"/>
    <s v="Peak"/>
    <n v="27.7663428756867"/>
    <n v="58.505557706272299"/>
    <n v="1341.8115846534399"/>
    <n v="1"/>
    <s v="Off"/>
    <s v="On"/>
    <n v="21.061106246917799"/>
    <s v="Saturday"/>
    <x v="1"/>
    <n v="83.245485786669704"/>
  </r>
  <r>
    <d v="2022-01-10T15:00:00"/>
    <s v="Monday"/>
    <x v="1"/>
    <n v="15"/>
    <s v="Peak"/>
    <n v="23.9732124641348"/>
    <n v="46.832116793606701"/>
    <n v="1698.04131517888"/>
    <n v="8"/>
    <s v="On"/>
    <s v="On"/>
    <n v="6.6421051905973796E-3"/>
    <s v="Tuesday"/>
    <x v="1"/>
    <n v="80.301818283761406"/>
  </r>
  <r>
    <d v="2022-01-10T16:00:00"/>
    <s v="Monday"/>
    <x v="1"/>
    <n v="16"/>
    <s v="Peak"/>
    <n v="24.693858929887"/>
    <n v="39.950880814936198"/>
    <n v="1873.0146496709599"/>
    <n v="3"/>
    <s v="Off"/>
    <s v="Off"/>
    <n v="10.9760213828958"/>
    <s v="Wednesday"/>
    <x v="1"/>
    <n v="76.111917300047907"/>
  </r>
  <r>
    <d v="2022-01-10T17:00:00"/>
    <s v="Monday"/>
    <x v="1"/>
    <n v="17"/>
    <s v="Peak"/>
    <n v="24.524151838744"/>
    <n v="59.475460946925402"/>
    <n v="1601.79442771003"/>
    <n v="2"/>
    <s v="Off"/>
    <s v="Off"/>
    <n v="20.456238319956299"/>
    <s v="Wednesday"/>
    <x v="0"/>
    <n v="64.045760147980104"/>
  </r>
  <r>
    <d v="2022-01-10T18:00:00"/>
    <s v="Monday"/>
    <x v="1"/>
    <n v="18"/>
    <s v="Peak"/>
    <n v="22.342727716892899"/>
    <n v="35.8405897207533"/>
    <n v="1317.5415391844899"/>
    <n v="7"/>
    <s v="On"/>
    <s v="Off"/>
    <n v="29.366125552994699"/>
    <s v="Friday"/>
    <x v="1"/>
    <n v="77.016094839251593"/>
  </r>
  <r>
    <d v="2022-01-10T19:00:00"/>
    <s v="Monday"/>
    <x v="1"/>
    <n v="19"/>
    <s v="Peak"/>
    <n v="23.188506768807201"/>
    <n v="58.871117612079601"/>
    <n v="1880.0331106788999"/>
    <n v="5"/>
    <s v="On"/>
    <s v="Off"/>
    <n v="9.7915750904283296"/>
    <s v="Wednesday"/>
    <x v="0"/>
    <n v="78.7332979334588"/>
  </r>
  <r>
    <d v="2022-01-10T20:00:00"/>
    <s v="Monday"/>
    <x v="1"/>
    <n v="20"/>
    <s v="Peak"/>
    <n v="29.720490669609301"/>
    <n v="32.4236757344339"/>
    <n v="1836.42505790014"/>
    <n v="5"/>
    <s v="Off"/>
    <s v="On"/>
    <n v="5.4941922741231002"/>
    <s v="Thursday"/>
    <x v="1"/>
    <n v="87.4422557913947"/>
  </r>
  <r>
    <d v="2022-01-10T21:00:00"/>
    <s v="Monday"/>
    <x v="1"/>
    <n v="21"/>
    <s v="Peak"/>
    <n v="20.865100550535299"/>
    <n v="52.239353934393499"/>
    <n v="1765.92120848833"/>
    <n v="4"/>
    <s v="On"/>
    <s v="On"/>
    <n v="8.7502984869641795E-2"/>
    <s v="Tuesday"/>
    <x v="0"/>
    <n v="72.4311896939506"/>
  </r>
  <r>
    <d v="2022-01-10T22:00:00"/>
    <s v="Monday"/>
    <x v="1"/>
    <n v="22"/>
    <s v="Off-Peak"/>
    <n v="26.3208654412729"/>
    <n v="30.717544520177999"/>
    <n v="1288.2591827715401"/>
    <n v="5"/>
    <s v="Off"/>
    <s v="Off"/>
    <n v="7.8719691562882197"/>
    <s v="Monday"/>
    <x v="0"/>
    <n v="76.716244983105398"/>
  </r>
  <r>
    <d v="2022-01-10T23:00:00"/>
    <s v="Monday"/>
    <x v="1"/>
    <n v="23"/>
    <s v="Off-Peak"/>
    <n v="21.4254450954075"/>
    <n v="51.567124359911702"/>
    <n v="1693.3549077795701"/>
    <n v="3"/>
    <s v="On"/>
    <s v="Off"/>
    <n v="14.9432502114049"/>
    <s v="Friday"/>
    <x v="0"/>
    <n v="67.806967601066404"/>
  </r>
  <r>
    <d v="2022-01-11T00:00:00"/>
    <s v="Tuesday"/>
    <x v="1"/>
    <n v="0"/>
    <s v="Off-Peak"/>
    <n v="25.100851389290298"/>
    <n v="36.1376500745953"/>
    <n v="1816.96095838475"/>
    <n v="3"/>
    <s v="On"/>
    <s v="Off"/>
    <n v="15.2721954569787"/>
    <s v="Thursday"/>
    <x v="0"/>
    <n v="74.665206585827903"/>
  </r>
  <r>
    <d v="2022-01-11T01:00:00"/>
    <s v="Tuesday"/>
    <x v="1"/>
    <n v="1"/>
    <s v="Off-Peak"/>
    <n v="21.926454263540698"/>
    <n v="44.605973836419103"/>
    <n v="1135.0541649418999"/>
    <n v="5"/>
    <s v="On"/>
    <s v="On"/>
    <n v="4.85826088938349"/>
    <s v="Tuesday"/>
    <x v="0"/>
    <n v="77.024122259984907"/>
  </r>
  <r>
    <d v="2022-01-11T02:00:00"/>
    <s v="Tuesday"/>
    <x v="1"/>
    <n v="2"/>
    <s v="Off-Peak"/>
    <n v="20.251569643455699"/>
    <n v="54.340841961641097"/>
    <n v="1474.9972444248699"/>
    <n v="0"/>
    <s v="Off"/>
    <s v="Off"/>
    <n v="9.8706056003309506"/>
    <s v="Sunday"/>
    <x v="0"/>
    <n v="57.900483410766803"/>
  </r>
  <r>
    <d v="2022-01-11T03:00:00"/>
    <s v="Tuesday"/>
    <x v="1"/>
    <n v="3"/>
    <s v="Off-Peak"/>
    <n v="25.1226140441963"/>
    <n v="31.323215755101501"/>
    <n v="1101.8625409853601"/>
    <n v="9"/>
    <s v="Off"/>
    <s v="Off"/>
    <n v="14.9875213245388"/>
    <s v="Thursday"/>
    <x v="0"/>
    <n v="73.951956031618906"/>
  </r>
  <r>
    <d v="2022-01-11T04:00:00"/>
    <s v="Tuesday"/>
    <x v="1"/>
    <n v="4"/>
    <s v="Off-Peak"/>
    <n v="24.444099741792101"/>
    <n v="44.292289055041898"/>
    <n v="1706.9110683725301"/>
    <n v="2"/>
    <s v="Off"/>
    <s v="Off"/>
    <n v="7.4221811095277204"/>
    <s v="Thursday"/>
    <x v="0"/>
    <n v="77.158926685566996"/>
  </r>
  <r>
    <d v="2022-01-11T05:00:00"/>
    <s v="Tuesday"/>
    <x v="1"/>
    <n v="5"/>
    <s v="Off-Peak"/>
    <n v="26.7181217757248"/>
    <n v="48.101320145191998"/>
    <n v="1115.9258770327201"/>
    <n v="7"/>
    <s v="On"/>
    <s v="Off"/>
    <n v="25.137302733236599"/>
    <s v="Tuesday"/>
    <x v="0"/>
    <n v="93.009446971089204"/>
  </r>
  <r>
    <d v="2022-01-11T06:00:00"/>
    <s v="Tuesday"/>
    <x v="1"/>
    <n v="6"/>
    <s v="Off-Peak"/>
    <n v="22.465362703154199"/>
    <n v="43.0334862394485"/>
    <n v="1514.30842278145"/>
    <n v="9"/>
    <s v="Off"/>
    <s v="On"/>
    <n v="16.659415475802898"/>
    <s v="Monday"/>
    <x v="0"/>
    <n v="80.362115985331599"/>
  </r>
  <r>
    <d v="2022-01-11T07:00:00"/>
    <s v="Tuesday"/>
    <x v="1"/>
    <n v="7"/>
    <s v="Off-Peak"/>
    <n v="29.659884078808901"/>
    <n v="34.042285767251698"/>
    <n v="1568.1926339771701"/>
    <n v="4"/>
    <s v="On"/>
    <s v="Off"/>
    <n v="24.646246279654498"/>
    <s v="Friday"/>
    <x v="1"/>
    <n v="92.521211465465697"/>
  </r>
  <r>
    <d v="2022-01-11T08:00:00"/>
    <s v="Tuesday"/>
    <x v="1"/>
    <n v="8"/>
    <s v="Peak"/>
    <n v="24.293021662036502"/>
    <n v="32.059252084382599"/>
    <n v="1953.9582653810301"/>
    <n v="3"/>
    <s v="On"/>
    <s v="On"/>
    <n v="0.268875635311559"/>
    <s v="Wednesday"/>
    <x v="0"/>
    <n v="72.663167030417299"/>
  </r>
  <r>
    <d v="2022-01-11T09:00:00"/>
    <s v="Tuesday"/>
    <x v="1"/>
    <n v="9"/>
    <s v="Peak"/>
    <n v="26.5270382275835"/>
    <n v="45.759269685254303"/>
    <n v="1208.2781179448"/>
    <n v="8"/>
    <s v="Off"/>
    <s v="On"/>
    <n v="12.062213437439899"/>
    <s v="Friday"/>
    <x v="0"/>
    <n v="78.202310680641304"/>
  </r>
  <r>
    <d v="2022-01-11T10:00:00"/>
    <s v="Tuesday"/>
    <x v="1"/>
    <n v="10"/>
    <s v="Peak"/>
    <n v="26.9040664983787"/>
    <n v="30.249199892580101"/>
    <n v="1062.2124100945"/>
    <n v="4"/>
    <s v="On"/>
    <s v="Off"/>
    <n v="9.6946586341879009"/>
    <s v="Thursday"/>
    <x v="0"/>
    <n v="90.491704261638702"/>
  </r>
  <r>
    <d v="2022-01-11T11:00:00"/>
    <s v="Tuesday"/>
    <x v="1"/>
    <n v="11"/>
    <s v="Peak"/>
    <n v="29.490471834601902"/>
    <n v="34.627201524453902"/>
    <n v="1232.0894046031301"/>
    <n v="5"/>
    <s v="Off"/>
    <s v="Off"/>
    <n v="4.5438358299061896"/>
    <s v="Wednesday"/>
    <x v="1"/>
    <n v="76.681839977468897"/>
  </r>
  <r>
    <d v="2022-01-11T12:00:00"/>
    <s v="Tuesday"/>
    <x v="1"/>
    <n v="12"/>
    <s v="Peak"/>
    <n v="26.703875046532701"/>
    <n v="38.379278042004401"/>
    <n v="1422.8399067703201"/>
    <n v="2"/>
    <s v="On"/>
    <s v="On"/>
    <n v="27.415402569549201"/>
    <s v="Sunday"/>
    <x v="1"/>
    <n v="81.518516291946099"/>
  </r>
  <r>
    <d v="2022-01-11T13:00:00"/>
    <s v="Tuesday"/>
    <x v="1"/>
    <n v="13"/>
    <s v="Peak"/>
    <n v="21.829342107877402"/>
    <n v="42.415340048259097"/>
    <n v="1874.4127648209901"/>
    <n v="1"/>
    <s v="Off"/>
    <s v="On"/>
    <n v="20.158499323831901"/>
    <s v="Friday"/>
    <x v="1"/>
    <n v="67.315428295207099"/>
  </r>
  <r>
    <d v="2022-01-11T14:00:00"/>
    <s v="Tuesday"/>
    <x v="1"/>
    <n v="14"/>
    <s v="Peak"/>
    <n v="26.5023915441196"/>
    <n v="53.3821289800239"/>
    <n v="1079.8116460659801"/>
    <n v="8"/>
    <s v="Off"/>
    <s v="On"/>
    <n v="1.6107981610375499"/>
    <s v="Thursday"/>
    <x v="0"/>
    <n v="79.496601346681302"/>
  </r>
  <r>
    <d v="2022-01-11T15:00:00"/>
    <s v="Tuesday"/>
    <x v="1"/>
    <n v="15"/>
    <s v="Peak"/>
    <n v="28.126973497484201"/>
    <n v="46.254173931169603"/>
    <n v="1351.9103661587701"/>
    <n v="7"/>
    <s v="On"/>
    <s v="On"/>
    <n v="9.6214734050227797"/>
    <s v="Sunday"/>
    <x v="1"/>
    <n v="86.447338603925402"/>
  </r>
  <r>
    <d v="2022-01-11T16:00:00"/>
    <s v="Tuesday"/>
    <x v="1"/>
    <n v="16"/>
    <s v="Peak"/>
    <n v="28.406253044728398"/>
    <n v="50.725261835161099"/>
    <n v="1439.86956777462"/>
    <n v="5"/>
    <s v="On"/>
    <s v="On"/>
    <n v="3.9557944067016799"/>
    <s v="Monday"/>
    <x v="1"/>
    <n v="93.694806596169201"/>
  </r>
  <r>
    <d v="2022-01-11T17:00:00"/>
    <s v="Tuesday"/>
    <x v="1"/>
    <n v="17"/>
    <s v="Peak"/>
    <n v="24.646433253000499"/>
    <n v="51.582167670602502"/>
    <n v="1491.1003755402401"/>
    <n v="3"/>
    <s v="On"/>
    <s v="Off"/>
    <n v="4.8917499598991601"/>
    <s v="Friday"/>
    <x v="0"/>
    <n v="79.489534628943204"/>
  </r>
  <r>
    <d v="2022-01-11T18:00:00"/>
    <s v="Tuesday"/>
    <x v="1"/>
    <n v="18"/>
    <s v="Peak"/>
    <n v="26.693644561610299"/>
    <n v="56.491095486626101"/>
    <n v="1765.4303015053999"/>
    <n v="8"/>
    <s v="On"/>
    <s v="Off"/>
    <n v="9.4555568811257906"/>
    <s v="Friday"/>
    <x v="1"/>
    <n v="71.904879223379396"/>
  </r>
  <r>
    <d v="2022-01-11T19:00:00"/>
    <s v="Tuesday"/>
    <x v="1"/>
    <n v="19"/>
    <s v="Peak"/>
    <n v="29.211094917959599"/>
    <n v="36.394954708537703"/>
    <n v="1977.2185103889401"/>
    <n v="0"/>
    <s v="Off"/>
    <s v="Off"/>
    <n v="15.397317181268299"/>
    <s v="Thursday"/>
    <x v="0"/>
    <n v="77.413859039795099"/>
  </r>
  <r>
    <d v="2022-01-11T20:00:00"/>
    <s v="Tuesday"/>
    <x v="1"/>
    <n v="20"/>
    <s v="Peak"/>
    <n v="24.9502464845913"/>
    <n v="48.104406870840698"/>
    <n v="1513.0721280168"/>
    <n v="0"/>
    <s v="Off"/>
    <s v="On"/>
    <n v="23.6796647695415"/>
    <s v="Monday"/>
    <x v="0"/>
    <n v="68.468533596405905"/>
  </r>
  <r>
    <d v="2022-01-11T21:00:00"/>
    <s v="Tuesday"/>
    <x v="1"/>
    <n v="21"/>
    <s v="Peak"/>
    <n v="24.603616046900498"/>
    <n v="47.175223637499599"/>
    <n v="1280.23915902466"/>
    <n v="6"/>
    <s v="Off"/>
    <s v="Off"/>
    <n v="15.122463002038"/>
    <s v="Monday"/>
    <x v="1"/>
    <n v="72.993170432361595"/>
  </r>
  <r>
    <d v="2022-01-11T22:00:00"/>
    <s v="Tuesday"/>
    <x v="1"/>
    <n v="22"/>
    <s v="Off-Peak"/>
    <n v="29.591930852745801"/>
    <n v="57.2563401094421"/>
    <n v="1042.0720493917499"/>
    <n v="0"/>
    <s v="Off"/>
    <s v="Off"/>
    <n v="14.328040460972201"/>
    <s v="Saturday"/>
    <x v="1"/>
    <n v="83.2260060147226"/>
  </r>
  <r>
    <d v="2022-01-11T23:00:00"/>
    <s v="Tuesday"/>
    <x v="1"/>
    <n v="23"/>
    <s v="Off-Peak"/>
    <n v="29.876548794672701"/>
    <n v="39.699242621954802"/>
    <n v="1181.7465160527399"/>
    <n v="1"/>
    <s v="On"/>
    <s v="Off"/>
    <n v="13.2116508250202"/>
    <s v="Sunday"/>
    <x v="0"/>
    <n v="80.431414636105501"/>
  </r>
  <r>
    <d v="2022-01-12T00:00:00"/>
    <s v="Wednesday"/>
    <x v="1"/>
    <n v="0"/>
    <s v="Off-Peak"/>
    <n v="29.446483884084799"/>
    <n v="45.994091466526598"/>
    <n v="1702.1567646103499"/>
    <n v="9"/>
    <s v="Off"/>
    <s v="Off"/>
    <n v="6.3921527759811898"/>
    <s v="Wednesday"/>
    <x v="1"/>
    <n v="81.664654776618903"/>
  </r>
  <r>
    <d v="2022-01-12T01:00:00"/>
    <s v="Wednesday"/>
    <x v="1"/>
    <n v="1"/>
    <s v="Off-Peak"/>
    <n v="29.5994370937571"/>
    <n v="50.618749308176099"/>
    <n v="1006.22536701537"/>
    <n v="5"/>
    <s v="On"/>
    <s v="On"/>
    <n v="0.88998388860352096"/>
    <s v="Tuesday"/>
    <x v="1"/>
    <n v="91.908381312848306"/>
  </r>
  <r>
    <d v="2022-01-12T02:00:00"/>
    <s v="Wednesday"/>
    <x v="1"/>
    <n v="2"/>
    <s v="Off-Peak"/>
    <n v="22.554829000386"/>
    <n v="47.791648570965499"/>
    <n v="1130.0024035495501"/>
    <n v="2"/>
    <s v="On"/>
    <s v="Off"/>
    <n v="2.1819075456304202"/>
    <s v="Tuesday"/>
    <x v="1"/>
    <n v="65.676034131593696"/>
  </r>
  <r>
    <d v="2022-01-12T03:00:00"/>
    <s v="Wednesday"/>
    <x v="1"/>
    <n v="3"/>
    <s v="Off-Peak"/>
    <n v="26.148008677161201"/>
    <n v="30.738404139032799"/>
    <n v="1468.4175362416599"/>
    <n v="5"/>
    <s v="On"/>
    <s v="Off"/>
    <n v="23.691307943919998"/>
    <s v="Saturday"/>
    <x v="1"/>
    <n v="76.235848391869794"/>
  </r>
  <r>
    <d v="2022-01-12T04:00:00"/>
    <s v="Wednesday"/>
    <x v="1"/>
    <n v="4"/>
    <s v="Off-Peak"/>
    <n v="24.9294247956574"/>
    <n v="36.4262378386601"/>
    <n v="1341.9076445289299"/>
    <n v="8"/>
    <s v="On"/>
    <s v="On"/>
    <n v="11.48722706499"/>
    <s v="Tuesday"/>
    <x v="1"/>
    <n v="81.5468009875772"/>
  </r>
  <r>
    <d v="2022-01-12T05:00:00"/>
    <s v="Wednesday"/>
    <x v="1"/>
    <n v="5"/>
    <s v="Off-Peak"/>
    <n v="24.797543324434201"/>
    <n v="44.307457248485498"/>
    <n v="1887.0946363099499"/>
    <n v="8"/>
    <s v="Off"/>
    <s v="On"/>
    <n v="6.7460351493098099"/>
    <s v="Sunday"/>
    <x v="0"/>
    <n v="83.759957347065793"/>
  </r>
  <r>
    <d v="2022-01-12T06:00:00"/>
    <s v="Wednesday"/>
    <x v="1"/>
    <n v="6"/>
    <s v="Off-Peak"/>
    <n v="23.349864394754299"/>
    <n v="33.098463609546101"/>
    <n v="1721.5212775764701"/>
    <n v="3"/>
    <s v="On"/>
    <s v="On"/>
    <n v="5.5245440634857799"/>
    <s v="Wednesday"/>
    <x v="1"/>
    <n v="76.6397294517093"/>
  </r>
  <r>
    <d v="2022-01-12T07:00:00"/>
    <s v="Wednesday"/>
    <x v="1"/>
    <n v="7"/>
    <s v="Off-Peak"/>
    <n v="24.6007216822312"/>
    <n v="43.646227146723703"/>
    <n v="1854.8777252975999"/>
    <n v="7"/>
    <s v="Off"/>
    <s v="On"/>
    <n v="16.995707171778999"/>
    <s v="Sunday"/>
    <x v="1"/>
    <n v="73.629971223906907"/>
  </r>
  <r>
    <d v="2022-01-12T08:00:00"/>
    <s v="Wednesday"/>
    <x v="1"/>
    <n v="8"/>
    <s v="Peak"/>
    <n v="25.006287023064001"/>
    <n v="38.080501332485802"/>
    <n v="1766.6270159686701"/>
    <n v="3"/>
    <s v="On"/>
    <s v="Off"/>
    <n v="17.5908724388871"/>
    <s v="Wednesday"/>
    <x v="1"/>
    <n v="86.849285851146007"/>
  </r>
  <r>
    <d v="2022-01-12T09:00:00"/>
    <s v="Wednesday"/>
    <x v="1"/>
    <n v="9"/>
    <s v="Peak"/>
    <n v="20.703181335499099"/>
    <n v="41.905365349498503"/>
    <n v="1494.2025478411899"/>
    <n v="4"/>
    <s v="On"/>
    <s v="On"/>
    <n v="27.6896321291918"/>
    <s v="Friday"/>
    <x v="1"/>
    <n v="66.848675354309293"/>
  </r>
  <r>
    <d v="2022-01-12T10:00:00"/>
    <s v="Wednesday"/>
    <x v="1"/>
    <n v="10"/>
    <s v="Peak"/>
    <n v="23.474394293232301"/>
    <n v="39.762240247105098"/>
    <n v="1602.6431876040499"/>
    <n v="8"/>
    <s v="Off"/>
    <s v="On"/>
    <n v="13.9602865321697"/>
    <s v="Sunday"/>
    <x v="1"/>
    <n v="73.057806735552603"/>
  </r>
  <r>
    <d v="2022-01-12T11:00:00"/>
    <s v="Wednesday"/>
    <x v="1"/>
    <n v="11"/>
    <s v="Peak"/>
    <n v="22.859777949512502"/>
    <n v="37.401125537824001"/>
    <n v="1508.0163023448299"/>
    <n v="1"/>
    <s v="Off"/>
    <s v="Off"/>
    <n v="7.0002855702716396"/>
    <s v="Sunday"/>
    <x v="0"/>
    <n v="74.126537147424301"/>
  </r>
  <r>
    <d v="2022-01-12T12:00:00"/>
    <s v="Wednesday"/>
    <x v="1"/>
    <n v="12"/>
    <s v="Peak"/>
    <n v="23.679048091631302"/>
    <n v="34.9006973555475"/>
    <n v="1148.55660400174"/>
    <n v="2"/>
    <s v="On"/>
    <s v="On"/>
    <n v="20.450404726752701"/>
    <s v="Saturday"/>
    <x v="1"/>
    <n v="79.938499466944904"/>
  </r>
  <r>
    <d v="2022-01-12T13:00:00"/>
    <s v="Wednesday"/>
    <x v="1"/>
    <n v="13"/>
    <s v="Peak"/>
    <n v="28.3183887612511"/>
    <n v="40.439140667055497"/>
    <n v="1171.73212488578"/>
    <n v="1"/>
    <s v="Off"/>
    <s v="Off"/>
    <n v="25.900730335369499"/>
    <s v="Wednesday"/>
    <x v="0"/>
    <n v="78.636884576163993"/>
  </r>
  <r>
    <d v="2022-01-12T14:00:00"/>
    <s v="Wednesday"/>
    <x v="1"/>
    <n v="14"/>
    <s v="Peak"/>
    <n v="25.3044648858748"/>
    <n v="48.439511857835299"/>
    <n v="1886.21832844559"/>
    <n v="1"/>
    <s v="On"/>
    <s v="Off"/>
    <n v="5.6894154141804503"/>
    <s v="Wednesday"/>
    <x v="0"/>
    <n v="65.445428019927405"/>
  </r>
  <r>
    <d v="2022-01-12T15:00:00"/>
    <s v="Wednesday"/>
    <x v="1"/>
    <n v="15"/>
    <s v="Peak"/>
    <n v="22.092089696606202"/>
    <n v="50.565065007562502"/>
    <n v="1946.48153277902"/>
    <n v="7"/>
    <s v="Off"/>
    <s v="On"/>
    <n v="20.7563143990314"/>
    <s v="Friday"/>
    <x v="0"/>
    <n v="74.711883955310199"/>
  </r>
  <r>
    <d v="2022-01-12T16:00:00"/>
    <s v="Wednesday"/>
    <x v="1"/>
    <n v="16"/>
    <s v="Peak"/>
    <n v="22.740145266380701"/>
    <n v="45.291567645296197"/>
    <n v="1278.9060878201601"/>
    <n v="7"/>
    <s v="On"/>
    <s v="On"/>
    <n v="28.701184192216399"/>
    <s v="Friday"/>
    <x v="1"/>
    <n v="71.568813169227596"/>
  </r>
  <r>
    <d v="2022-01-12T17:00:00"/>
    <s v="Wednesday"/>
    <x v="1"/>
    <n v="17"/>
    <s v="Peak"/>
    <n v="29.248672781725801"/>
    <n v="48.087675799113299"/>
    <n v="1025.03986724487"/>
    <n v="4"/>
    <s v="On"/>
    <s v="Off"/>
    <n v="25.683313748520099"/>
    <s v="Thursday"/>
    <x v="1"/>
    <n v="91.490982292620501"/>
  </r>
  <r>
    <d v="2022-01-12T18:00:00"/>
    <s v="Wednesday"/>
    <x v="1"/>
    <n v="18"/>
    <s v="Peak"/>
    <n v="21.430706830501201"/>
    <n v="47.486882868339102"/>
    <n v="1481.14828713679"/>
    <n v="3"/>
    <s v="On"/>
    <s v="Off"/>
    <n v="19.3516596238935"/>
    <s v="Friday"/>
    <x v="1"/>
    <n v="66.972252338494002"/>
  </r>
  <r>
    <d v="2022-01-12T19:00:00"/>
    <s v="Wednesday"/>
    <x v="1"/>
    <n v="19"/>
    <s v="Peak"/>
    <n v="23.778691841600502"/>
    <n v="52.777266858148003"/>
    <n v="1867.1676640569101"/>
    <n v="1"/>
    <s v="Off"/>
    <s v="Off"/>
    <n v="6.55083909654536"/>
    <s v="Tuesday"/>
    <x v="0"/>
    <n v="75.679171303588603"/>
  </r>
  <r>
    <d v="2022-01-12T20:00:00"/>
    <s v="Wednesday"/>
    <x v="1"/>
    <n v="20"/>
    <s v="Peak"/>
    <n v="24.731983410160399"/>
    <n v="36.341398795829903"/>
    <n v="1669.0673140921001"/>
    <n v="3"/>
    <s v="Off"/>
    <s v="On"/>
    <n v="2.74160933871363"/>
    <s v="Sunday"/>
    <x v="0"/>
    <n v="66.829457997024093"/>
  </r>
  <r>
    <d v="2022-01-12T21:00:00"/>
    <s v="Wednesday"/>
    <x v="1"/>
    <n v="21"/>
    <s v="Peak"/>
    <n v="25.597789190873101"/>
    <n v="36.561327462589603"/>
    <n v="1473.09868690966"/>
    <n v="2"/>
    <s v="On"/>
    <s v="On"/>
    <n v="7.2053386901526402"/>
    <s v="Saturday"/>
    <x v="1"/>
    <n v="86.779619561719301"/>
  </r>
  <r>
    <d v="2022-01-12T22:00:00"/>
    <s v="Wednesday"/>
    <x v="1"/>
    <n v="22"/>
    <s v="Off-Peak"/>
    <n v="29.743729598527899"/>
    <n v="34.1669165109601"/>
    <n v="1249.79398696358"/>
    <n v="7"/>
    <s v="Off"/>
    <s v="On"/>
    <n v="7.7452697648872197"/>
    <s v="Friday"/>
    <x v="0"/>
    <n v="83.341143676586697"/>
  </r>
  <r>
    <d v="2022-01-12T23:00:00"/>
    <s v="Wednesday"/>
    <x v="1"/>
    <n v="23"/>
    <s v="Off-Peak"/>
    <n v="24.223266328419498"/>
    <n v="49.2081617078994"/>
    <n v="1228.29692345852"/>
    <n v="2"/>
    <s v="Off"/>
    <s v="On"/>
    <n v="0.251475201162002"/>
    <s v="Saturday"/>
    <x v="0"/>
    <n v="66.150001221612598"/>
  </r>
  <r>
    <d v="2022-01-13T00:00:00"/>
    <s v="Thursday"/>
    <x v="1"/>
    <n v="0"/>
    <s v="Off-Peak"/>
    <n v="23.3246254028194"/>
    <n v="36.354775570081898"/>
    <n v="1241.38336107294"/>
    <n v="0"/>
    <s v="Off"/>
    <s v="Off"/>
    <n v="17.027743755546702"/>
    <s v="Wednesday"/>
    <x v="0"/>
    <n v="66.177619649292893"/>
  </r>
  <r>
    <d v="2022-01-13T01:00:00"/>
    <s v="Thursday"/>
    <x v="1"/>
    <n v="1"/>
    <s v="Off-Peak"/>
    <n v="28.303891886436499"/>
    <n v="46.032174410361598"/>
    <n v="1085.1500300953401"/>
    <n v="3"/>
    <s v="On"/>
    <s v="On"/>
    <n v="15.7842057295152"/>
    <s v="Sunday"/>
    <x v="1"/>
    <n v="94.178518110489094"/>
  </r>
  <r>
    <d v="2022-01-13T02:00:00"/>
    <s v="Thursday"/>
    <x v="1"/>
    <n v="2"/>
    <s v="Off-Peak"/>
    <n v="29.625555535081698"/>
    <n v="39.954135325660701"/>
    <n v="1498.32111391287"/>
    <n v="7"/>
    <s v="On"/>
    <s v="Off"/>
    <n v="9.1113463996110209"/>
    <s v="Saturday"/>
    <x v="1"/>
    <n v="89.632518020918496"/>
  </r>
  <r>
    <d v="2022-01-13T03:00:00"/>
    <s v="Thursday"/>
    <x v="1"/>
    <n v="3"/>
    <s v="Off-Peak"/>
    <n v="20.6125709448844"/>
    <n v="49.693535486233799"/>
    <n v="1991.5579535402301"/>
    <n v="7"/>
    <s v="On"/>
    <s v="On"/>
    <n v="22.236551219035"/>
    <s v="Tuesday"/>
    <x v="0"/>
    <n v="71.851369032419598"/>
  </r>
  <r>
    <d v="2022-01-13T04:00:00"/>
    <s v="Thursday"/>
    <x v="1"/>
    <n v="4"/>
    <s v="Off-Peak"/>
    <n v="29.927676452621199"/>
    <n v="54.179140661965597"/>
    <n v="1182.70945993496"/>
    <n v="1"/>
    <s v="On"/>
    <s v="Off"/>
    <n v="13.395787732756601"/>
    <s v="Friday"/>
    <x v="0"/>
    <n v="85.925553202648601"/>
  </r>
  <r>
    <d v="2022-01-13T05:00:00"/>
    <s v="Thursday"/>
    <x v="1"/>
    <n v="5"/>
    <s v="Off-Peak"/>
    <n v="27.326781917303599"/>
    <n v="51.0748112081085"/>
    <n v="1920.4407799697501"/>
    <n v="0"/>
    <s v="Off"/>
    <s v="On"/>
    <n v="0.70258884376794095"/>
    <s v="Thursday"/>
    <x v="1"/>
    <n v="72.643214808380606"/>
  </r>
  <r>
    <d v="2022-01-13T06:00:00"/>
    <s v="Thursday"/>
    <x v="1"/>
    <n v="6"/>
    <s v="Off-Peak"/>
    <n v="21.841436693394598"/>
    <n v="57.528479273039601"/>
    <n v="1214.57554956585"/>
    <n v="1"/>
    <s v="Off"/>
    <s v="Off"/>
    <n v="2.91592500631908"/>
    <s v="Sunday"/>
    <x v="1"/>
    <n v="71.369355585904202"/>
  </r>
  <r>
    <d v="2022-01-13T07:00:00"/>
    <s v="Thursday"/>
    <x v="1"/>
    <n v="7"/>
    <s v="Off-Peak"/>
    <n v="21.118693145882499"/>
    <n v="47.805951122790802"/>
    <n v="1883.4150244462301"/>
    <n v="0"/>
    <s v="Off"/>
    <s v="Off"/>
    <n v="5.5763112218016803E-2"/>
    <s v="Wednesday"/>
    <x v="0"/>
    <n v="56.158206404294802"/>
  </r>
  <r>
    <d v="2022-01-13T08:00:00"/>
    <s v="Thursday"/>
    <x v="1"/>
    <n v="8"/>
    <s v="Peak"/>
    <n v="20.751795991733999"/>
    <n v="44.102799291074199"/>
    <n v="1960.70199677708"/>
    <n v="5"/>
    <s v="Off"/>
    <s v="On"/>
    <n v="22.336043085529699"/>
    <s v="Sunday"/>
    <x v="1"/>
    <n v="64.159080282778007"/>
  </r>
  <r>
    <d v="2022-01-13T09:00:00"/>
    <s v="Thursday"/>
    <x v="1"/>
    <n v="9"/>
    <s v="Peak"/>
    <n v="26.1699492983821"/>
    <n v="47.692815182198302"/>
    <n v="1153.6696694658399"/>
    <n v="6"/>
    <s v="Off"/>
    <s v="On"/>
    <n v="2.9114908667427599"/>
    <s v="Tuesday"/>
    <x v="1"/>
    <n v="78.5530013216935"/>
  </r>
  <r>
    <d v="2022-01-13T10:00:00"/>
    <s v="Thursday"/>
    <x v="1"/>
    <n v="10"/>
    <s v="Peak"/>
    <n v="23.172259632537799"/>
    <n v="49.577710809498299"/>
    <n v="1723.5650077253499"/>
    <n v="8"/>
    <s v="On"/>
    <s v="Off"/>
    <n v="26.687586462554901"/>
    <s v="Wednesday"/>
    <x v="0"/>
    <n v="83.957049972802096"/>
  </r>
  <r>
    <d v="2022-01-13T11:00:00"/>
    <s v="Thursday"/>
    <x v="1"/>
    <n v="11"/>
    <s v="Peak"/>
    <n v="25.272816356960199"/>
    <n v="40.193636418732098"/>
    <n v="1047.0336934606"/>
    <n v="1"/>
    <s v="Off"/>
    <s v="On"/>
    <n v="6.1398477203907396"/>
    <s v="Thursday"/>
    <x v="0"/>
    <n v="71.792375510515896"/>
  </r>
  <r>
    <d v="2022-01-13T12:00:00"/>
    <s v="Thursday"/>
    <x v="1"/>
    <n v="12"/>
    <s v="Peak"/>
    <n v="21.8007857725718"/>
    <n v="49.9502447472086"/>
    <n v="1700.6708256453201"/>
    <n v="9"/>
    <s v="On"/>
    <s v="On"/>
    <n v="6.8128258201329297"/>
    <s v="Friday"/>
    <x v="0"/>
    <n v="75.056530782982904"/>
  </r>
  <r>
    <d v="2022-01-13T13:00:00"/>
    <s v="Thursday"/>
    <x v="1"/>
    <n v="13"/>
    <s v="Peak"/>
    <n v="29.672112996782701"/>
    <n v="56.543906950370904"/>
    <n v="1196.2411437651899"/>
    <n v="8"/>
    <s v="Off"/>
    <s v="On"/>
    <n v="2.5054404978352798"/>
    <s v="Thursday"/>
    <x v="0"/>
    <n v="80.487035562359793"/>
  </r>
  <r>
    <d v="2022-01-13T14:00:00"/>
    <s v="Thursday"/>
    <x v="1"/>
    <n v="14"/>
    <s v="Peak"/>
    <n v="25.744887496036501"/>
    <n v="58.604663687903397"/>
    <n v="1125.7253405951899"/>
    <n v="5"/>
    <s v="Off"/>
    <s v="Off"/>
    <n v="18.971906543766"/>
    <s v="Friday"/>
    <x v="1"/>
    <n v="85.706530264430896"/>
  </r>
  <r>
    <d v="2022-01-13T15:00:00"/>
    <s v="Thursday"/>
    <x v="1"/>
    <n v="15"/>
    <s v="Peak"/>
    <n v="28.371521111766199"/>
    <n v="58.461654608969198"/>
    <n v="1614.18758238941"/>
    <n v="3"/>
    <s v="Off"/>
    <s v="On"/>
    <n v="19.908450750170399"/>
    <s v="Thursday"/>
    <x v="1"/>
    <n v="84.5860972744495"/>
  </r>
  <r>
    <d v="2022-01-13T16:00:00"/>
    <s v="Thursday"/>
    <x v="1"/>
    <n v="16"/>
    <s v="Peak"/>
    <n v="23.336911733784198"/>
    <n v="46.071801995611899"/>
    <n v="1444.1292177596899"/>
    <n v="4"/>
    <s v="Off"/>
    <s v="On"/>
    <n v="8.8299368354976"/>
    <s v="Monday"/>
    <x v="1"/>
    <n v="71.589078327578804"/>
  </r>
  <r>
    <d v="2022-01-13T17:00:00"/>
    <s v="Thursday"/>
    <x v="1"/>
    <n v="17"/>
    <s v="Peak"/>
    <n v="29.073274560269699"/>
    <n v="55.486886444837701"/>
    <n v="1914.4521285855301"/>
    <n v="0"/>
    <s v="On"/>
    <s v="Off"/>
    <n v="6.2715066044902699"/>
    <s v="Thursday"/>
    <x v="1"/>
    <n v="79.766374195669897"/>
  </r>
  <r>
    <d v="2022-01-13T18:00:00"/>
    <s v="Thursday"/>
    <x v="1"/>
    <n v="18"/>
    <s v="Peak"/>
    <n v="24.496062840963301"/>
    <n v="59.555841855574599"/>
    <n v="1783.05271192904"/>
    <n v="5"/>
    <s v="On"/>
    <s v="Off"/>
    <n v="22.666244048311199"/>
    <s v="Wednesday"/>
    <x v="0"/>
    <n v="68.195597905357403"/>
  </r>
  <r>
    <d v="2022-01-13T19:00:00"/>
    <s v="Thursday"/>
    <x v="1"/>
    <n v="19"/>
    <s v="Peak"/>
    <n v="24.005801562854298"/>
    <n v="49.420887823067702"/>
    <n v="1711.853653504"/>
    <n v="3"/>
    <s v="On"/>
    <s v="Off"/>
    <n v="24.386163896806099"/>
    <s v="Sunday"/>
    <x v="1"/>
    <n v="66.001779931736095"/>
  </r>
  <r>
    <d v="2022-01-13T20:00:00"/>
    <s v="Thursday"/>
    <x v="1"/>
    <n v="20"/>
    <s v="Peak"/>
    <n v="27.9222134910903"/>
    <n v="44.018948625205397"/>
    <n v="1858.6649439089699"/>
    <n v="2"/>
    <s v="Off"/>
    <s v="On"/>
    <n v="11.7246839787292"/>
    <s v="Friday"/>
    <x v="1"/>
    <n v="80.514396220133605"/>
  </r>
  <r>
    <d v="2022-01-13T21:00:00"/>
    <s v="Thursday"/>
    <x v="1"/>
    <n v="21"/>
    <s v="Peak"/>
    <n v="24.047823827980402"/>
    <n v="54.5872342714922"/>
    <n v="1758.4183587263201"/>
    <n v="8"/>
    <s v="On"/>
    <s v="Off"/>
    <n v="14.1622465420932"/>
    <s v="Monday"/>
    <x v="0"/>
    <n v="83.219395039907894"/>
  </r>
  <r>
    <d v="2022-01-13T22:00:00"/>
    <s v="Thursday"/>
    <x v="1"/>
    <n v="22"/>
    <s v="Off-Peak"/>
    <n v="28.837301599473701"/>
    <n v="38.597513879133103"/>
    <n v="1729.45099010333"/>
    <n v="5"/>
    <s v="On"/>
    <s v="On"/>
    <n v="6.65891055104332"/>
    <s v="Monday"/>
    <x v="1"/>
    <n v="96.244796467805301"/>
  </r>
  <r>
    <d v="2022-01-13T23:00:00"/>
    <s v="Thursday"/>
    <x v="1"/>
    <n v="23"/>
    <s v="Off-Peak"/>
    <n v="24.100296887276102"/>
    <n v="40.031573272855198"/>
    <n v="1892.42385319306"/>
    <n v="9"/>
    <s v="Off"/>
    <s v="On"/>
    <n v="21.794893964459899"/>
    <s v="Tuesday"/>
    <x v="0"/>
    <n v="73.108641892003305"/>
  </r>
  <r>
    <d v="2022-01-14T00:00:00"/>
    <s v="Friday"/>
    <x v="1"/>
    <n v="0"/>
    <s v="Off-Peak"/>
    <n v="20.960629129169899"/>
    <n v="50.875463532631301"/>
    <n v="1380.0443536329699"/>
    <n v="5"/>
    <s v="Off"/>
    <s v="On"/>
    <n v="26.668404936346299"/>
    <s v="Saturday"/>
    <x v="1"/>
    <n v="69.615977837481395"/>
  </r>
  <r>
    <d v="2022-01-14T01:00:00"/>
    <s v="Friday"/>
    <x v="1"/>
    <n v="1"/>
    <s v="Off-Peak"/>
    <n v="24.828757087261401"/>
    <n v="55.597312954831899"/>
    <n v="1057.9928560047099"/>
    <n v="3"/>
    <s v="On"/>
    <s v="On"/>
    <n v="26.099707011958799"/>
    <s v="Monday"/>
    <x v="0"/>
    <n v="85.179920117215104"/>
  </r>
  <r>
    <d v="2022-01-14T02:00:00"/>
    <s v="Friday"/>
    <x v="1"/>
    <n v="2"/>
    <s v="Off-Peak"/>
    <n v="27.707011914508101"/>
    <n v="30.197259813469501"/>
    <n v="1856.87594927091"/>
    <n v="2"/>
    <s v="On"/>
    <s v="Off"/>
    <n v="25.9903873625823"/>
    <s v="Monday"/>
    <x v="0"/>
    <n v="84.492196767924298"/>
  </r>
  <r>
    <d v="2022-01-14T03:00:00"/>
    <s v="Friday"/>
    <x v="1"/>
    <n v="3"/>
    <s v="Off-Peak"/>
    <n v="21.436573616730598"/>
    <n v="35.160350867284002"/>
    <n v="1545.7860300853899"/>
    <n v="4"/>
    <s v="On"/>
    <s v="Off"/>
    <n v="3.3453123845138499"/>
    <s v="Monday"/>
    <x v="0"/>
    <n v="70.536005896362099"/>
  </r>
  <r>
    <d v="2022-01-14T04:00:00"/>
    <s v="Friday"/>
    <x v="1"/>
    <n v="4"/>
    <s v="Off-Peak"/>
    <n v="21.869406922127201"/>
    <n v="34.397344165308397"/>
    <n v="1189.8486544303801"/>
    <n v="5"/>
    <s v="Off"/>
    <s v="Off"/>
    <n v="21.284297358190098"/>
    <s v="Friday"/>
    <x v="1"/>
    <n v="60.4918001382919"/>
  </r>
  <r>
    <d v="2022-01-14T05:00:00"/>
    <s v="Friday"/>
    <x v="1"/>
    <n v="5"/>
    <s v="Off-Peak"/>
    <n v="26.895422449738799"/>
    <n v="33.035782165216098"/>
    <n v="1757.0838611695499"/>
    <n v="6"/>
    <s v="On"/>
    <s v="Off"/>
    <n v="22.399405959146499"/>
    <s v="Monday"/>
    <x v="0"/>
    <n v="82.167721734378404"/>
  </r>
  <r>
    <d v="2022-01-14T06:00:00"/>
    <s v="Friday"/>
    <x v="1"/>
    <n v="6"/>
    <s v="Off-Peak"/>
    <n v="29.841403664499801"/>
    <n v="31.514424169382099"/>
    <n v="1549.1527897096801"/>
    <n v="3"/>
    <s v="Off"/>
    <s v="Off"/>
    <n v="3.05834359146204"/>
    <s v="Sunday"/>
    <x v="1"/>
    <n v="81.912040804311999"/>
  </r>
  <r>
    <d v="2022-01-14T07:00:00"/>
    <s v="Friday"/>
    <x v="1"/>
    <n v="7"/>
    <s v="Off-Peak"/>
    <n v="21.623250038037899"/>
    <n v="57.409256270075097"/>
    <n v="1090.63161467896"/>
    <n v="2"/>
    <s v="Off"/>
    <s v="On"/>
    <n v="10.885012143530499"/>
    <s v="Sunday"/>
    <x v="0"/>
    <n v="70.016667030865904"/>
  </r>
  <r>
    <d v="2022-01-14T08:00:00"/>
    <s v="Friday"/>
    <x v="1"/>
    <n v="8"/>
    <s v="Peak"/>
    <n v="29.971164934859999"/>
    <n v="30.5216841585443"/>
    <n v="1868.88737306034"/>
    <n v="5"/>
    <s v="On"/>
    <s v="On"/>
    <n v="24.148118145969399"/>
    <s v="Wednesday"/>
    <x v="0"/>
    <n v="94.076254849317905"/>
  </r>
  <r>
    <d v="2022-01-14T09:00:00"/>
    <s v="Friday"/>
    <x v="1"/>
    <n v="9"/>
    <s v="Peak"/>
    <n v="24.4756830878339"/>
    <n v="55.101407687881803"/>
    <n v="1121.2944759132499"/>
    <n v="3"/>
    <s v="On"/>
    <s v="On"/>
    <n v="26.9238713689296"/>
    <s v="Thursday"/>
    <x v="1"/>
    <n v="74.400792403285294"/>
  </r>
  <r>
    <d v="2022-01-14T10:00:00"/>
    <s v="Friday"/>
    <x v="1"/>
    <n v="10"/>
    <s v="Peak"/>
    <n v="27.746699927274602"/>
    <n v="39.678211128097203"/>
    <n v="1390.03279451617"/>
    <n v="5"/>
    <s v="On"/>
    <s v="On"/>
    <n v="9.2392995908538893"/>
    <s v="Saturday"/>
    <x v="1"/>
    <n v="89.507070923538095"/>
  </r>
  <r>
    <d v="2022-01-14T11:00:00"/>
    <s v="Friday"/>
    <x v="1"/>
    <n v="11"/>
    <s v="Peak"/>
    <n v="26.478989395410402"/>
    <n v="53.262561440391202"/>
    <n v="1491.74394945263"/>
    <n v="6"/>
    <s v="Off"/>
    <s v="On"/>
    <n v="29.3987584372565"/>
    <s v="Sunday"/>
    <x v="0"/>
    <n v="81.444920439775998"/>
  </r>
  <r>
    <d v="2022-01-14T12:00:00"/>
    <s v="Friday"/>
    <x v="1"/>
    <n v="12"/>
    <s v="Peak"/>
    <n v="29.661390791489598"/>
    <n v="30.625188424257399"/>
    <n v="1073.0717878395801"/>
    <n v="7"/>
    <s v="On"/>
    <s v="On"/>
    <n v="17.3286015668941"/>
    <s v="Monday"/>
    <x v="1"/>
    <n v="82.026653993878696"/>
  </r>
  <r>
    <d v="2022-01-14T13:00:00"/>
    <s v="Friday"/>
    <x v="1"/>
    <n v="13"/>
    <s v="Peak"/>
    <n v="28.495385710926801"/>
    <n v="49.570036400675399"/>
    <n v="1217.1051616116999"/>
    <n v="8"/>
    <s v="Off"/>
    <s v="Off"/>
    <n v="26.7998496899815"/>
    <s v="Sunday"/>
    <x v="1"/>
    <n v="86.589719601510396"/>
  </r>
  <r>
    <d v="2022-01-14T14:00:00"/>
    <s v="Friday"/>
    <x v="1"/>
    <n v="14"/>
    <s v="Peak"/>
    <n v="23.676638134813999"/>
    <n v="38.6002447002003"/>
    <n v="1911.6396765899101"/>
    <n v="6"/>
    <s v="On"/>
    <s v="On"/>
    <n v="14.118308369759699"/>
    <s v="Sunday"/>
    <x v="0"/>
    <n v="73.313384327810894"/>
  </r>
  <r>
    <d v="2022-01-14T15:00:00"/>
    <s v="Friday"/>
    <x v="1"/>
    <n v="15"/>
    <s v="Peak"/>
    <n v="22.976247258235599"/>
    <n v="49.555487130201499"/>
    <n v="1015.94123327615"/>
    <n v="6"/>
    <s v="Off"/>
    <s v="Off"/>
    <n v="11.264707560596699"/>
    <s v="Sunday"/>
    <x v="0"/>
    <n v="63.945190341955097"/>
  </r>
  <r>
    <d v="2022-01-14T16:00:00"/>
    <s v="Friday"/>
    <x v="1"/>
    <n v="16"/>
    <s v="Peak"/>
    <n v="25.556092091425"/>
    <n v="53.1064479395259"/>
    <n v="1109.2237952100199"/>
    <n v="4"/>
    <s v="Off"/>
    <s v="On"/>
    <n v="8.2160588680494797"/>
    <s v="Sunday"/>
    <x v="0"/>
    <n v="71.682159770919199"/>
  </r>
  <r>
    <d v="2022-01-14T17:00:00"/>
    <s v="Friday"/>
    <x v="1"/>
    <n v="17"/>
    <s v="Peak"/>
    <n v="24.3556726442329"/>
    <n v="50.654584821725798"/>
    <n v="1966.99304665867"/>
    <n v="3"/>
    <s v="On"/>
    <s v="On"/>
    <n v="10.2439377799884"/>
    <s v="Wednesday"/>
    <x v="0"/>
    <n v="80.884883706585697"/>
  </r>
  <r>
    <d v="2022-01-14T18:00:00"/>
    <s v="Friday"/>
    <x v="1"/>
    <n v="18"/>
    <s v="Peak"/>
    <n v="22.493584118221602"/>
    <n v="30.691271803168998"/>
    <n v="1754.0104502782799"/>
    <n v="4"/>
    <s v="On"/>
    <s v="On"/>
    <n v="26.9038819950621"/>
    <s v="Wednesday"/>
    <x v="0"/>
    <n v="69.365184664016397"/>
  </r>
  <r>
    <d v="2022-01-14T19:00:00"/>
    <s v="Friday"/>
    <x v="1"/>
    <n v="19"/>
    <s v="Peak"/>
    <n v="25.028103588292598"/>
    <n v="54.247296602487097"/>
    <n v="1504.39267241627"/>
    <n v="9"/>
    <s v="On"/>
    <s v="Off"/>
    <n v="19.219041494384101"/>
    <s v="Saturday"/>
    <x v="0"/>
    <n v="77.111357245871801"/>
  </r>
  <r>
    <d v="2022-01-14T20:00:00"/>
    <s v="Friday"/>
    <x v="1"/>
    <n v="20"/>
    <s v="Peak"/>
    <n v="24.754216120263699"/>
    <n v="54.100809058750301"/>
    <n v="1314.10900987586"/>
    <n v="0"/>
    <s v="Off"/>
    <s v="Off"/>
    <n v="1.2121656477494001"/>
    <s v="Tuesday"/>
    <x v="1"/>
    <n v="66.833389508341995"/>
  </r>
  <r>
    <d v="2022-01-14T21:00:00"/>
    <s v="Friday"/>
    <x v="1"/>
    <n v="21"/>
    <s v="Peak"/>
    <n v="26.660121373762799"/>
    <n v="41.644965495729799"/>
    <n v="1185.8941762127399"/>
    <n v="7"/>
    <s v="Off"/>
    <s v="On"/>
    <n v="8.45389546565068"/>
    <s v="Saturday"/>
    <x v="1"/>
    <n v="86.275941009479496"/>
  </r>
  <r>
    <d v="2022-01-14T22:00:00"/>
    <s v="Friday"/>
    <x v="1"/>
    <n v="22"/>
    <s v="Off-Peak"/>
    <n v="29.940554446469299"/>
    <n v="51.648906917205501"/>
    <n v="1581.51393188936"/>
    <n v="8"/>
    <s v="On"/>
    <s v="Off"/>
    <n v="10.1434501517704"/>
    <s v="Friday"/>
    <x v="0"/>
    <n v="93.675367188011904"/>
  </r>
  <r>
    <d v="2022-01-14T23:00:00"/>
    <s v="Friday"/>
    <x v="1"/>
    <n v="23"/>
    <s v="Off-Peak"/>
    <n v="25.292793135640601"/>
    <n v="56.578393247727099"/>
    <n v="1863.0379803732401"/>
    <n v="9"/>
    <s v="On"/>
    <s v="On"/>
    <n v="9.6459162000109302"/>
    <s v="Wednesday"/>
    <x v="1"/>
    <n v="78.516377538363898"/>
  </r>
  <r>
    <d v="2022-01-15T00:00:00"/>
    <s v="Saturday"/>
    <x v="0"/>
    <n v="0"/>
    <s v="Off-Peak"/>
    <n v="29.8357526685426"/>
    <n v="34.787608355478497"/>
    <n v="1792.5005381073099"/>
    <n v="8"/>
    <s v="On"/>
    <s v="On"/>
    <n v="14.4538823132711"/>
    <s v="Thursday"/>
    <x v="0"/>
    <n v="92.949474243030494"/>
  </r>
  <r>
    <d v="2022-01-15T01:00:00"/>
    <s v="Saturday"/>
    <x v="0"/>
    <n v="1"/>
    <s v="Off-Peak"/>
    <n v="28.323080559092201"/>
    <n v="40.202737013938297"/>
    <n v="1857.7942983284699"/>
    <n v="8"/>
    <s v="Off"/>
    <s v="Off"/>
    <n v="27.629569058622302"/>
    <s v="Saturday"/>
    <x v="0"/>
    <n v="81.035128744713603"/>
  </r>
  <r>
    <d v="2022-01-15T02:00:00"/>
    <s v="Saturday"/>
    <x v="0"/>
    <n v="2"/>
    <s v="Off-Peak"/>
    <n v="23.530543021975198"/>
    <n v="45.031084113017002"/>
    <n v="1126.4994089110301"/>
    <n v="7"/>
    <s v="Off"/>
    <s v="On"/>
    <n v="28.954380715345099"/>
    <s v="Monday"/>
    <x v="0"/>
    <n v="82.699848719903599"/>
  </r>
  <r>
    <d v="2022-01-15T03:00:00"/>
    <s v="Saturday"/>
    <x v="0"/>
    <n v="3"/>
    <s v="Off-Peak"/>
    <n v="25.485925419891501"/>
    <n v="48.3051474598726"/>
    <n v="1091.28990807422"/>
    <n v="5"/>
    <s v="On"/>
    <s v="On"/>
    <n v="12.940199034978701"/>
    <s v="Tuesday"/>
    <x v="0"/>
    <n v="72.516164543772803"/>
  </r>
  <r>
    <d v="2022-01-15T04:00:00"/>
    <s v="Saturday"/>
    <x v="0"/>
    <n v="4"/>
    <s v="Off-Peak"/>
    <n v="29.103356619413901"/>
    <n v="32.396450934122299"/>
    <n v="1049.1554928604601"/>
    <n v="4"/>
    <s v="On"/>
    <s v="On"/>
    <n v="18.625228805901799"/>
    <s v="Sunday"/>
    <x v="0"/>
    <n v="89.104221235518395"/>
  </r>
  <r>
    <d v="2022-01-15T05:00:00"/>
    <s v="Saturday"/>
    <x v="0"/>
    <n v="5"/>
    <s v="Off-Peak"/>
    <n v="23.604854666489398"/>
    <n v="59.202512427499599"/>
    <n v="1345.88042921991"/>
    <n v="2"/>
    <s v="On"/>
    <s v="Off"/>
    <n v="17.4794064452431"/>
    <s v="Sunday"/>
    <x v="0"/>
    <n v="75.103480879744794"/>
  </r>
  <r>
    <d v="2022-01-15T06:00:00"/>
    <s v="Saturday"/>
    <x v="0"/>
    <n v="6"/>
    <s v="Off-Peak"/>
    <n v="22.201135468930399"/>
    <n v="58.287339260553402"/>
    <n v="1388.75056089445"/>
    <n v="5"/>
    <s v="On"/>
    <s v="On"/>
    <n v="13.466856250277701"/>
    <s v="Saturday"/>
    <x v="1"/>
    <n v="67.434767309400399"/>
  </r>
  <r>
    <d v="2022-01-15T07:00:00"/>
    <s v="Saturday"/>
    <x v="0"/>
    <n v="7"/>
    <s v="Off-Peak"/>
    <n v="29.647247508826201"/>
    <n v="56.630482788647399"/>
    <n v="1930.9093443654201"/>
    <n v="7"/>
    <s v="On"/>
    <s v="Off"/>
    <n v="3.77203515720573"/>
    <s v="Sunday"/>
    <x v="1"/>
    <n v="87.244820584966206"/>
  </r>
  <r>
    <d v="2022-01-15T08:00:00"/>
    <s v="Saturday"/>
    <x v="0"/>
    <n v="8"/>
    <s v="Peak"/>
    <n v="22.539922369298001"/>
    <n v="49.589918176832199"/>
    <n v="1600.2225069450001"/>
    <n v="9"/>
    <s v="Off"/>
    <s v="On"/>
    <n v="19.305479196836401"/>
    <s v="Friday"/>
    <x v="1"/>
    <n v="71.395091942698798"/>
  </r>
  <r>
    <d v="2022-01-15T09:00:00"/>
    <s v="Saturday"/>
    <x v="0"/>
    <n v="9"/>
    <s v="Peak"/>
    <n v="29.156441420797901"/>
    <n v="35.713793023652002"/>
    <n v="1080.1157932814101"/>
    <n v="2"/>
    <s v="On"/>
    <s v="On"/>
    <n v="21.9071898302773"/>
    <s v="Sunday"/>
    <x v="1"/>
    <n v="86.433092259419098"/>
  </r>
  <r>
    <d v="2022-01-15T10:00:00"/>
    <s v="Saturday"/>
    <x v="0"/>
    <n v="10"/>
    <s v="Peak"/>
    <n v="20.792397525942899"/>
    <n v="41.965667576041803"/>
    <n v="1241.6913313970599"/>
    <n v="3"/>
    <s v="On"/>
    <s v="Off"/>
    <n v="21.4722210106662"/>
    <s v="Saturday"/>
    <x v="0"/>
    <n v="68.243502161501496"/>
  </r>
  <r>
    <d v="2022-01-15T11:00:00"/>
    <s v="Saturday"/>
    <x v="0"/>
    <n v="11"/>
    <s v="Peak"/>
    <n v="21.766219874316899"/>
    <n v="43.397619961951698"/>
    <n v="1872.30859330064"/>
    <n v="8"/>
    <s v="On"/>
    <s v="Off"/>
    <n v="29.063760714653402"/>
    <s v="Thursday"/>
    <x v="0"/>
    <n v="77.3261894114857"/>
  </r>
  <r>
    <d v="2022-01-15T12:00:00"/>
    <s v="Saturday"/>
    <x v="0"/>
    <n v="12"/>
    <s v="Peak"/>
    <n v="27.4186969262472"/>
    <n v="50.7062020810733"/>
    <n v="1215.5839177657999"/>
    <n v="9"/>
    <s v="On"/>
    <s v="On"/>
    <n v="2.4145007008822899"/>
    <s v="Thursday"/>
    <x v="1"/>
    <n v="87.634553036713996"/>
  </r>
  <r>
    <d v="2022-01-15T13:00:00"/>
    <s v="Saturday"/>
    <x v="0"/>
    <n v="13"/>
    <s v="Peak"/>
    <n v="29.598786880062399"/>
    <n v="32.499683593213597"/>
    <n v="1688.7877518273001"/>
    <n v="2"/>
    <s v="Off"/>
    <s v="On"/>
    <n v="11.414886618525401"/>
    <s v="Sunday"/>
    <x v="0"/>
    <n v="85.047704524964104"/>
  </r>
  <r>
    <d v="2022-01-15T14:00:00"/>
    <s v="Saturday"/>
    <x v="0"/>
    <n v="14"/>
    <s v="Peak"/>
    <n v="22.883364314842598"/>
    <n v="57.852748314126799"/>
    <n v="1828.99690578888"/>
    <n v="8"/>
    <s v="Off"/>
    <s v="Off"/>
    <n v="5.82914669474523"/>
    <s v="Friday"/>
    <x v="0"/>
    <n v="73.256810141283296"/>
  </r>
  <r>
    <d v="2022-01-15T15:00:00"/>
    <s v="Saturday"/>
    <x v="0"/>
    <n v="15"/>
    <s v="Peak"/>
    <n v="24.123862235785701"/>
    <n v="33.795503301423601"/>
    <n v="1370.8351556698999"/>
    <n v="9"/>
    <s v="On"/>
    <s v="On"/>
    <n v="9.3510299671161796"/>
    <s v="Thursday"/>
    <x v="1"/>
    <n v="86.138041776994299"/>
  </r>
  <r>
    <d v="2022-01-15T16:00:00"/>
    <s v="Saturday"/>
    <x v="0"/>
    <n v="16"/>
    <s v="Peak"/>
    <n v="24.9203612089151"/>
    <n v="59.293091970085101"/>
    <n v="1250.8850297838901"/>
    <n v="5"/>
    <s v="Off"/>
    <s v="Off"/>
    <n v="11.1051809074833"/>
    <s v="Friday"/>
    <x v="0"/>
    <n v="73.301708496784997"/>
  </r>
  <r>
    <d v="2022-01-15T17:00:00"/>
    <s v="Saturday"/>
    <x v="0"/>
    <n v="17"/>
    <s v="Peak"/>
    <n v="24.867072170252801"/>
    <n v="56.906938716290703"/>
    <n v="1872.04032400597"/>
    <n v="9"/>
    <s v="On"/>
    <s v="Off"/>
    <n v="27.155507411921"/>
    <s v="Sunday"/>
    <x v="0"/>
    <n v="77.758226064973698"/>
  </r>
  <r>
    <d v="2022-01-15T18:00:00"/>
    <s v="Saturday"/>
    <x v="0"/>
    <n v="18"/>
    <s v="Peak"/>
    <n v="26.4160720642436"/>
    <n v="58.010149677257097"/>
    <n v="1060.6547586394099"/>
    <n v="0"/>
    <s v="Off"/>
    <s v="Off"/>
    <n v="0.450329335248915"/>
    <s v="Monday"/>
    <x v="0"/>
    <n v="69.980899727324001"/>
  </r>
  <r>
    <d v="2022-01-15T19:00:00"/>
    <s v="Saturday"/>
    <x v="0"/>
    <n v="19"/>
    <s v="Peak"/>
    <n v="29.934091916313701"/>
    <n v="51.026985004111602"/>
    <n v="1008.28099390195"/>
    <n v="2"/>
    <s v="Off"/>
    <s v="On"/>
    <n v="12.041117021785301"/>
    <s v="Wednesday"/>
    <x v="0"/>
    <n v="81.719620127151202"/>
  </r>
  <r>
    <d v="2022-01-15T20:00:00"/>
    <s v="Saturday"/>
    <x v="0"/>
    <n v="20"/>
    <s v="Peak"/>
    <n v="26.6413260488732"/>
    <n v="55.262620064680299"/>
    <n v="1004.80544046768"/>
    <n v="8"/>
    <s v="Off"/>
    <s v="Off"/>
    <n v="15.106150698037601"/>
    <s v="Saturday"/>
    <x v="0"/>
    <n v="83.187706237799503"/>
  </r>
  <r>
    <d v="2022-01-15T21:00:00"/>
    <s v="Saturday"/>
    <x v="0"/>
    <n v="21"/>
    <s v="Peak"/>
    <n v="29.531472293221299"/>
    <n v="47.136635516653897"/>
    <n v="1740.7259870719099"/>
    <n v="3"/>
    <s v="Off"/>
    <s v="Off"/>
    <n v="25.730082954167301"/>
    <s v="Friday"/>
    <x v="0"/>
    <n v="74.500665822410994"/>
  </r>
  <r>
    <d v="2022-01-15T22:00:00"/>
    <s v="Saturday"/>
    <x v="0"/>
    <n v="22"/>
    <s v="Off-Peak"/>
    <n v="25.649604848007399"/>
    <n v="37.517726368764301"/>
    <n v="1972.8741405318401"/>
    <n v="4"/>
    <s v="On"/>
    <s v="Off"/>
    <n v="21.769579215094598"/>
    <s v="Sunday"/>
    <x v="0"/>
    <n v="85.3024279067903"/>
  </r>
  <r>
    <d v="2022-01-15T23:00:00"/>
    <s v="Saturday"/>
    <x v="0"/>
    <n v="23"/>
    <s v="Off-Peak"/>
    <n v="20.586709954616602"/>
    <n v="49.407609433172297"/>
    <n v="1060.1018098967099"/>
    <n v="4"/>
    <s v="Off"/>
    <s v="On"/>
    <n v="16.6838314349766"/>
    <s v="Wednesday"/>
    <x v="1"/>
    <n v="68.166419168324396"/>
  </r>
  <r>
    <d v="2022-01-16T00:00:00"/>
    <s v="Sunday"/>
    <x v="0"/>
    <n v="0"/>
    <s v="Off-Peak"/>
    <n v="25.015098891974599"/>
    <n v="39.8048580163982"/>
    <n v="1151.8399204655"/>
    <n v="1"/>
    <s v="On"/>
    <s v="Off"/>
    <n v="18.0568806242104"/>
    <s v="Friday"/>
    <x v="0"/>
    <n v="78.273080862225001"/>
  </r>
  <r>
    <d v="2022-01-16T01:00:00"/>
    <s v="Sunday"/>
    <x v="0"/>
    <n v="1"/>
    <s v="Off-Peak"/>
    <n v="27.085200397884499"/>
    <n v="55.766232967783203"/>
    <n v="1633.95882630148"/>
    <n v="5"/>
    <s v="On"/>
    <s v="Off"/>
    <n v="5.8633750306549297"/>
    <s v="Thursday"/>
    <x v="1"/>
    <n v="83.730321369260807"/>
  </r>
  <r>
    <d v="2022-01-16T02:00:00"/>
    <s v="Sunday"/>
    <x v="0"/>
    <n v="2"/>
    <s v="Off-Peak"/>
    <n v="25.4630266891239"/>
    <n v="43.3342688262777"/>
    <n v="1061.8133298960199"/>
    <n v="3"/>
    <s v="On"/>
    <s v="Off"/>
    <n v="6.6160400414690699"/>
    <s v="Sunday"/>
    <x v="1"/>
    <n v="91.265099666188604"/>
  </r>
  <r>
    <d v="2022-01-16T03:00:00"/>
    <s v="Sunday"/>
    <x v="0"/>
    <n v="3"/>
    <s v="Off-Peak"/>
    <n v="24.932757632110199"/>
    <n v="37.658715052296202"/>
    <n v="1143.8340812369599"/>
    <n v="0"/>
    <s v="On"/>
    <s v="On"/>
    <n v="6.5380469154941103"/>
    <s v="Sunday"/>
    <x v="0"/>
    <n v="84.2700705970787"/>
  </r>
  <r>
    <d v="2022-01-16T04:00:00"/>
    <s v="Sunday"/>
    <x v="0"/>
    <n v="4"/>
    <s v="Off-Peak"/>
    <n v="20.7298522213407"/>
    <n v="51.5216274359395"/>
    <n v="1630.3169932267899"/>
    <n v="6"/>
    <s v="On"/>
    <s v="Off"/>
    <n v="27.3993279823233"/>
    <s v="Wednesday"/>
    <x v="1"/>
    <n v="72.992596848124705"/>
  </r>
  <r>
    <d v="2022-01-16T05:00:00"/>
    <s v="Sunday"/>
    <x v="0"/>
    <n v="5"/>
    <s v="Off-Peak"/>
    <n v="26.594865997815301"/>
    <n v="43.345920177722597"/>
    <n v="1337.23185013439"/>
    <n v="0"/>
    <s v="Off"/>
    <s v="On"/>
    <n v="24.854366733932199"/>
    <s v="Sunday"/>
    <x v="0"/>
    <n v="82.859635885748901"/>
  </r>
  <r>
    <d v="2022-01-16T06:00:00"/>
    <s v="Sunday"/>
    <x v="0"/>
    <n v="6"/>
    <s v="Off-Peak"/>
    <n v="23.9456205773335"/>
    <n v="34.187846233846997"/>
    <n v="1449.9306860386901"/>
    <n v="1"/>
    <s v="On"/>
    <s v="On"/>
    <n v="26.5939073602039"/>
    <s v="Friday"/>
    <x v="0"/>
    <n v="77.194193207887295"/>
  </r>
  <r>
    <d v="2022-01-16T07:00:00"/>
    <s v="Sunday"/>
    <x v="0"/>
    <n v="7"/>
    <s v="Off-Peak"/>
    <n v="27.433207137901299"/>
    <n v="52.278136710523"/>
    <n v="1753.84490136052"/>
    <n v="1"/>
    <s v="On"/>
    <s v="On"/>
    <n v="19.7000472070482"/>
    <s v="Wednesday"/>
    <x v="0"/>
    <n v="94.620238214575707"/>
  </r>
  <r>
    <d v="2022-01-16T08:00:00"/>
    <s v="Sunday"/>
    <x v="0"/>
    <n v="8"/>
    <s v="Peak"/>
    <n v="29.4548449312713"/>
    <n v="39.189049805945302"/>
    <n v="1279.29970681073"/>
    <n v="9"/>
    <s v="On"/>
    <s v="Off"/>
    <n v="21.637529856725301"/>
    <s v="Monday"/>
    <x v="0"/>
    <n v="89.003574447596094"/>
  </r>
  <r>
    <d v="2022-01-16T09:00:00"/>
    <s v="Sunday"/>
    <x v="0"/>
    <n v="9"/>
    <s v="Peak"/>
    <n v="26.625763455464998"/>
    <n v="55.9871870737405"/>
    <n v="1057.98703846904"/>
    <n v="0"/>
    <s v="Off"/>
    <s v="Off"/>
    <n v="19.4950080493748"/>
    <s v="Monday"/>
    <x v="0"/>
    <n v="68.8316700142569"/>
  </r>
  <r>
    <d v="2022-01-16T10:00:00"/>
    <s v="Sunday"/>
    <x v="0"/>
    <n v="10"/>
    <s v="Peak"/>
    <n v="24.209138238460199"/>
    <n v="55.104849358686302"/>
    <n v="1310.2166279124301"/>
    <n v="6"/>
    <s v="On"/>
    <s v="On"/>
    <n v="15.7174988735441"/>
    <s v="Wednesday"/>
    <x v="0"/>
    <n v="84.0109714542495"/>
  </r>
  <r>
    <d v="2022-01-16T11:00:00"/>
    <s v="Sunday"/>
    <x v="0"/>
    <n v="11"/>
    <s v="Peak"/>
    <n v="27.246529070906298"/>
    <n v="36.553176380237304"/>
    <n v="1069.90463951935"/>
    <n v="9"/>
    <s v="Off"/>
    <s v="On"/>
    <n v="5.6866412125610797"/>
    <s v="Tuesday"/>
    <x v="1"/>
    <n v="78.979054518800098"/>
  </r>
  <r>
    <d v="2022-01-16T12:00:00"/>
    <s v="Sunday"/>
    <x v="0"/>
    <n v="12"/>
    <s v="Peak"/>
    <n v="22.8755811997145"/>
    <n v="53.1052343803469"/>
    <n v="1032.43251911373"/>
    <n v="5"/>
    <s v="Off"/>
    <s v="On"/>
    <n v="21.079384140812401"/>
    <s v="Sunday"/>
    <x v="0"/>
    <n v="67.482455031081102"/>
  </r>
  <r>
    <d v="2022-01-16T13:00:00"/>
    <s v="Sunday"/>
    <x v="0"/>
    <n v="13"/>
    <s v="Peak"/>
    <n v="26.490491708295099"/>
    <n v="59.587972789586203"/>
    <n v="1439.4568467117101"/>
    <n v="5"/>
    <s v="Off"/>
    <s v="Off"/>
    <n v="20.6268173668164"/>
    <s v="Sunday"/>
    <x v="1"/>
    <n v="78.8322123678672"/>
  </r>
  <r>
    <d v="2022-01-16T14:00:00"/>
    <s v="Sunday"/>
    <x v="0"/>
    <n v="14"/>
    <s v="Peak"/>
    <n v="29.847835861620201"/>
    <n v="57.013532589617697"/>
    <n v="1250.50241203923"/>
    <n v="3"/>
    <s v="Off"/>
    <s v="Off"/>
    <n v="20.195806808130801"/>
    <s v="Saturday"/>
    <x v="0"/>
    <n v="89.161707912110202"/>
  </r>
  <r>
    <d v="2022-01-16T15:00:00"/>
    <s v="Sunday"/>
    <x v="0"/>
    <n v="15"/>
    <s v="Peak"/>
    <n v="25.750670316103999"/>
    <n v="45.984940582988798"/>
    <n v="1911.4358314538899"/>
    <n v="1"/>
    <s v="On"/>
    <s v="On"/>
    <n v="7.6071618568925601"/>
    <s v="Tuesday"/>
    <x v="1"/>
    <n v="80.908737486362099"/>
  </r>
  <r>
    <d v="2022-01-16T16:00:00"/>
    <s v="Sunday"/>
    <x v="0"/>
    <n v="16"/>
    <s v="Peak"/>
    <n v="26.2115212417267"/>
    <n v="56.223130758554603"/>
    <n v="1145.238586077"/>
    <n v="1"/>
    <s v="Off"/>
    <s v="On"/>
    <n v="3.20713584075401"/>
    <s v="Tuesday"/>
    <x v="1"/>
    <n v="69.846449341304705"/>
  </r>
  <r>
    <d v="2022-01-16T17:00:00"/>
    <s v="Sunday"/>
    <x v="0"/>
    <n v="17"/>
    <s v="Peak"/>
    <n v="25.2719742752877"/>
    <n v="37.928656420367197"/>
    <n v="1888.9497951158901"/>
    <n v="9"/>
    <s v="On"/>
    <s v="Off"/>
    <n v="23.708442372263601"/>
    <s v="Wednesday"/>
    <x v="1"/>
    <n v="93.617493928221705"/>
  </r>
  <r>
    <d v="2022-01-16T18:00:00"/>
    <s v="Sunday"/>
    <x v="0"/>
    <n v="18"/>
    <s v="Peak"/>
    <n v="24.685147694890201"/>
    <n v="59.812353285643503"/>
    <n v="1899.3740396931801"/>
    <n v="4"/>
    <s v="Off"/>
    <s v="On"/>
    <n v="19.010074225237801"/>
    <s v="Tuesday"/>
    <x v="0"/>
    <n v="71.720433182228007"/>
  </r>
  <r>
    <d v="2022-01-16T19:00:00"/>
    <s v="Sunday"/>
    <x v="0"/>
    <n v="19"/>
    <s v="Peak"/>
    <n v="29.9895841022051"/>
    <n v="48.613264278995203"/>
    <n v="1933.0229117823701"/>
    <n v="4"/>
    <s v="Off"/>
    <s v="On"/>
    <n v="14.994136049819399"/>
    <s v="Sunday"/>
    <x v="1"/>
    <n v="78.845607254986405"/>
  </r>
  <r>
    <d v="2022-01-16T20:00:00"/>
    <s v="Sunday"/>
    <x v="0"/>
    <n v="20"/>
    <s v="Peak"/>
    <n v="21.7625170705107"/>
    <n v="46.1526130382749"/>
    <n v="1353.9164908148"/>
    <n v="6"/>
    <s v="On"/>
    <s v="Off"/>
    <n v="10.675249438032999"/>
    <s v="Tuesday"/>
    <x v="1"/>
    <n v="73.123018455442207"/>
  </r>
  <r>
    <d v="2022-01-16T21:00:00"/>
    <s v="Sunday"/>
    <x v="0"/>
    <n v="21"/>
    <s v="Peak"/>
    <n v="21.3013405937245"/>
    <n v="55.445362986873597"/>
    <n v="1697.4832825877299"/>
    <n v="0"/>
    <s v="Off"/>
    <s v="On"/>
    <n v="26.892402971700498"/>
    <s v="Saturday"/>
    <x v="1"/>
    <n v="63.870070769351102"/>
  </r>
  <r>
    <d v="2022-01-16T22:00:00"/>
    <s v="Sunday"/>
    <x v="0"/>
    <n v="22"/>
    <s v="Off-Peak"/>
    <n v="27.121075880044199"/>
    <n v="48.233584009056301"/>
    <n v="1396.9993650674101"/>
    <n v="0"/>
    <s v="Off"/>
    <s v="On"/>
    <n v="21.964968118161199"/>
    <s v="Friday"/>
    <x v="1"/>
    <n v="79.8559009456566"/>
  </r>
  <r>
    <d v="2022-01-16T23:00:00"/>
    <s v="Sunday"/>
    <x v="0"/>
    <n v="23"/>
    <s v="Off-Peak"/>
    <n v="28.779058737906698"/>
    <n v="46.136609806358301"/>
    <n v="1531.3548514351501"/>
    <n v="3"/>
    <s v="Off"/>
    <s v="Off"/>
    <n v="1.95651373335885"/>
    <s v="Tuesday"/>
    <x v="0"/>
    <n v="87.415906591361093"/>
  </r>
  <r>
    <d v="2022-01-17T00:00:00"/>
    <s v="Monday"/>
    <x v="1"/>
    <n v="0"/>
    <s v="Off-Peak"/>
    <n v="24.346551085683998"/>
    <n v="33.7247482263477"/>
    <n v="1184.3206353547901"/>
    <n v="8"/>
    <s v="Off"/>
    <s v="On"/>
    <n v="12.1755464578698"/>
    <s v="Friday"/>
    <x v="0"/>
    <n v="78.572763683942398"/>
  </r>
  <r>
    <d v="2022-01-17T01:00:00"/>
    <s v="Monday"/>
    <x v="1"/>
    <n v="1"/>
    <s v="Off-Peak"/>
    <n v="28.0496908264655"/>
    <n v="52.792683730712"/>
    <n v="1415.1550011792699"/>
    <n v="3"/>
    <s v="On"/>
    <s v="On"/>
    <n v="28.150951412943101"/>
    <s v="Saturday"/>
    <x v="0"/>
    <n v="91.412365367054704"/>
  </r>
  <r>
    <d v="2022-01-17T02:00:00"/>
    <s v="Monday"/>
    <x v="1"/>
    <n v="2"/>
    <s v="Off-Peak"/>
    <n v="27.226570854641601"/>
    <n v="52.912813213324398"/>
    <n v="1899.0758644576199"/>
    <n v="7"/>
    <s v="Off"/>
    <s v="On"/>
    <n v="15.507894308470201"/>
    <s v="Sunday"/>
    <x v="0"/>
    <n v="81.731886289594001"/>
  </r>
  <r>
    <d v="2022-01-17T03:00:00"/>
    <s v="Monday"/>
    <x v="1"/>
    <n v="3"/>
    <s v="Off-Peak"/>
    <n v="27.875945657487701"/>
    <n v="41.818400523950601"/>
    <n v="1796.8071571471301"/>
    <n v="0"/>
    <s v="Off"/>
    <s v="Off"/>
    <n v="8.3643694338414694"/>
    <s v="Saturday"/>
    <x v="0"/>
    <n v="79.164186466008005"/>
  </r>
  <r>
    <d v="2022-01-17T04:00:00"/>
    <s v="Monday"/>
    <x v="1"/>
    <n v="4"/>
    <s v="Off-Peak"/>
    <n v="28.9788696138577"/>
    <n v="51.242360231665899"/>
    <n v="1089.5127072227499"/>
    <n v="6"/>
    <s v="On"/>
    <s v="On"/>
    <n v="2.92944396359837"/>
    <s v="Monday"/>
    <x v="0"/>
    <n v="86.152174107842896"/>
  </r>
  <r>
    <d v="2022-01-17T05:00:00"/>
    <s v="Monday"/>
    <x v="1"/>
    <n v="5"/>
    <s v="Off-Peak"/>
    <n v="27.066683112008501"/>
    <n v="56.018064874144002"/>
    <n v="1745.3950275942"/>
    <n v="4"/>
    <s v="On"/>
    <s v="Off"/>
    <n v="14.837525188360001"/>
    <s v="Saturday"/>
    <x v="1"/>
    <n v="81.368886765286504"/>
  </r>
  <r>
    <d v="2022-01-17T06:00:00"/>
    <s v="Monday"/>
    <x v="1"/>
    <n v="6"/>
    <s v="Off-Peak"/>
    <n v="24.4138288939339"/>
    <n v="51.714726069101502"/>
    <n v="1142.32364693255"/>
    <n v="1"/>
    <s v="Off"/>
    <s v="Off"/>
    <n v="9.1158133808482091"/>
    <s v="Monday"/>
    <x v="1"/>
    <n v="71.939561937484797"/>
  </r>
  <r>
    <d v="2022-01-17T07:00:00"/>
    <s v="Monday"/>
    <x v="1"/>
    <n v="7"/>
    <s v="Off-Peak"/>
    <n v="29.764203044712101"/>
    <n v="40.901013453169"/>
    <n v="1463.8301426373"/>
    <n v="6"/>
    <s v="On"/>
    <s v="On"/>
    <n v="15.321499335971099"/>
    <s v="Saturday"/>
    <x v="0"/>
    <n v="99.201119590323003"/>
  </r>
  <r>
    <d v="2022-01-17T08:00:00"/>
    <s v="Monday"/>
    <x v="1"/>
    <n v="8"/>
    <s v="Peak"/>
    <n v="22.112810955291"/>
    <n v="52.752344569314701"/>
    <n v="1603.3317284448301"/>
    <n v="1"/>
    <s v="Off"/>
    <s v="Off"/>
    <n v="8.8867571042330908"/>
    <s v="Thursday"/>
    <x v="1"/>
    <n v="63.122708323760499"/>
  </r>
  <r>
    <d v="2022-01-17T09:00:00"/>
    <s v="Monday"/>
    <x v="1"/>
    <n v="9"/>
    <s v="Peak"/>
    <n v="24.940660004479099"/>
    <n v="45.421596974647898"/>
    <n v="1121.2707338313701"/>
    <n v="0"/>
    <s v="On"/>
    <s v="Off"/>
    <n v="16.140572892497602"/>
    <s v="Thursday"/>
    <x v="1"/>
    <n v="81.981428652813307"/>
  </r>
  <r>
    <d v="2022-01-17T10:00:00"/>
    <s v="Monday"/>
    <x v="1"/>
    <n v="10"/>
    <s v="Peak"/>
    <n v="24.577256096906101"/>
    <n v="33.414462597163798"/>
    <n v="1922.0986385666699"/>
    <n v="2"/>
    <s v="On"/>
    <s v="Off"/>
    <n v="12.054475448104199"/>
    <s v="Saturday"/>
    <x v="0"/>
    <n v="80.252485794165594"/>
  </r>
  <r>
    <d v="2022-01-17T11:00:00"/>
    <s v="Monday"/>
    <x v="1"/>
    <n v="11"/>
    <s v="Peak"/>
    <n v="21.252803289031501"/>
    <n v="44.908557855473703"/>
    <n v="1562.60393285843"/>
    <n v="5"/>
    <s v="Off"/>
    <s v="On"/>
    <n v="24.053234152100998"/>
    <s v="Sunday"/>
    <x v="1"/>
    <n v="71.299295578904704"/>
  </r>
  <r>
    <d v="2022-01-17T12:00:00"/>
    <s v="Monday"/>
    <x v="1"/>
    <n v="12"/>
    <s v="Peak"/>
    <n v="29.884393483016201"/>
    <n v="40.987587833098601"/>
    <n v="1329.9788443468501"/>
    <n v="5"/>
    <s v="Off"/>
    <s v="Off"/>
    <n v="24.555187986219099"/>
    <s v="Friday"/>
    <x v="0"/>
    <n v="88.014611749154895"/>
  </r>
  <r>
    <d v="2022-01-17T13:00:00"/>
    <s v="Monday"/>
    <x v="1"/>
    <n v="13"/>
    <s v="Peak"/>
    <n v="20.644247670766099"/>
    <n v="54.847199943597197"/>
    <n v="1798.35587929601"/>
    <n v="7"/>
    <s v="Off"/>
    <s v="Off"/>
    <n v="5.7695555067880697"/>
    <s v="Thursday"/>
    <x v="1"/>
    <n v="66.269325584095597"/>
  </r>
  <r>
    <d v="2022-01-17T14:00:00"/>
    <s v="Monday"/>
    <x v="1"/>
    <n v="14"/>
    <s v="Peak"/>
    <n v="28.113887281813501"/>
    <n v="36.613401487918502"/>
    <n v="1409.05172013846"/>
    <n v="8"/>
    <s v="On"/>
    <s v="On"/>
    <n v="16.788850988395801"/>
    <s v="Wednesday"/>
    <x v="0"/>
    <n v="82.266938825901704"/>
  </r>
  <r>
    <d v="2022-01-17T15:00:00"/>
    <s v="Monday"/>
    <x v="1"/>
    <n v="15"/>
    <s v="Peak"/>
    <n v="28.130177410228502"/>
    <n v="35.994034895583802"/>
    <n v="1766.3201904293501"/>
    <n v="0"/>
    <s v="On"/>
    <s v="On"/>
    <n v="8.1765934349558798"/>
    <s v="Tuesday"/>
    <x v="1"/>
    <n v="87.043075248654404"/>
  </r>
  <r>
    <d v="2022-01-17T16:00:00"/>
    <s v="Monday"/>
    <x v="1"/>
    <n v="16"/>
    <s v="Peak"/>
    <n v="21.088594927897699"/>
    <n v="41.245660515457502"/>
    <n v="1861.4750865389101"/>
    <n v="8"/>
    <s v="On"/>
    <s v="On"/>
    <n v="1.73468128889093"/>
    <s v="Wednesday"/>
    <x v="1"/>
    <n v="77.375131060479703"/>
  </r>
  <r>
    <d v="2022-01-17T17:00:00"/>
    <s v="Monday"/>
    <x v="1"/>
    <n v="17"/>
    <s v="Peak"/>
    <n v="23.776360320205299"/>
    <n v="40.347066454059103"/>
    <n v="1157.1450181509999"/>
    <n v="2"/>
    <s v="Off"/>
    <s v="On"/>
    <n v="22.022290946634399"/>
    <s v="Wednesday"/>
    <x v="0"/>
    <n v="65.981794166648001"/>
  </r>
  <r>
    <d v="2022-01-17T18:00:00"/>
    <s v="Monday"/>
    <x v="1"/>
    <n v="18"/>
    <s v="Peak"/>
    <n v="22.234645566475599"/>
    <n v="47.229988283190501"/>
    <n v="1855.5026675111001"/>
    <n v="3"/>
    <s v="Off"/>
    <s v="Off"/>
    <n v="25.987464901531499"/>
    <s v="Wednesday"/>
    <x v="1"/>
    <n v="60.541459621843501"/>
  </r>
  <r>
    <d v="2022-01-17T19:00:00"/>
    <s v="Monday"/>
    <x v="1"/>
    <n v="19"/>
    <s v="Peak"/>
    <n v="29.082098865698701"/>
    <n v="40.039608632023103"/>
    <n v="1774.5115668553301"/>
    <n v="6"/>
    <s v="Off"/>
    <s v="Off"/>
    <n v="19.1730121888193"/>
    <s v="Tuesday"/>
    <x v="1"/>
    <n v="92.047141239621595"/>
  </r>
  <r>
    <d v="2022-01-17T20:00:00"/>
    <s v="Monday"/>
    <x v="1"/>
    <n v="20"/>
    <s v="Peak"/>
    <n v="26.593402449177098"/>
    <n v="52.416165125875402"/>
    <n v="1210.74388794073"/>
    <n v="8"/>
    <s v="Off"/>
    <s v="Off"/>
    <n v="20.440697589911299"/>
    <s v="Saturday"/>
    <x v="0"/>
    <n v="85.236548736738897"/>
  </r>
  <r>
    <d v="2022-01-17T21:00:00"/>
    <s v="Monday"/>
    <x v="1"/>
    <n v="21"/>
    <s v="Peak"/>
    <n v="22.1626196665345"/>
    <n v="34.6972084371398"/>
    <n v="1104.3294468848301"/>
    <n v="5"/>
    <s v="On"/>
    <s v="Off"/>
    <n v="20.539659958454799"/>
    <s v="Sunday"/>
    <x v="1"/>
    <n v="64.868923786600604"/>
  </r>
  <r>
    <d v="2022-01-17T22:00:00"/>
    <s v="Monday"/>
    <x v="1"/>
    <n v="22"/>
    <s v="Off-Peak"/>
    <n v="24.600268640489102"/>
    <n v="58.781976150151401"/>
    <n v="1103.33164716275"/>
    <n v="1"/>
    <s v="Off"/>
    <s v="On"/>
    <n v="12.415495152066599"/>
    <s v="Friday"/>
    <x v="1"/>
    <n v="65.378841088667997"/>
  </r>
  <r>
    <d v="2022-01-17T23:00:00"/>
    <s v="Monday"/>
    <x v="1"/>
    <n v="23"/>
    <s v="Off-Peak"/>
    <n v="28.8707039511009"/>
    <n v="31.767717680739999"/>
    <n v="1915.36487049116"/>
    <n v="3"/>
    <s v="On"/>
    <s v="Off"/>
    <n v="8.4106309418152296"/>
    <s v="Thursday"/>
    <x v="0"/>
    <n v="88.691402522623505"/>
  </r>
  <r>
    <d v="2022-01-18T00:00:00"/>
    <s v="Tuesday"/>
    <x v="1"/>
    <n v="0"/>
    <s v="Off-Peak"/>
    <n v="29.9632329042302"/>
    <n v="52.727921524604398"/>
    <n v="1419.5041176597499"/>
    <n v="5"/>
    <s v="Off"/>
    <s v="On"/>
    <n v="20.7431135317828"/>
    <s v="Wednesday"/>
    <x v="1"/>
    <n v="86.919370642612506"/>
  </r>
  <r>
    <d v="2022-01-18T01:00:00"/>
    <s v="Tuesday"/>
    <x v="1"/>
    <n v="1"/>
    <s v="Off-Peak"/>
    <n v="23.751219493408801"/>
    <n v="49.3271864456702"/>
    <n v="1603.57592975736"/>
    <n v="9"/>
    <s v="On"/>
    <s v="On"/>
    <n v="0.120418747849418"/>
    <s v="Friday"/>
    <x v="0"/>
    <n v="83.906504168095694"/>
  </r>
  <r>
    <d v="2022-01-18T02:00:00"/>
    <s v="Tuesday"/>
    <x v="1"/>
    <n v="2"/>
    <s v="Off-Peak"/>
    <n v="24.791798073571499"/>
    <n v="30.570375318606899"/>
    <n v="1499.92457945364"/>
    <n v="5"/>
    <s v="Off"/>
    <s v="Off"/>
    <n v="3.4970163324854502"/>
    <s v="Monday"/>
    <x v="0"/>
    <n v="74.114560059398997"/>
  </r>
  <r>
    <d v="2022-01-18T03:00:00"/>
    <s v="Tuesday"/>
    <x v="1"/>
    <n v="3"/>
    <s v="Off-Peak"/>
    <n v="22.2963567058645"/>
    <n v="40.901361687051804"/>
    <n v="1568.75010839316"/>
    <n v="8"/>
    <s v="On"/>
    <s v="Off"/>
    <n v="21.578185695633799"/>
    <s v="Tuesday"/>
    <x v="0"/>
    <n v="83.891099708280393"/>
  </r>
  <r>
    <d v="2022-01-18T04:00:00"/>
    <s v="Tuesday"/>
    <x v="1"/>
    <n v="4"/>
    <s v="Off-Peak"/>
    <n v="21.968177597761699"/>
    <n v="50.378930021339201"/>
    <n v="1709.39054446407"/>
    <n v="8"/>
    <s v="On"/>
    <s v="Off"/>
    <n v="2.9383159812497102"/>
    <s v="Friday"/>
    <x v="0"/>
    <n v="71.0483702427303"/>
  </r>
  <r>
    <d v="2022-01-18T05:00:00"/>
    <s v="Tuesday"/>
    <x v="1"/>
    <n v="5"/>
    <s v="Off-Peak"/>
    <n v="25.040550991673001"/>
    <n v="44.502491757883597"/>
    <n v="1493.8249195911801"/>
    <n v="5"/>
    <s v="On"/>
    <s v="On"/>
    <n v="22.545050336334398"/>
    <s v="Saturday"/>
    <x v="0"/>
    <n v="81.676751198295804"/>
  </r>
  <r>
    <d v="2022-01-18T06:00:00"/>
    <s v="Tuesday"/>
    <x v="1"/>
    <n v="6"/>
    <s v="Off-Peak"/>
    <n v="24.790527515796601"/>
    <n v="52.755832473564602"/>
    <n v="1514.5333627944999"/>
    <n v="5"/>
    <s v="On"/>
    <s v="On"/>
    <n v="17.730160497067899"/>
    <s v="Wednesday"/>
    <x v="1"/>
    <n v="85.433304648992404"/>
  </r>
  <r>
    <d v="2022-01-18T07:00:00"/>
    <s v="Tuesday"/>
    <x v="1"/>
    <n v="7"/>
    <s v="Off-Peak"/>
    <n v="29.7594575747558"/>
    <n v="59.412499139379499"/>
    <n v="1979.7493958525399"/>
    <n v="9"/>
    <s v="Off"/>
    <s v="Off"/>
    <n v="10.608493203120601"/>
    <s v="Friday"/>
    <x v="1"/>
    <n v="71.311496011419095"/>
  </r>
  <r>
    <d v="2022-01-18T08:00:00"/>
    <s v="Tuesday"/>
    <x v="1"/>
    <n v="8"/>
    <s v="Peak"/>
    <n v="20.572217098747601"/>
    <n v="43.972162153243097"/>
    <n v="1828.6860364040399"/>
    <n v="5"/>
    <s v="On"/>
    <s v="On"/>
    <n v="3.5793372886373499E-2"/>
    <s v="Tuesday"/>
    <x v="0"/>
    <n v="71.594941716542294"/>
  </r>
  <r>
    <d v="2022-01-18T09:00:00"/>
    <s v="Tuesday"/>
    <x v="1"/>
    <n v="9"/>
    <s v="Peak"/>
    <n v="21.491110561304399"/>
    <n v="39.488812216596699"/>
    <n v="1312.0153544216901"/>
    <n v="3"/>
    <s v="On"/>
    <s v="Off"/>
    <n v="18.422067594203"/>
    <s v="Monday"/>
    <x v="1"/>
    <n v="66.631940547347497"/>
  </r>
  <r>
    <d v="2022-01-18T10:00:00"/>
    <s v="Tuesday"/>
    <x v="1"/>
    <n v="10"/>
    <s v="Peak"/>
    <n v="22.8101254138817"/>
    <n v="34.475901727672003"/>
    <n v="1833.36824116618"/>
    <n v="4"/>
    <s v="Off"/>
    <s v="Off"/>
    <n v="0.201292860267797"/>
    <s v="Friday"/>
    <x v="1"/>
    <n v="78.859155308851697"/>
  </r>
  <r>
    <d v="2022-01-18T11:00:00"/>
    <s v="Tuesday"/>
    <x v="1"/>
    <n v="11"/>
    <s v="Peak"/>
    <n v="28.080265460825601"/>
    <n v="48.266958050677502"/>
    <n v="1394.5967533190701"/>
    <n v="5"/>
    <s v="On"/>
    <s v="Off"/>
    <n v="5.18270925158017"/>
    <s v="Tuesday"/>
    <x v="1"/>
    <n v="82.064109311828901"/>
  </r>
  <r>
    <d v="2022-01-18T12:00:00"/>
    <s v="Tuesday"/>
    <x v="1"/>
    <n v="12"/>
    <s v="Peak"/>
    <n v="28.153784155577799"/>
    <n v="47.012486255439804"/>
    <n v="1938.0178911488999"/>
    <n v="8"/>
    <s v="Off"/>
    <s v="On"/>
    <n v="1.4700310912689201"/>
    <s v="Thursday"/>
    <x v="0"/>
    <n v="73.075135976060693"/>
  </r>
  <r>
    <d v="2022-01-18T13:00:00"/>
    <s v="Tuesday"/>
    <x v="1"/>
    <n v="13"/>
    <s v="Peak"/>
    <n v="20.095544725988901"/>
    <n v="52.062068316900103"/>
    <n v="1659.90626024313"/>
    <n v="9"/>
    <s v="Off"/>
    <s v="Off"/>
    <n v="29.044392024066699"/>
    <s v="Friday"/>
    <x v="1"/>
    <n v="79.166195546547399"/>
  </r>
  <r>
    <d v="2022-01-18T14:00:00"/>
    <s v="Tuesday"/>
    <x v="1"/>
    <n v="14"/>
    <s v="Peak"/>
    <n v="23.891457520352699"/>
    <n v="40.835166508972797"/>
    <n v="1446.90401417566"/>
    <n v="7"/>
    <s v="On"/>
    <s v="On"/>
    <n v="5.8270308228361598"/>
    <s v="Monday"/>
    <x v="0"/>
    <n v="72.797519431769601"/>
  </r>
  <r>
    <d v="2022-01-18T15:00:00"/>
    <s v="Tuesday"/>
    <x v="1"/>
    <n v="15"/>
    <s v="Peak"/>
    <n v="20.138530462730699"/>
    <n v="39.655526378523902"/>
    <n v="1838.9723265085199"/>
    <n v="4"/>
    <s v="On"/>
    <s v="Off"/>
    <n v="14.2590828048404"/>
    <s v="Saturday"/>
    <x v="0"/>
    <n v="66.477634456266401"/>
  </r>
  <r>
    <d v="2022-01-18T16:00:00"/>
    <s v="Tuesday"/>
    <x v="1"/>
    <n v="16"/>
    <s v="Peak"/>
    <n v="20.179111779636202"/>
    <n v="55.528428433074403"/>
    <n v="1859.3921330518299"/>
    <n v="9"/>
    <s v="On"/>
    <s v="Off"/>
    <n v="26.383462265326699"/>
    <s v="Sunday"/>
    <x v="0"/>
    <n v="72.803850722652001"/>
  </r>
  <r>
    <d v="2022-01-18T17:00:00"/>
    <s v="Tuesday"/>
    <x v="1"/>
    <n v="17"/>
    <s v="Peak"/>
    <n v="28.077378373401"/>
    <n v="59.937571183545003"/>
    <n v="1462.9856749718799"/>
    <n v="8"/>
    <s v="On"/>
    <s v="On"/>
    <n v="17.560564472949601"/>
    <s v="Monday"/>
    <x v="0"/>
    <n v="76.067384908480406"/>
  </r>
  <r>
    <d v="2022-01-18T18:00:00"/>
    <s v="Tuesday"/>
    <x v="1"/>
    <n v="18"/>
    <s v="Peak"/>
    <n v="22.7508742359277"/>
    <n v="50.507006149580299"/>
    <n v="1698.63436476315"/>
    <n v="1"/>
    <s v="On"/>
    <s v="Off"/>
    <n v="19.710776968799099"/>
    <s v="Thursday"/>
    <x v="0"/>
    <n v="67.983750261338798"/>
  </r>
  <r>
    <d v="2022-01-18T19:00:00"/>
    <s v="Tuesday"/>
    <x v="1"/>
    <n v="19"/>
    <s v="Peak"/>
    <n v="27.123791012042201"/>
    <n v="57.190103220519497"/>
    <n v="1992.6197087601199"/>
    <n v="0"/>
    <s v="Off"/>
    <s v="Off"/>
    <n v="8.4541390992244203"/>
    <s v="Saturday"/>
    <x v="0"/>
    <n v="81.386571074919601"/>
  </r>
  <r>
    <d v="2022-01-18T20:00:00"/>
    <s v="Tuesday"/>
    <x v="1"/>
    <n v="20"/>
    <s v="Peak"/>
    <n v="27.2833292049155"/>
    <n v="33.866740613695498"/>
    <n v="1221.2270923756701"/>
    <n v="3"/>
    <s v="On"/>
    <s v="Off"/>
    <n v="0.64965026902638301"/>
    <s v="Sunday"/>
    <x v="0"/>
    <n v="83.250943806542395"/>
  </r>
  <r>
    <d v="2022-01-18T21:00:00"/>
    <s v="Tuesday"/>
    <x v="1"/>
    <n v="21"/>
    <s v="Peak"/>
    <n v="25.014993307259601"/>
    <n v="57.381204072895301"/>
    <n v="1427.66252953975"/>
    <n v="0"/>
    <s v="Off"/>
    <s v="Off"/>
    <n v="9.4255489688460798"/>
    <s v="Thursday"/>
    <x v="0"/>
    <n v="67.174573193957102"/>
  </r>
  <r>
    <d v="2022-01-18T22:00:00"/>
    <s v="Tuesday"/>
    <x v="1"/>
    <n v="22"/>
    <s v="Off-Peak"/>
    <n v="21.466143655009201"/>
    <n v="43.337017863132999"/>
    <n v="1629.2869753529999"/>
    <n v="6"/>
    <s v="Off"/>
    <s v="On"/>
    <n v="3.4054971368004998"/>
    <s v="Tuesday"/>
    <x v="0"/>
    <n v="67.261206603428107"/>
  </r>
  <r>
    <d v="2022-01-18T23:00:00"/>
    <s v="Tuesday"/>
    <x v="1"/>
    <n v="23"/>
    <s v="Off-Peak"/>
    <n v="24.4132594763771"/>
    <n v="51.6960674347268"/>
    <n v="1781.98407158686"/>
    <n v="7"/>
    <s v="On"/>
    <s v="Off"/>
    <n v="10.4242577932272"/>
    <s v="Friday"/>
    <x v="1"/>
    <n v="80.345601788333994"/>
  </r>
  <r>
    <d v="2022-01-19T00:00:00"/>
    <s v="Wednesday"/>
    <x v="1"/>
    <n v="0"/>
    <s v="Off-Peak"/>
    <n v="26.634832086508201"/>
    <n v="59.356824108741797"/>
    <n v="1254.5531970418201"/>
    <n v="1"/>
    <s v="Off"/>
    <s v="Off"/>
    <n v="9.9517081454470802"/>
    <s v="Saturday"/>
    <x v="0"/>
    <n v="77.040568849345206"/>
  </r>
  <r>
    <d v="2022-01-19T01:00:00"/>
    <s v="Wednesday"/>
    <x v="1"/>
    <n v="1"/>
    <s v="Off-Peak"/>
    <n v="27.5296050836563"/>
    <n v="59.7962578213968"/>
    <n v="1624.0143073879401"/>
    <n v="7"/>
    <s v="Off"/>
    <s v="On"/>
    <n v="27.2363097686681"/>
    <s v="Monday"/>
    <x v="1"/>
    <n v="95.402959689102104"/>
  </r>
  <r>
    <d v="2022-01-19T02:00:00"/>
    <s v="Wednesday"/>
    <x v="1"/>
    <n v="2"/>
    <s v="Off-Peak"/>
    <n v="20.4236232219165"/>
    <n v="46.8390881240692"/>
    <n v="1696.39518355118"/>
    <n v="1"/>
    <s v="On"/>
    <s v="Off"/>
    <n v="28.962509029488501"/>
    <s v="Sunday"/>
    <x v="0"/>
    <n v="67.290604557886795"/>
  </r>
  <r>
    <d v="2022-01-19T03:00:00"/>
    <s v="Wednesday"/>
    <x v="1"/>
    <n v="3"/>
    <s v="Off-Peak"/>
    <n v="29.196131107386801"/>
    <n v="41.387759474294199"/>
    <n v="1010.27170919912"/>
    <n v="6"/>
    <s v="On"/>
    <s v="On"/>
    <n v="11.899717731813199"/>
    <s v="Monday"/>
    <x v="1"/>
    <n v="86.075403314725605"/>
  </r>
  <r>
    <d v="2022-01-19T04:00:00"/>
    <s v="Wednesday"/>
    <x v="1"/>
    <n v="4"/>
    <s v="Off-Peak"/>
    <n v="29.132278473010199"/>
    <n v="50.810241941962097"/>
    <n v="1693.7589512808399"/>
    <n v="9"/>
    <s v="On"/>
    <s v="Off"/>
    <n v="11.8344618250647"/>
    <s v="Tuesday"/>
    <x v="1"/>
    <n v="91.007122281253203"/>
  </r>
  <r>
    <d v="2022-01-19T05:00:00"/>
    <s v="Wednesday"/>
    <x v="1"/>
    <n v="5"/>
    <s v="Off-Peak"/>
    <n v="21.113107683027899"/>
    <n v="58.704668687433397"/>
    <n v="1226.6708122120001"/>
    <n v="2"/>
    <s v="Off"/>
    <s v="On"/>
    <n v="8.5844293574742103"/>
    <s v="Tuesday"/>
    <x v="1"/>
    <n v="66.918012107158603"/>
  </r>
  <r>
    <d v="2022-01-19T06:00:00"/>
    <s v="Wednesday"/>
    <x v="1"/>
    <n v="6"/>
    <s v="Off-Peak"/>
    <n v="24.966378373156601"/>
    <n v="53.289073821133798"/>
    <n v="1007.7091089431"/>
    <n v="6"/>
    <s v="On"/>
    <s v="Off"/>
    <n v="9.3437759593469192"/>
    <s v="Friday"/>
    <x v="1"/>
    <n v="67.801928449053193"/>
  </r>
  <r>
    <d v="2022-01-19T07:00:00"/>
    <s v="Wednesday"/>
    <x v="1"/>
    <n v="7"/>
    <s v="Off-Peak"/>
    <n v="22.763581036685199"/>
    <n v="57.977217689306102"/>
    <n v="1185.3908267668901"/>
    <n v="9"/>
    <s v="Off"/>
    <s v="On"/>
    <n v="7.4326855855614298"/>
    <s v="Monday"/>
    <x v="1"/>
    <n v="72.791162538297996"/>
  </r>
  <r>
    <d v="2022-01-19T08:00:00"/>
    <s v="Wednesday"/>
    <x v="1"/>
    <n v="8"/>
    <s v="Peak"/>
    <n v="24.650592225221899"/>
    <n v="54.458854045458203"/>
    <n v="1703.84431004762"/>
    <n v="7"/>
    <s v="On"/>
    <s v="Off"/>
    <n v="15.9666774704441"/>
    <s v="Tuesday"/>
    <x v="1"/>
    <n v="73.718926229993997"/>
  </r>
  <r>
    <d v="2022-01-19T09:00:00"/>
    <s v="Wednesday"/>
    <x v="1"/>
    <n v="9"/>
    <s v="Peak"/>
    <n v="22.409574710479198"/>
    <n v="38.405462424111498"/>
    <n v="1474.64584203304"/>
    <n v="3"/>
    <s v="On"/>
    <s v="On"/>
    <n v="18.311245952118298"/>
    <s v="Saturday"/>
    <x v="0"/>
    <n v="73.954220529477197"/>
  </r>
  <r>
    <d v="2022-01-19T10:00:00"/>
    <s v="Wednesday"/>
    <x v="1"/>
    <n v="10"/>
    <s v="Peak"/>
    <n v="27.412537124126001"/>
    <n v="44.609208592818398"/>
    <n v="1490.1453193710299"/>
    <n v="1"/>
    <s v="Off"/>
    <s v="On"/>
    <n v="5.4424679430968999"/>
    <s v="Wednesday"/>
    <x v="0"/>
    <n v="79.623971997972703"/>
  </r>
  <r>
    <d v="2022-01-19T11:00:00"/>
    <s v="Wednesday"/>
    <x v="1"/>
    <n v="11"/>
    <s v="Peak"/>
    <n v="28.0333112693712"/>
    <n v="39.367211141352598"/>
    <n v="1594.42340979904"/>
    <n v="5"/>
    <s v="Off"/>
    <s v="On"/>
    <n v="29.800950329484099"/>
    <s v="Saturday"/>
    <x v="0"/>
    <n v="88.684364186421305"/>
  </r>
  <r>
    <d v="2022-01-19T12:00:00"/>
    <s v="Wednesday"/>
    <x v="1"/>
    <n v="12"/>
    <s v="Peak"/>
    <n v="23.508825825875999"/>
    <n v="33.047467611643697"/>
    <n v="1886.0887956467"/>
    <n v="8"/>
    <s v="Off"/>
    <s v="On"/>
    <n v="14.2993737034896"/>
    <s v="Wednesday"/>
    <x v="1"/>
    <n v="81.299913107281697"/>
  </r>
  <r>
    <d v="2022-01-19T13:00:00"/>
    <s v="Wednesday"/>
    <x v="1"/>
    <n v="13"/>
    <s v="Peak"/>
    <n v="23.145295623453801"/>
    <n v="47.356941068072103"/>
    <n v="1452.7264027226399"/>
    <n v="7"/>
    <s v="Off"/>
    <s v="On"/>
    <n v="29.381936075669401"/>
    <s v="Thursday"/>
    <x v="1"/>
    <n v="70.679166015915797"/>
  </r>
  <r>
    <d v="2022-01-19T14:00:00"/>
    <s v="Wednesday"/>
    <x v="1"/>
    <n v="14"/>
    <s v="Peak"/>
    <n v="22.430862898122399"/>
    <n v="54.413487936302701"/>
    <n v="1504.02988711438"/>
    <n v="5"/>
    <s v="Off"/>
    <s v="On"/>
    <n v="24.674782430435201"/>
    <s v="Thursday"/>
    <x v="0"/>
    <n v="65.171246239257698"/>
  </r>
  <r>
    <d v="2022-01-19T15:00:00"/>
    <s v="Wednesday"/>
    <x v="1"/>
    <n v="15"/>
    <s v="Peak"/>
    <n v="20.5837764955632"/>
    <n v="51.746028789023498"/>
    <n v="1297.63869249297"/>
    <n v="3"/>
    <s v="On"/>
    <s v="Off"/>
    <n v="5.9837420455259797E-2"/>
    <s v="Thursday"/>
    <x v="0"/>
    <n v="63.869542312990099"/>
  </r>
  <r>
    <d v="2022-01-19T16:00:00"/>
    <s v="Wednesday"/>
    <x v="1"/>
    <n v="16"/>
    <s v="Peak"/>
    <n v="25.671657767932601"/>
    <n v="59.969084904146001"/>
    <n v="1898.1754808993901"/>
    <n v="6"/>
    <s v="Off"/>
    <s v="Off"/>
    <n v="27.635776126023298"/>
    <s v="Friday"/>
    <x v="1"/>
    <n v="76.937003552933206"/>
  </r>
  <r>
    <d v="2022-01-19T17:00:00"/>
    <s v="Wednesday"/>
    <x v="1"/>
    <n v="17"/>
    <s v="Peak"/>
    <n v="27.887454181933698"/>
    <n v="38.855881815738798"/>
    <n v="1881.7402531544501"/>
    <n v="0"/>
    <s v="Off"/>
    <s v="On"/>
    <n v="13.751586174594699"/>
    <s v="Sunday"/>
    <x v="0"/>
    <n v="77.435311550281696"/>
  </r>
  <r>
    <d v="2022-01-19T18:00:00"/>
    <s v="Wednesday"/>
    <x v="1"/>
    <n v="18"/>
    <s v="Peak"/>
    <n v="22.612632063543099"/>
    <n v="50.447442328957003"/>
    <n v="1366.2069473305501"/>
    <n v="9"/>
    <s v="On"/>
    <s v="Off"/>
    <n v="19.589102315436701"/>
    <s v="Sunday"/>
    <x v="1"/>
    <n v="77.037774890000094"/>
  </r>
  <r>
    <d v="2022-01-19T19:00:00"/>
    <s v="Wednesday"/>
    <x v="1"/>
    <n v="19"/>
    <s v="Peak"/>
    <n v="20.128737577453201"/>
    <n v="57.844049602962997"/>
    <n v="1318.1843880881499"/>
    <n v="2"/>
    <s v="On"/>
    <s v="Off"/>
    <n v="11.9764766646287"/>
    <s v="Friday"/>
    <x v="0"/>
    <n v="61.498861564580203"/>
  </r>
  <r>
    <d v="2022-01-19T20:00:00"/>
    <s v="Wednesday"/>
    <x v="1"/>
    <n v="20"/>
    <s v="Peak"/>
    <n v="25.480452458916901"/>
    <n v="58.394514377231197"/>
    <n v="1098.4957876521801"/>
    <n v="9"/>
    <s v="On"/>
    <s v="Off"/>
    <n v="23.087514243507002"/>
    <s v="Friday"/>
    <x v="0"/>
    <n v="87.888630812734306"/>
  </r>
  <r>
    <d v="2022-01-19T21:00:00"/>
    <s v="Wednesday"/>
    <x v="1"/>
    <n v="21"/>
    <s v="Peak"/>
    <n v="20.220086774789401"/>
    <n v="44.555510972218599"/>
    <n v="1586.2845222313099"/>
    <n v="2"/>
    <s v="Off"/>
    <s v="Off"/>
    <n v="8.2021031357170102"/>
    <s v="Sunday"/>
    <x v="0"/>
    <n v="61.896414765285698"/>
  </r>
  <r>
    <d v="2022-01-19T22:00:00"/>
    <s v="Wednesday"/>
    <x v="1"/>
    <n v="22"/>
    <s v="Off-Peak"/>
    <n v="23.796757757044301"/>
    <n v="31.885487581000898"/>
    <n v="1751.07160856628"/>
    <n v="7"/>
    <s v="On"/>
    <s v="On"/>
    <n v="28.313384413945901"/>
    <s v="Friday"/>
    <x v="0"/>
    <n v="94.627848819009699"/>
  </r>
  <r>
    <d v="2022-01-19T23:00:00"/>
    <s v="Wednesday"/>
    <x v="1"/>
    <n v="23"/>
    <s v="Off-Peak"/>
    <n v="24.250220009206"/>
    <n v="53.403188712891598"/>
    <n v="1221.61863031754"/>
    <n v="1"/>
    <s v="On"/>
    <s v="On"/>
    <n v="3.6489776097014199"/>
    <s v="Sunday"/>
    <x v="1"/>
    <n v="77.220284798102398"/>
  </r>
  <r>
    <d v="2022-01-20T00:00:00"/>
    <s v="Thursday"/>
    <x v="1"/>
    <n v="0"/>
    <s v="Off-Peak"/>
    <n v="25.383316359569498"/>
    <n v="54.197723552995797"/>
    <n v="1994.85323371701"/>
    <n v="1"/>
    <s v="Off"/>
    <s v="On"/>
    <n v="17.175717983827798"/>
    <s v="Saturday"/>
    <x v="0"/>
    <n v="68.560863337911499"/>
  </r>
  <r>
    <d v="2022-01-20T01:00:00"/>
    <s v="Thursday"/>
    <x v="1"/>
    <n v="1"/>
    <s v="Off-Peak"/>
    <n v="22.514234925379402"/>
    <n v="50.695971729976598"/>
    <n v="1916.2943137907801"/>
    <n v="9"/>
    <s v="On"/>
    <s v="Off"/>
    <n v="13.5005342351549"/>
    <s v="Sunday"/>
    <x v="0"/>
    <n v="73.596988941672606"/>
  </r>
  <r>
    <d v="2022-01-20T02:00:00"/>
    <s v="Thursday"/>
    <x v="1"/>
    <n v="2"/>
    <s v="Off-Peak"/>
    <n v="26.535222128965099"/>
    <n v="55.303835449618497"/>
    <n v="1648.5008128153199"/>
    <n v="5"/>
    <s v="Off"/>
    <s v="On"/>
    <n v="11.166354521445999"/>
    <s v="Tuesday"/>
    <x v="0"/>
    <n v="77.944747884522201"/>
  </r>
  <r>
    <d v="2022-01-20T03:00:00"/>
    <s v="Thursday"/>
    <x v="1"/>
    <n v="3"/>
    <s v="Off-Peak"/>
    <n v="21.844770768163801"/>
    <n v="41.6997315372912"/>
    <n v="1485.21048652749"/>
    <n v="7"/>
    <s v="On"/>
    <s v="Off"/>
    <n v="6.6220478972104697"/>
    <s v="Thursday"/>
    <x v="0"/>
    <n v="69.716088245651093"/>
  </r>
  <r>
    <d v="2022-01-20T04:00:00"/>
    <s v="Thursday"/>
    <x v="1"/>
    <n v="4"/>
    <s v="Off-Peak"/>
    <n v="25.815971147012899"/>
    <n v="30.340829665475699"/>
    <n v="1040.0281148895399"/>
    <n v="9"/>
    <s v="On"/>
    <s v="On"/>
    <n v="28.9891249186145"/>
    <s v="Friday"/>
    <x v="1"/>
    <n v="92.012587489978998"/>
  </r>
  <r>
    <d v="2022-01-20T05:00:00"/>
    <s v="Thursday"/>
    <x v="1"/>
    <n v="5"/>
    <s v="Off-Peak"/>
    <n v="29.1912594277"/>
    <n v="55.327288491183197"/>
    <n v="1398.6956870566501"/>
    <n v="3"/>
    <s v="Off"/>
    <s v="On"/>
    <n v="26.7756688723838"/>
    <s v="Monday"/>
    <x v="0"/>
    <n v="83.412310823625603"/>
  </r>
  <r>
    <d v="2022-01-20T06:00:00"/>
    <s v="Thursday"/>
    <x v="1"/>
    <n v="6"/>
    <s v="Off-Peak"/>
    <n v="22.862277371468402"/>
    <n v="55.558038371673099"/>
    <n v="1907.76030774473"/>
    <n v="7"/>
    <s v="On"/>
    <s v="On"/>
    <n v="8.7301638088417199"/>
    <s v="Sunday"/>
    <x v="1"/>
    <n v="82.215643645531998"/>
  </r>
  <r>
    <d v="2022-01-20T07:00:00"/>
    <s v="Thursday"/>
    <x v="1"/>
    <n v="7"/>
    <s v="Off-Peak"/>
    <n v="22.0914678663454"/>
    <n v="38.1821664620999"/>
    <n v="1995.02212575157"/>
    <n v="9"/>
    <s v="Off"/>
    <s v="On"/>
    <n v="25.721186180405599"/>
    <s v="Friday"/>
    <x v="0"/>
    <n v="78.211170890325107"/>
  </r>
  <r>
    <d v="2022-01-20T08:00:00"/>
    <s v="Thursday"/>
    <x v="1"/>
    <n v="8"/>
    <s v="Peak"/>
    <n v="25.2048697315306"/>
    <n v="49.459948875548697"/>
    <n v="1241.4137405080501"/>
    <n v="1"/>
    <s v="Off"/>
    <s v="On"/>
    <n v="15.978054590290901"/>
    <s v="Wednesday"/>
    <x v="0"/>
    <n v="78.136001256138201"/>
  </r>
  <r>
    <d v="2022-01-20T09:00:00"/>
    <s v="Thursday"/>
    <x v="1"/>
    <n v="9"/>
    <s v="Peak"/>
    <n v="20.888861757974698"/>
    <n v="59.099746528392302"/>
    <n v="1507.61699328349"/>
    <n v="6"/>
    <s v="Off"/>
    <s v="On"/>
    <n v="19.260642373434699"/>
    <s v="Sunday"/>
    <x v="0"/>
    <n v="70.757798566283796"/>
  </r>
  <r>
    <d v="2022-01-20T10:00:00"/>
    <s v="Thursday"/>
    <x v="1"/>
    <n v="10"/>
    <s v="Peak"/>
    <n v="25.5042721155822"/>
    <n v="35.883918597959102"/>
    <n v="1124.70897452603"/>
    <n v="9"/>
    <s v="On"/>
    <s v="Off"/>
    <n v="1.97449079093441"/>
    <s v="Friday"/>
    <x v="1"/>
    <n v="84.906880524586995"/>
  </r>
  <r>
    <d v="2022-01-20T11:00:00"/>
    <s v="Thursday"/>
    <x v="1"/>
    <n v="11"/>
    <s v="Peak"/>
    <n v="28.580806825931599"/>
    <n v="33.993811846531599"/>
    <n v="1000.51266067474"/>
    <n v="7"/>
    <s v="On"/>
    <s v="Off"/>
    <n v="8.9504586710880503"/>
    <s v="Tuesday"/>
    <x v="0"/>
    <n v="83.572373858679597"/>
  </r>
  <r>
    <d v="2022-01-20T12:00:00"/>
    <s v="Thursday"/>
    <x v="1"/>
    <n v="12"/>
    <s v="Peak"/>
    <n v="25.354491182222901"/>
    <n v="32.510253529056001"/>
    <n v="1675.29110106645"/>
    <n v="9"/>
    <s v="Off"/>
    <s v="Off"/>
    <n v="22.534032691715101"/>
    <s v="Friday"/>
    <x v="0"/>
    <n v="70.117789948031501"/>
  </r>
  <r>
    <d v="2022-01-20T13:00:00"/>
    <s v="Thursday"/>
    <x v="1"/>
    <n v="13"/>
    <s v="Peak"/>
    <n v="26.916619743576401"/>
    <n v="58.224926911331799"/>
    <n v="1710.7150436173199"/>
    <n v="5"/>
    <s v="On"/>
    <s v="Off"/>
    <n v="3.7024685002738198"/>
    <s v="Friday"/>
    <x v="1"/>
    <n v="81.284681177001303"/>
  </r>
  <r>
    <d v="2022-01-20T14:00:00"/>
    <s v="Thursday"/>
    <x v="1"/>
    <n v="14"/>
    <s v="Peak"/>
    <n v="22.631193499696401"/>
    <n v="42.5949791378426"/>
    <n v="1360.0199270401899"/>
    <n v="7"/>
    <s v="Off"/>
    <s v="On"/>
    <n v="29.393431072356702"/>
    <s v="Sunday"/>
    <x v="1"/>
    <n v="71.897858675049093"/>
  </r>
  <r>
    <d v="2022-01-20T15:00:00"/>
    <s v="Thursday"/>
    <x v="1"/>
    <n v="15"/>
    <s v="Peak"/>
    <n v="24.077228049710602"/>
    <n v="41.709721077424703"/>
    <n v="1014.00652450702"/>
    <n v="5"/>
    <s v="On"/>
    <s v="Off"/>
    <n v="23.124849860388998"/>
    <s v="Tuesday"/>
    <x v="0"/>
    <n v="78.212712996741701"/>
  </r>
  <r>
    <d v="2022-01-20T16:00:00"/>
    <s v="Thursday"/>
    <x v="1"/>
    <n v="16"/>
    <s v="Peak"/>
    <n v="23.066246973477401"/>
    <n v="47.454387871521398"/>
    <n v="1103.7505725209401"/>
    <n v="7"/>
    <s v="Off"/>
    <s v="Off"/>
    <n v="14.902751022831501"/>
    <s v="Sunday"/>
    <x v="0"/>
    <n v="67.071147192689295"/>
  </r>
  <r>
    <d v="2022-01-20T17:00:00"/>
    <s v="Thursday"/>
    <x v="1"/>
    <n v="17"/>
    <s v="Peak"/>
    <n v="23.773581854522501"/>
    <n v="32.349481847183903"/>
    <n v="1628.9234417928401"/>
    <n v="7"/>
    <s v="On"/>
    <s v="On"/>
    <n v="8.094987416276"/>
    <s v="Thursday"/>
    <x v="1"/>
    <n v="79.528561038345302"/>
  </r>
  <r>
    <d v="2022-01-20T18:00:00"/>
    <s v="Thursday"/>
    <x v="1"/>
    <n v="18"/>
    <s v="Peak"/>
    <n v="29.165312147879501"/>
    <n v="43.192464517413903"/>
    <n v="1862.3431226463199"/>
    <n v="7"/>
    <s v="Off"/>
    <s v="Off"/>
    <n v="11.4958385073349"/>
    <s v="Monday"/>
    <x v="1"/>
    <n v="83.784135253069195"/>
  </r>
  <r>
    <d v="2022-01-20T19:00:00"/>
    <s v="Thursday"/>
    <x v="1"/>
    <n v="19"/>
    <s v="Peak"/>
    <n v="28.8569793307175"/>
    <n v="43.217114578895398"/>
    <n v="1270.20583534242"/>
    <n v="0"/>
    <s v="Off"/>
    <s v="Off"/>
    <n v="22.098534870347802"/>
    <s v="Monday"/>
    <x v="0"/>
    <n v="81.523203579605706"/>
  </r>
  <r>
    <d v="2022-01-20T20:00:00"/>
    <s v="Thursday"/>
    <x v="1"/>
    <n v="20"/>
    <s v="Peak"/>
    <n v="23.355251042380399"/>
    <n v="34.594199279588501"/>
    <n v="1693.3374322192101"/>
    <n v="1"/>
    <s v="Off"/>
    <s v="Off"/>
    <n v="25.087500119586"/>
    <s v="Wednesday"/>
    <x v="0"/>
    <n v="66.463167095275494"/>
  </r>
  <r>
    <d v="2022-01-20T21:00:00"/>
    <s v="Thursday"/>
    <x v="1"/>
    <n v="21"/>
    <s v="Peak"/>
    <n v="29.476509553670301"/>
    <n v="59.136686746047303"/>
    <n v="1347.9548470290199"/>
    <n v="3"/>
    <s v="Off"/>
    <s v="On"/>
    <n v="10.709557251694299"/>
    <s v="Sunday"/>
    <x v="1"/>
    <n v="81.995627210276396"/>
  </r>
  <r>
    <d v="2022-01-20T22:00:00"/>
    <s v="Thursday"/>
    <x v="1"/>
    <n v="22"/>
    <s v="Off-Peak"/>
    <n v="25.646704219384301"/>
    <n v="46.760632599204698"/>
    <n v="1462.7077298576701"/>
    <n v="6"/>
    <s v="Off"/>
    <s v="Off"/>
    <n v="10.5815043545031"/>
    <s v="Saturday"/>
    <x v="0"/>
    <n v="70.238804998533993"/>
  </r>
  <r>
    <d v="2022-01-20T23:00:00"/>
    <s v="Thursday"/>
    <x v="1"/>
    <n v="23"/>
    <s v="Off-Peak"/>
    <n v="26.785853629042698"/>
    <n v="43.356571884147002"/>
    <n v="1342.9586094476599"/>
    <n v="4"/>
    <s v="On"/>
    <s v="Off"/>
    <n v="19.332825467380999"/>
    <s v="Sunday"/>
    <x v="1"/>
    <n v="77.778026501097102"/>
  </r>
  <r>
    <d v="2022-01-21T00:00:00"/>
    <s v="Friday"/>
    <x v="1"/>
    <n v="0"/>
    <s v="Off-Peak"/>
    <n v="22.241050225881899"/>
    <n v="46.7836199108987"/>
    <n v="1554.4354666776701"/>
    <n v="0"/>
    <s v="On"/>
    <s v="Off"/>
    <n v="25.892664260392401"/>
    <s v="Friday"/>
    <x v="0"/>
    <n v="77.808508740937199"/>
  </r>
  <r>
    <d v="2022-01-21T01:00:00"/>
    <s v="Friday"/>
    <x v="1"/>
    <n v="1"/>
    <s v="Off-Peak"/>
    <n v="27.258290801594601"/>
    <n v="31.274588784714599"/>
    <n v="1396.94850479917"/>
    <n v="7"/>
    <s v="On"/>
    <s v="On"/>
    <n v="23.386359210970401"/>
    <s v="Saturday"/>
    <x v="1"/>
    <n v="85.2818832991085"/>
  </r>
  <r>
    <d v="2022-01-21T02:00:00"/>
    <s v="Friday"/>
    <x v="1"/>
    <n v="2"/>
    <s v="Off-Peak"/>
    <n v="27.573100719202699"/>
    <n v="53.889595339374303"/>
    <n v="1113.79477869998"/>
    <n v="2"/>
    <s v="Off"/>
    <s v="On"/>
    <n v="9.6015687403265098"/>
    <s v="Saturday"/>
    <x v="0"/>
    <n v="81.997741414249006"/>
  </r>
  <r>
    <d v="2022-01-21T03:00:00"/>
    <s v="Friday"/>
    <x v="1"/>
    <n v="3"/>
    <s v="Off-Peak"/>
    <n v="21.709430109696001"/>
    <n v="50.935994068037097"/>
    <n v="1606.20671292625"/>
    <n v="1"/>
    <s v="Off"/>
    <s v="On"/>
    <n v="25.260850166131"/>
    <s v="Tuesday"/>
    <x v="1"/>
    <n v="69.426142831023597"/>
  </r>
  <r>
    <d v="2022-01-21T04:00:00"/>
    <s v="Friday"/>
    <x v="1"/>
    <n v="4"/>
    <s v="Off-Peak"/>
    <n v="20.8195950551736"/>
    <n v="34.9082396735052"/>
    <n v="1717.0324142050999"/>
    <n v="4"/>
    <s v="Off"/>
    <s v="On"/>
    <n v="1.4267160488786199"/>
    <s v="Saturday"/>
    <x v="0"/>
    <n v="57.968913586459401"/>
  </r>
  <r>
    <d v="2022-01-21T05:00:00"/>
    <s v="Friday"/>
    <x v="1"/>
    <n v="5"/>
    <s v="Off-Peak"/>
    <n v="25.648771418792801"/>
    <n v="32.887018565932699"/>
    <n v="1399.45937847242"/>
    <n v="1"/>
    <s v="Off"/>
    <s v="On"/>
    <n v="12.254877475183299"/>
    <s v="Tuesday"/>
    <x v="0"/>
    <n v="70.766546556685597"/>
  </r>
  <r>
    <d v="2022-01-21T06:00:00"/>
    <s v="Friday"/>
    <x v="1"/>
    <n v="6"/>
    <s v="Off-Peak"/>
    <n v="26.7607404518496"/>
    <n v="56.627905455664902"/>
    <n v="1934.2050549386699"/>
    <n v="4"/>
    <s v="On"/>
    <s v="On"/>
    <n v="17.907657635424101"/>
    <s v="Tuesday"/>
    <x v="1"/>
    <n v="84.219978497791104"/>
  </r>
  <r>
    <d v="2022-01-21T07:00:00"/>
    <s v="Friday"/>
    <x v="1"/>
    <n v="7"/>
    <s v="Off-Peak"/>
    <n v="20.714708071095501"/>
    <n v="43.196198486018901"/>
    <n v="1952.4543943984199"/>
    <n v="0"/>
    <s v="On"/>
    <s v="On"/>
    <n v="10.225230157449699"/>
    <s v="Saturday"/>
    <x v="1"/>
    <n v="74.605381306815104"/>
  </r>
  <r>
    <d v="2022-01-21T08:00:00"/>
    <s v="Friday"/>
    <x v="1"/>
    <n v="8"/>
    <s v="Peak"/>
    <n v="29.828850779482799"/>
    <n v="30.691579518821101"/>
    <n v="1882.7572710345501"/>
    <n v="3"/>
    <s v="On"/>
    <s v="Off"/>
    <n v="19.209438786553999"/>
    <s v="Sunday"/>
    <x v="1"/>
    <n v="91.119980536732598"/>
  </r>
  <r>
    <d v="2022-01-21T09:00:00"/>
    <s v="Friday"/>
    <x v="1"/>
    <n v="9"/>
    <s v="Peak"/>
    <n v="20.354013258597099"/>
    <n v="41.204468728836297"/>
    <n v="1964.88146335854"/>
    <n v="5"/>
    <s v="On"/>
    <s v="On"/>
    <n v="10.805103411060101"/>
    <s v="Wednesday"/>
    <x v="0"/>
    <n v="69.310997205022701"/>
  </r>
  <r>
    <d v="2022-01-21T10:00:00"/>
    <s v="Friday"/>
    <x v="1"/>
    <n v="10"/>
    <s v="Peak"/>
    <n v="29.254833498407699"/>
    <n v="41.236449315839202"/>
    <n v="1603.6132386863901"/>
    <n v="7"/>
    <s v="Off"/>
    <s v="On"/>
    <n v="3.4269900053558402"/>
    <s v="Wednesday"/>
    <x v="1"/>
    <n v="88.321216323444204"/>
  </r>
  <r>
    <d v="2022-01-21T11:00:00"/>
    <s v="Friday"/>
    <x v="1"/>
    <n v="11"/>
    <s v="Peak"/>
    <n v="20.5044956100669"/>
    <n v="31.597441778874199"/>
    <n v="1066.92126228294"/>
    <n v="6"/>
    <s v="On"/>
    <s v="On"/>
    <n v="23.430142995746301"/>
    <s v="Saturday"/>
    <x v="0"/>
    <n v="70.720999468497197"/>
  </r>
  <r>
    <d v="2022-01-21T12:00:00"/>
    <s v="Friday"/>
    <x v="1"/>
    <n v="12"/>
    <s v="Peak"/>
    <n v="27.065958067914899"/>
    <n v="35.085130810136803"/>
    <n v="1855.55681904723"/>
    <n v="5"/>
    <s v="Off"/>
    <s v="Off"/>
    <n v="13.0970637737702"/>
    <s v="Tuesday"/>
    <x v="0"/>
    <n v="75.043118600156902"/>
  </r>
  <r>
    <d v="2022-01-21T13:00:00"/>
    <s v="Friday"/>
    <x v="1"/>
    <n v="13"/>
    <s v="Peak"/>
    <n v="28.7061454689781"/>
    <n v="59.502923687849403"/>
    <n v="1491.64015654781"/>
    <n v="0"/>
    <s v="Off"/>
    <s v="On"/>
    <n v="25.083597382646001"/>
    <s v="Thursday"/>
    <x v="0"/>
    <n v="85.457155029348201"/>
  </r>
  <r>
    <d v="2022-01-21T14:00:00"/>
    <s v="Friday"/>
    <x v="1"/>
    <n v="14"/>
    <s v="Peak"/>
    <n v="21.932234554436199"/>
    <n v="32.233208375462397"/>
    <n v="1680.82043297273"/>
    <n v="4"/>
    <s v="Off"/>
    <s v="Off"/>
    <n v="10.3806007777938"/>
    <s v="Sunday"/>
    <x v="1"/>
    <n v="69.009077149242998"/>
  </r>
  <r>
    <d v="2022-01-21T15:00:00"/>
    <s v="Friday"/>
    <x v="1"/>
    <n v="15"/>
    <s v="Peak"/>
    <n v="21.301694072065999"/>
    <n v="45.616148597104598"/>
    <n v="1290.28695761926"/>
    <n v="7"/>
    <s v="Off"/>
    <s v="Off"/>
    <n v="4.4198667036973998"/>
    <s v="Wednesday"/>
    <x v="1"/>
    <n v="63.582138750139698"/>
  </r>
  <r>
    <d v="2022-01-21T16:00:00"/>
    <s v="Friday"/>
    <x v="1"/>
    <n v="16"/>
    <s v="Peak"/>
    <n v="25.6572922554918"/>
    <n v="32.024577150234002"/>
    <n v="1102.34534337431"/>
    <n v="8"/>
    <s v="On"/>
    <s v="On"/>
    <n v="4.8075732243744502"/>
    <s v="Wednesday"/>
    <x v="0"/>
    <n v="78.283469416148804"/>
  </r>
  <r>
    <d v="2022-01-21T17:00:00"/>
    <s v="Friday"/>
    <x v="1"/>
    <n v="17"/>
    <s v="Peak"/>
    <n v="29.4269070695793"/>
    <n v="34.2938239973451"/>
    <n v="1848.4964618072399"/>
    <n v="2"/>
    <s v="Off"/>
    <s v="On"/>
    <n v="11.4423806900573"/>
    <s v="Thursday"/>
    <x v="0"/>
    <n v="93.9589445168873"/>
  </r>
  <r>
    <d v="2022-01-21T18:00:00"/>
    <s v="Friday"/>
    <x v="1"/>
    <n v="18"/>
    <s v="Peak"/>
    <n v="21.208196014009999"/>
    <n v="35.821438439538703"/>
    <n v="1524.5441623420099"/>
    <n v="7"/>
    <s v="On"/>
    <s v="Off"/>
    <n v="16.382529818296302"/>
    <s v="Tuesday"/>
    <x v="0"/>
    <n v="74.995373750552005"/>
  </r>
  <r>
    <d v="2022-01-21T19:00:00"/>
    <s v="Friday"/>
    <x v="1"/>
    <n v="19"/>
    <s v="Peak"/>
    <n v="28.9869158931524"/>
    <n v="56.141871161555798"/>
    <n v="1929.1575287185501"/>
    <n v="8"/>
    <s v="On"/>
    <s v="Off"/>
    <n v="24.961586915849399"/>
    <s v="Thursday"/>
    <x v="0"/>
    <n v="87.421467571600004"/>
  </r>
  <r>
    <d v="2022-01-21T20:00:00"/>
    <s v="Friday"/>
    <x v="1"/>
    <n v="20"/>
    <s v="Peak"/>
    <n v="23.708671720474602"/>
    <n v="46.335393641723897"/>
    <n v="1861.60629427868"/>
    <n v="1"/>
    <s v="Off"/>
    <s v="On"/>
    <n v="26.6525751433743"/>
    <s v="Monday"/>
    <x v="0"/>
    <n v="75.571524205338406"/>
  </r>
  <r>
    <d v="2022-01-21T21:00:00"/>
    <s v="Friday"/>
    <x v="1"/>
    <n v="21"/>
    <s v="Peak"/>
    <n v="22.772452675682601"/>
    <n v="56.616736576445099"/>
    <n v="1465.62812807362"/>
    <n v="7"/>
    <s v="On"/>
    <s v="Off"/>
    <n v="22.599544718803799"/>
    <s v="Tuesday"/>
    <x v="1"/>
    <n v="70.4655235803247"/>
  </r>
  <r>
    <d v="2022-01-21T22:00:00"/>
    <s v="Friday"/>
    <x v="1"/>
    <n v="22"/>
    <s v="Off-Peak"/>
    <n v="27.319954531398601"/>
    <n v="48.887959186845002"/>
    <n v="1709.05194203262"/>
    <n v="8"/>
    <s v="Off"/>
    <s v="Off"/>
    <n v="11.603709200955"/>
    <s v="Tuesday"/>
    <x v="0"/>
    <n v="75.278448235613894"/>
  </r>
  <r>
    <d v="2022-01-21T23:00:00"/>
    <s v="Friday"/>
    <x v="1"/>
    <n v="23"/>
    <s v="Off-Peak"/>
    <n v="25.8977360476709"/>
    <n v="36.013581113733103"/>
    <n v="1122.6397049773"/>
    <n v="7"/>
    <s v="On"/>
    <s v="On"/>
    <n v="29.6078252439655"/>
    <s v="Sunday"/>
    <x v="0"/>
    <n v="80.169047898159505"/>
  </r>
  <r>
    <d v="2022-01-22T00:00:00"/>
    <s v="Saturday"/>
    <x v="0"/>
    <n v="0"/>
    <s v="Off-Peak"/>
    <n v="22.8529281335238"/>
    <n v="55.478261463812998"/>
    <n v="1709.6520699708999"/>
    <n v="6"/>
    <s v="On"/>
    <s v="Off"/>
    <n v="6.3163378510793899"/>
    <s v="Saturday"/>
    <x v="0"/>
    <n v="78.620403002837904"/>
  </r>
  <r>
    <d v="2022-01-22T01:00:00"/>
    <s v="Saturday"/>
    <x v="0"/>
    <n v="1"/>
    <s v="Off-Peak"/>
    <n v="27.9098312811015"/>
    <n v="36.871317157798998"/>
    <n v="1263.0445996568901"/>
    <n v="7"/>
    <s v="Off"/>
    <s v="Off"/>
    <n v="23.410277358260601"/>
    <s v="Saturday"/>
    <x v="0"/>
    <n v="97.7734878175403"/>
  </r>
  <r>
    <d v="2022-01-22T02:00:00"/>
    <s v="Saturday"/>
    <x v="0"/>
    <n v="2"/>
    <s v="Off-Peak"/>
    <n v="25.989015312685499"/>
    <n v="33.472908923681899"/>
    <n v="1303.0094985812"/>
    <n v="7"/>
    <s v="On"/>
    <s v="Off"/>
    <n v="12.920971189894599"/>
    <s v="Friday"/>
    <x v="0"/>
    <n v="79.549924278092107"/>
  </r>
  <r>
    <d v="2022-01-22T03:00:00"/>
    <s v="Saturday"/>
    <x v="0"/>
    <n v="3"/>
    <s v="Off-Peak"/>
    <n v="24.532159747754601"/>
    <n v="50.026251540192099"/>
    <n v="1913.06487020074"/>
    <n v="3"/>
    <s v="On"/>
    <s v="Off"/>
    <n v="14.1086244878705"/>
    <s v="Wednesday"/>
    <x v="0"/>
    <n v="82.558203594376806"/>
  </r>
  <r>
    <d v="2022-01-22T04:00:00"/>
    <s v="Saturday"/>
    <x v="0"/>
    <n v="4"/>
    <s v="Off-Peak"/>
    <n v="21.7389253815793"/>
    <n v="50.942228422988897"/>
    <n v="1546.3106097718801"/>
    <n v="1"/>
    <s v="On"/>
    <s v="Off"/>
    <n v="27.5977348430179"/>
    <s v="Monday"/>
    <x v="1"/>
    <n v="69.586206093414702"/>
  </r>
  <r>
    <d v="2022-01-22T05:00:00"/>
    <s v="Saturday"/>
    <x v="0"/>
    <n v="5"/>
    <s v="Off-Peak"/>
    <n v="28.367308264563601"/>
    <n v="34.452751690847101"/>
    <n v="1003.9415131965"/>
    <n v="3"/>
    <s v="Off"/>
    <s v="Off"/>
    <n v="26.5600867565404"/>
    <s v="Saturday"/>
    <x v="0"/>
    <n v="82.955556939359099"/>
  </r>
  <r>
    <d v="2022-01-22T06:00:00"/>
    <s v="Saturday"/>
    <x v="0"/>
    <n v="6"/>
    <s v="Off-Peak"/>
    <n v="29.374034698130099"/>
    <n v="41.539183882278103"/>
    <n v="1931.6599170274801"/>
    <n v="2"/>
    <s v="On"/>
    <s v="Off"/>
    <n v="10.5055790508467"/>
    <s v="Friday"/>
    <x v="0"/>
    <n v="83.341776819034195"/>
  </r>
  <r>
    <d v="2022-01-22T07:00:00"/>
    <s v="Saturday"/>
    <x v="0"/>
    <n v="7"/>
    <s v="Off-Peak"/>
    <n v="26.3941227566709"/>
    <n v="46.332241085801499"/>
    <n v="1551.59074086693"/>
    <n v="0"/>
    <s v="Off"/>
    <s v="Off"/>
    <n v="6.62242188824208"/>
    <s v="Tuesday"/>
    <x v="1"/>
    <n v="77.124198333947106"/>
  </r>
  <r>
    <d v="2022-01-22T08:00:00"/>
    <s v="Saturday"/>
    <x v="0"/>
    <n v="8"/>
    <s v="Peak"/>
    <n v="29.4592401075022"/>
    <n v="48.611663651843799"/>
    <n v="1584.0089403024899"/>
    <n v="8"/>
    <s v="On"/>
    <s v="On"/>
    <n v="15.492757480562499"/>
    <s v="Saturday"/>
    <x v="0"/>
    <n v="81.390802706337695"/>
  </r>
  <r>
    <d v="2022-01-22T09:00:00"/>
    <s v="Saturday"/>
    <x v="0"/>
    <n v="9"/>
    <s v="Peak"/>
    <n v="22.7789768800119"/>
    <n v="58.869494047138502"/>
    <n v="1639.4894272318299"/>
    <n v="8"/>
    <s v="Off"/>
    <s v="On"/>
    <n v="24.872288471567501"/>
    <s v="Tuesday"/>
    <x v="0"/>
    <n v="80.914057263255302"/>
  </r>
  <r>
    <d v="2022-01-22T10:00:00"/>
    <s v="Saturday"/>
    <x v="0"/>
    <n v="10"/>
    <s v="Peak"/>
    <n v="24.165454779487298"/>
    <n v="42.6991400502991"/>
    <n v="1256.69120187415"/>
    <n v="9"/>
    <s v="Off"/>
    <s v="On"/>
    <n v="7.0880125831733301"/>
    <s v="Wednesday"/>
    <x v="0"/>
    <n v="81.628757827230899"/>
  </r>
  <r>
    <d v="2022-01-22T11:00:00"/>
    <s v="Saturday"/>
    <x v="0"/>
    <n v="11"/>
    <s v="Peak"/>
    <n v="27.456364996359898"/>
    <n v="35.459691991467103"/>
    <n v="1085.0217023667001"/>
    <n v="4"/>
    <s v="On"/>
    <s v="Off"/>
    <n v="22.102973929930599"/>
    <s v="Friday"/>
    <x v="0"/>
    <n v="84.063152532307697"/>
  </r>
  <r>
    <d v="2022-01-22T12:00:00"/>
    <s v="Saturday"/>
    <x v="0"/>
    <n v="12"/>
    <s v="Peak"/>
    <n v="28.226550979307401"/>
    <n v="55.031652275540303"/>
    <n v="1186.6959240052399"/>
    <n v="6"/>
    <s v="Off"/>
    <s v="On"/>
    <n v="20.9272867184918"/>
    <s v="Friday"/>
    <x v="1"/>
    <n v="77.2633414717357"/>
  </r>
  <r>
    <d v="2022-01-22T13:00:00"/>
    <s v="Saturday"/>
    <x v="0"/>
    <n v="13"/>
    <s v="Peak"/>
    <n v="21.6914655988673"/>
    <n v="31.970197307110102"/>
    <n v="1616.6195814420801"/>
    <n v="8"/>
    <s v="Off"/>
    <s v="Off"/>
    <n v="11.198719907182801"/>
    <s v="Saturday"/>
    <x v="0"/>
    <n v="65.410662331499694"/>
  </r>
  <r>
    <d v="2022-01-22T14:00:00"/>
    <s v="Saturday"/>
    <x v="0"/>
    <n v="14"/>
    <s v="Peak"/>
    <n v="20.611669630598001"/>
    <n v="47.641447140585797"/>
    <n v="1949.2921514166001"/>
    <n v="8"/>
    <s v="Off"/>
    <s v="Off"/>
    <n v="4.9284567905466696"/>
    <s v="Sunday"/>
    <x v="0"/>
    <n v="67.228241399942405"/>
  </r>
  <r>
    <d v="2022-01-22T15:00:00"/>
    <s v="Saturday"/>
    <x v="0"/>
    <n v="15"/>
    <s v="Peak"/>
    <n v="27.3235856690543"/>
    <n v="53.027873140839397"/>
    <n v="1036.37014865427"/>
    <n v="9"/>
    <s v="On"/>
    <s v="On"/>
    <n v="2.02938038833156"/>
    <s v="Tuesday"/>
    <x v="1"/>
    <n v="85.582820950463798"/>
  </r>
  <r>
    <d v="2022-01-22T16:00:00"/>
    <s v="Saturday"/>
    <x v="0"/>
    <n v="16"/>
    <s v="Peak"/>
    <n v="21.008113410555001"/>
    <n v="50.350505398309203"/>
    <n v="1362.5829644359601"/>
    <n v="8"/>
    <s v="On"/>
    <s v="Off"/>
    <n v="4.1409426809551899"/>
    <s v="Tuesday"/>
    <x v="0"/>
    <n v="67.842330240621294"/>
  </r>
  <r>
    <d v="2022-01-22T17:00:00"/>
    <s v="Saturday"/>
    <x v="0"/>
    <n v="17"/>
    <s v="Peak"/>
    <n v="26.1352909355906"/>
    <n v="48.498729441546701"/>
    <n v="1303.7159863058901"/>
    <n v="8"/>
    <s v="On"/>
    <s v="On"/>
    <n v="5.66765619071362"/>
    <s v="Thursday"/>
    <x v="1"/>
    <n v="86.920611276767801"/>
  </r>
  <r>
    <d v="2022-01-22T18:00:00"/>
    <s v="Saturday"/>
    <x v="0"/>
    <n v="18"/>
    <s v="Peak"/>
    <n v="20.417626957791398"/>
    <n v="48.923763715139799"/>
    <n v="1066.2763523398201"/>
    <n v="9"/>
    <s v="On"/>
    <s v="Off"/>
    <n v="17.3616373020126"/>
    <s v="Friday"/>
    <x v="0"/>
    <n v="63.978617564810598"/>
  </r>
  <r>
    <d v="2022-01-22T19:00:00"/>
    <s v="Saturday"/>
    <x v="0"/>
    <n v="19"/>
    <s v="Peak"/>
    <n v="25.555883682478601"/>
    <n v="30.9182213337001"/>
    <n v="1624.08715556569"/>
    <n v="6"/>
    <s v="On"/>
    <s v="Off"/>
    <n v="2.8983552189363802"/>
    <s v="Thursday"/>
    <x v="1"/>
    <n v="69.703901922542599"/>
  </r>
  <r>
    <d v="2022-01-22T20:00:00"/>
    <s v="Saturday"/>
    <x v="0"/>
    <n v="20"/>
    <s v="Peak"/>
    <n v="23.9009469734047"/>
    <n v="56.631560748265898"/>
    <n v="1105.1100739743399"/>
    <n v="9"/>
    <s v="Off"/>
    <s v="Off"/>
    <n v="13.6072488639364"/>
    <s v="Monday"/>
    <x v="0"/>
    <n v="77.931896495278806"/>
  </r>
  <r>
    <d v="2022-01-22T21:00:00"/>
    <s v="Saturday"/>
    <x v="0"/>
    <n v="21"/>
    <s v="Peak"/>
    <n v="27.4570177335486"/>
    <n v="54.870529028253699"/>
    <n v="1739.78181637081"/>
    <n v="2"/>
    <s v="Off"/>
    <s v="On"/>
    <n v="24.884317755250699"/>
    <s v="Thursday"/>
    <x v="0"/>
    <n v="79.511418279440306"/>
  </r>
  <r>
    <d v="2022-01-22T22:00:00"/>
    <s v="Saturday"/>
    <x v="0"/>
    <n v="22"/>
    <s v="Off-Peak"/>
    <n v="28.985184717420999"/>
    <n v="35.109253521784602"/>
    <n v="1706.9192054135499"/>
    <n v="9"/>
    <s v="On"/>
    <s v="Off"/>
    <n v="7.4838831776477601"/>
    <s v="Tuesday"/>
    <x v="1"/>
    <n v="83.983753042796295"/>
  </r>
  <r>
    <d v="2022-01-22T23:00:00"/>
    <s v="Saturday"/>
    <x v="0"/>
    <n v="23"/>
    <s v="Off-Peak"/>
    <n v="24.978118920362999"/>
    <n v="44.413693036429898"/>
    <n v="1149.4989109502201"/>
    <n v="0"/>
    <s v="On"/>
    <s v="On"/>
    <n v="19.695178484821501"/>
    <s v="Friday"/>
    <x v="0"/>
    <n v="76.874450754214493"/>
  </r>
  <r>
    <d v="2022-01-23T00:00:00"/>
    <s v="Sunday"/>
    <x v="0"/>
    <n v="0"/>
    <s v="Off-Peak"/>
    <n v="26.825159349268201"/>
    <n v="42.241919406774301"/>
    <n v="1882.6871556076601"/>
    <n v="6"/>
    <s v="On"/>
    <s v="Off"/>
    <n v="22.322860682511699"/>
    <s v="Monday"/>
    <x v="0"/>
    <n v="84.759113272898205"/>
  </r>
  <r>
    <d v="2022-01-23T01:00:00"/>
    <s v="Sunday"/>
    <x v="0"/>
    <n v="1"/>
    <s v="Off-Peak"/>
    <n v="20.8386699931593"/>
    <n v="49.062061166667903"/>
    <n v="1573.09416042623"/>
    <n v="0"/>
    <s v="Off"/>
    <s v="On"/>
    <n v="4.2276419391326403"/>
    <s v="Wednesday"/>
    <x v="1"/>
    <n v="64.290071633805695"/>
  </r>
  <r>
    <d v="2022-01-23T02:00:00"/>
    <s v="Sunday"/>
    <x v="0"/>
    <n v="2"/>
    <s v="Off-Peak"/>
    <n v="22.6711604808972"/>
    <n v="56.812875210453903"/>
    <n v="1710.2788432186201"/>
    <n v="3"/>
    <s v="Off"/>
    <s v="Off"/>
    <n v="13.9972360229103"/>
    <s v="Saturday"/>
    <x v="1"/>
    <n v="70.316393207985797"/>
  </r>
  <r>
    <d v="2022-01-23T03:00:00"/>
    <s v="Sunday"/>
    <x v="0"/>
    <n v="3"/>
    <s v="Off-Peak"/>
    <n v="22.231706348691699"/>
    <n v="37.7948473582152"/>
    <n v="1981.68000719769"/>
    <n v="4"/>
    <s v="On"/>
    <s v="Off"/>
    <n v="25.485874733828801"/>
    <s v="Thursday"/>
    <x v="1"/>
    <n v="77.432435181713103"/>
  </r>
  <r>
    <d v="2022-01-23T04:00:00"/>
    <s v="Sunday"/>
    <x v="0"/>
    <n v="4"/>
    <s v="Off-Peak"/>
    <n v="29.007901085433701"/>
    <n v="48.098875471070798"/>
    <n v="1702.68946564724"/>
    <n v="4"/>
    <s v="Off"/>
    <s v="Off"/>
    <n v="20.527330265576399"/>
    <s v="Tuesday"/>
    <x v="1"/>
    <n v="70.547260711249294"/>
  </r>
  <r>
    <d v="2022-01-23T05:00:00"/>
    <s v="Sunday"/>
    <x v="0"/>
    <n v="5"/>
    <s v="Off-Peak"/>
    <n v="20.2492881345384"/>
    <n v="45.183280777506099"/>
    <n v="1711.57236251463"/>
    <n v="8"/>
    <s v="Off"/>
    <s v="Off"/>
    <n v="27.240707670375901"/>
    <s v="Friday"/>
    <x v="1"/>
    <n v="62.902566745357198"/>
  </r>
  <r>
    <d v="2022-01-23T06:00:00"/>
    <s v="Sunday"/>
    <x v="0"/>
    <n v="6"/>
    <s v="Off-Peak"/>
    <n v="22.345513240580399"/>
    <n v="40.658034318815403"/>
    <n v="1169.2609232434299"/>
    <n v="4"/>
    <s v="Off"/>
    <s v="On"/>
    <n v="5.55866731787573"/>
    <s v="Sunday"/>
    <x v="1"/>
    <n v="70.170270357889905"/>
  </r>
  <r>
    <d v="2022-01-23T07:00:00"/>
    <s v="Sunday"/>
    <x v="0"/>
    <n v="7"/>
    <s v="Off-Peak"/>
    <n v="22.039777213432799"/>
    <n v="33.460865202613398"/>
    <n v="1991.13166273248"/>
    <n v="7"/>
    <s v="Off"/>
    <s v="Off"/>
    <n v="4.5709701475556699"/>
    <s v="Friday"/>
    <x v="1"/>
    <n v="64.792171731045897"/>
  </r>
  <r>
    <d v="2022-01-23T08:00:00"/>
    <s v="Sunday"/>
    <x v="0"/>
    <n v="8"/>
    <s v="Peak"/>
    <n v="29.6276201427312"/>
    <n v="36.325258111849301"/>
    <n v="1690.3909483172099"/>
    <n v="0"/>
    <s v="On"/>
    <s v="Off"/>
    <n v="12.4451108753642"/>
    <s v="Saturday"/>
    <x v="0"/>
    <n v="75.911400090037802"/>
  </r>
  <r>
    <d v="2022-01-23T09:00:00"/>
    <s v="Sunday"/>
    <x v="0"/>
    <n v="9"/>
    <s v="Peak"/>
    <n v="27.7717099236006"/>
    <n v="46.4258265392114"/>
    <n v="1110.94811263978"/>
    <n v="2"/>
    <s v="Off"/>
    <s v="On"/>
    <n v="10.2657278953497"/>
    <s v="Wednesday"/>
    <x v="1"/>
    <n v="82.733576144846495"/>
  </r>
  <r>
    <d v="2022-01-23T10:00:00"/>
    <s v="Sunday"/>
    <x v="0"/>
    <n v="10"/>
    <s v="Peak"/>
    <n v="23.9931717428857"/>
    <n v="43.656644131278902"/>
    <n v="1330.67156823395"/>
    <n v="0"/>
    <s v="Off"/>
    <s v="On"/>
    <n v="27.657069849784101"/>
    <s v="Sunday"/>
    <x v="0"/>
    <n v="77.7687694661374"/>
  </r>
  <r>
    <d v="2022-01-23T11:00:00"/>
    <s v="Sunday"/>
    <x v="0"/>
    <n v="11"/>
    <s v="Peak"/>
    <n v="24.916751603974799"/>
    <n v="57.309406895084003"/>
    <n v="1827.1702492842901"/>
    <n v="8"/>
    <s v="Off"/>
    <s v="Off"/>
    <n v="11.403862952811201"/>
    <s v="Monday"/>
    <x v="1"/>
    <n v="82.766283129156093"/>
  </r>
  <r>
    <d v="2022-01-23T12:00:00"/>
    <s v="Sunday"/>
    <x v="0"/>
    <n v="12"/>
    <s v="Peak"/>
    <n v="20.076316338811601"/>
    <n v="32.706041294983002"/>
    <n v="1173.85497575516"/>
    <n v="2"/>
    <s v="Off"/>
    <s v="Off"/>
    <n v="26.468857622248301"/>
    <s v="Saturday"/>
    <x v="1"/>
    <n v="62.8183802825085"/>
  </r>
  <r>
    <d v="2022-01-23T13:00:00"/>
    <s v="Sunday"/>
    <x v="0"/>
    <n v="13"/>
    <s v="Peak"/>
    <n v="25.735553062782799"/>
    <n v="40.630800807366299"/>
    <n v="1022.71846446436"/>
    <n v="6"/>
    <s v="Off"/>
    <s v="On"/>
    <n v="1.9052541318156799"/>
    <s v="Thursday"/>
    <x v="0"/>
    <n v="75.728564165416103"/>
  </r>
  <r>
    <d v="2022-01-23T14:00:00"/>
    <s v="Sunday"/>
    <x v="0"/>
    <n v="14"/>
    <s v="Peak"/>
    <n v="22.555876655765601"/>
    <n v="57.617496150998598"/>
    <n v="1199.43565125181"/>
    <n v="1"/>
    <s v="Off"/>
    <s v="On"/>
    <n v="26.314354186696502"/>
    <s v="Sunday"/>
    <x v="1"/>
    <n v="67.262869112818905"/>
  </r>
  <r>
    <d v="2022-01-23T15:00:00"/>
    <s v="Sunday"/>
    <x v="0"/>
    <n v="15"/>
    <s v="Peak"/>
    <n v="23.190639076307601"/>
    <n v="59.0217951513551"/>
    <n v="1868.2212931347501"/>
    <n v="3"/>
    <s v="On"/>
    <s v="On"/>
    <n v="8.7843613156577405"/>
    <s v="Tuesday"/>
    <x v="0"/>
    <n v="76.199312169443303"/>
  </r>
  <r>
    <d v="2022-01-23T16:00:00"/>
    <s v="Sunday"/>
    <x v="0"/>
    <n v="16"/>
    <s v="Peak"/>
    <n v="20.562095905476799"/>
    <n v="52.348130633712699"/>
    <n v="1982.0003047457301"/>
    <n v="6"/>
    <s v="Off"/>
    <s v="On"/>
    <n v="29.457067904920802"/>
    <s v="Saturday"/>
    <x v="1"/>
    <n v="68.331423494041701"/>
  </r>
  <r>
    <d v="2022-01-23T17:00:00"/>
    <s v="Sunday"/>
    <x v="0"/>
    <n v="17"/>
    <s v="Peak"/>
    <n v="23.3335564056819"/>
    <n v="49.390296420673998"/>
    <n v="1490.2744520705401"/>
    <n v="7"/>
    <s v="On"/>
    <s v="Off"/>
    <n v="23.6072609370622"/>
    <s v="Thursday"/>
    <x v="0"/>
    <n v="78.512446261519699"/>
  </r>
  <r>
    <d v="2022-01-23T18:00:00"/>
    <s v="Sunday"/>
    <x v="0"/>
    <n v="18"/>
    <s v="Peak"/>
    <n v="25.5249733480568"/>
    <n v="37.2487676150729"/>
    <n v="1087.80399238717"/>
    <n v="5"/>
    <s v="Off"/>
    <s v="Off"/>
    <n v="8.6869773637739396"/>
    <s v="Sunday"/>
    <x v="1"/>
    <n v="79.210634204956094"/>
  </r>
  <r>
    <d v="2022-01-23T19:00:00"/>
    <s v="Sunday"/>
    <x v="0"/>
    <n v="19"/>
    <s v="Peak"/>
    <n v="26.060152126362599"/>
    <n v="40.4232348131628"/>
    <n v="1318.38877305551"/>
    <n v="7"/>
    <s v="Off"/>
    <s v="Off"/>
    <n v="27.502861247384601"/>
    <s v="Thursday"/>
    <x v="1"/>
    <n v="83.166610782409293"/>
  </r>
  <r>
    <d v="2022-01-23T20:00:00"/>
    <s v="Sunday"/>
    <x v="0"/>
    <n v="20"/>
    <s v="Peak"/>
    <n v="20.478201440082302"/>
    <n v="45.566569780549401"/>
    <n v="1545.8407225394801"/>
    <n v="8"/>
    <s v="Off"/>
    <s v="On"/>
    <n v="11.024054967331001"/>
    <s v="Monday"/>
    <x v="0"/>
    <n v="68.447653766116304"/>
  </r>
  <r>
    <d v="2022-01-23T21:00:00"/>
    <s v="Sunday"/>
    <x v="0"/>
    <n v="21"/>
    <s v="Peak"/>
    <n v="24.419248252866399"/>
    <n v="33.132978684102099"/>
    <n v="1324.08182351511"/>
    <n v="5"/>
    <s v="Off"/>
    <s v="On"/>
    <n v="11.9454943058544"/>
    <s v="Tuesday"/>
    <x v="1"/>
    <n v="76.3743452704894"/>
  </r>
  <r>
    <d v="2022-01-23T22:00:00"/>
    <s v="Sunday"/>
    <x v="0"/>
    <n v="22"/>
    <s v="Off-Peak"/>
    <n v="22.346768775282399"/>
    <n v="43.938002277901802"/>
    <n v="1950.88170548428"/>
    <n v="8"/>
    <s v="Off"/>
    <s v="On"/>
    <n v="14.728614611783099"/>
    <s v="Tuesday"/>
    <x v="1"/>
    <n v="74.832868626898502"/>
  </r>
  <r>
    <d v="2022-01-23T23:00:00"/>
    <s v="Sunday"/>
    <x v="0"/>
    <n v="23"/>
    <s v="Off-Peak"/>
    <n v="25.325159742225001"/>
    <n v="44.767130080336699"/>
    <n v="1083.10657972228"/>
    <n v="3"/>
    <s v="On"/>
    <s v="On"/>
    <n v="6.7772705825846202"/>
    <s v="Tuesday"/>
    <x v="1"/>
    <n v="85.393660271386594"/>
  </r>
  <r>
    <d v="2022-01-24T00:00:00"/>
    <s v="Monday"/>
    <x v="1"/>
    <n v="0"/>
    <s v="Off-Peak"/>
    <n v="29.6187472945875"/>
    <n v="43.255523630556503"/>
    <n v="1236.92373807119"/>
    <n v="2"/>
    <s v="Off"/>
    <s v="On"/>
    <n v="6.4785364686856104"/>
    <s v="Saturday"/>
    <x v="0"/>
    <n v="79.2849224435124"/>
  </r>
  <r>
    <d v="2022-01-24T01:00:00"/>
    <s v="Monday"/>
    <x v="1"/>
    <n v="1"/>
    <s v="Off-Peak"/>
    <n v="22.9921305291194"/>
    <n v="44.170850504985602"/>
    <n v="1726.35107343196"/>
    <n v="2"/>
    <s v="Off"/>
    <s v="On"/>
    <n v="29.680455338309201"/>
    <s v="Thursday"/>
    <x v="1"/>
    <n v="71.943519187834397"/>
  </r>
  <r>
    <d v="2022-01-24T02:00:00"/>
    <s v="Monday"/>
    <x v="1"/>
    <n v="2"/>
    <s v="Off-Peak"/>
    <n v="25.912647589049602"/>
    <n v="57.480343144752197"/>
    <n v="1004.45469528322"/>
    <n v="3"/>
    <s v="Off"/>
    <s v="Off"/>
    <n v="18.328019135624402"/>
    <s v="Monday"/>
    <x v="1"/>
    <n v="66.265804466548104"/>
  </r>
  <r>
    <d v="2022-01-24T03:00:00"/>
    <s v="Monday"/>
    <x v="1"/>
    <n v="3"/>
    <s v="Off-Peak"/>
    <n v="22.145748198751701"/>
    <n v="52.819025387718099"/>
    <n v="1832.6762083367801"/>
    <n v="9"/>
    <s v="Off"/>
    <s v="On"/>
    <n v="4.2592750401132102"/>
    <s v="Monday"/>
    <x v="0"/>
    <n v="74.843849655060794"/>
  </r>
  <r>
    <d v="2022-01-24T04:00:00"/>
    <s v="Monday"/>
    <x v="1"/>
    <n v="4"/>
    <s v="Off-Peak"/>
    <n v="24.6184483559874"/>
    <n v="42.827543595303702"/>
    <n v="1074.65035084581"/>
    <n v="8"/>
    <s v="Off"/>
    <s v="Off"/>
    <n v="12.7444613896128"/>
    <s v="Tuesday"/>
    <x v="0"/>
    <n v="82.971120092647993"/>
  </r>
  <r>
    <d v="2022-01-24T05:00:00"/>
    <s v="Monday"/>
    <x v="1"/>
    <n v="5"/>
    <s v="Off-Peak"/>
    <n v="23.5262415154825"/>
    <n v="44.682244807196"/>
    <n v="1139.8048091007399"/>
    <n v="6"/>
    <s v="On"/>
    <s v="On"/>
    <n v="7.6391755345413603"/>
    <s v="Monday"/>
    <x v="0"/>
    <n v="77.9426406626892"/>
  </r>
  <r>
    <d v="2022-01-24T06:00:00"/>
    <s v="Monday"/>
    <x v="1"/>
    <n v="6"/>
    <s v="Off-Peak"/>
    <n v="24.316138069193499"/>
    <n v="47.100868313330302"/>
    <n v="1895.41012971839"/>
    <n v="6"/>
    <s v="Off"/>
    <s v="Off"/>
    <n v="15.265638523300399"/>
    <s v="Monday"/>
    <x v="0"/>
    <n v="71.9985488138216"/>
  </r>
  <r>
    <d v="2022-01-24T07:00:00"/>
    <s v="Monday"/>
    <x v="1"/>
    <n v="7"/>
    <s v="Off-Peak"/>
    <n v="21.322770278406299"/>
    <n v="42.498451801716101"/>
    <n v="1901.62942049444"/>
    <n v="6"/>
    <s v="Off"/>
    <s v="Off"/>
    <n v="0.11406713472756699"/>
    <s v="Saturday"/>
    <x v="0"/>
    <n v="58.097009955009298"/>
  </r>
  <r>
    <d v="2022-01-24T08:00:00"/>
    <s v="Monday"/>
    <x v="1"/>
    <n v="8"/>
    <s v="Peak"/>
    <n v="20.637409430045398"/>
    <n v="31.229421835420201"/>
    <n v="1013.74855452369"/>
    <n v="2"/>
    <s v="Off"/>
    <s v="Off"/>
    <n v="12.881859637821201"/>
    <s v="Wednesday"/>
    <x v="1"/>
    <n v="57.2856388929386"/>
  </r>
  <r>
    <d v="2022-01-24T09:00:00"/>
    <s v="Monday"/>
    <x v="1"/>
    <n v="9"/>
    <s v="Peak"/>
    <n v="26.603751997681201"/>
    <n v="33.5789359403676"/>
    <n v="1868.40346371633"/>
    <n v="3"/>
    <s v="On"/>
    <s v="On"/>
    <n v="0.39168276366629101"/>
    <s v="Saturday"/>
    <x v="1"/>
    <n v="88.212387186822696"/>
  </r>
  <r>
    <d v="2022-01-24T10:00:00"/>
    <s v="Monday"/>
    <x v="1"/>
    <n v="10"/>
    <s v="Peak"/>
    <n v="24.0823109914821"/>
    <n v="45.698359844361903"/>
    <n v="1122.18531221577"/>
    <n v="3"/>
    <s v="Off"/>
    <s v="Off"/>
    <n v="24.0839099892344"/>
    <s v="Thursday"/>
    <x v="1"/>
    <n v="69.106189266945904"/>
  </r>
  <r>
    <d v="2022-01-24T11:00:00"/>
    <s v="Monday"/>
    <x v="1"/>
    <n v="11"/>
    <s v="Peak"/>
    <n v="29.175520519086302"/>
    <n v="47.299865567072402"/>
    <n v="1861.2309454808001"/>
    <n v="2"/>
    <s v="Off"/>
    <s v="Off"/>
    <n v="16.563927714493001"/>
    <s v="Thursday"/>
    <x v="1"/>
    <n v="80.222312023638693"/>
  </r>
  <r>
    <d v="2022-01-24T12:00:00"/>
    <s v="Monday"/>
    <x v="1"/>
    <n v="12"/>
    <s v="Peak"/>
    <n v="25.411293675089599"/>
    <n v="37.160717625142198"/>
    <n v="1888.50549685396"/>
    <n v="9"/>
    <s v="On"/>
    <s v="On"/>
    <n v="19.275052140847102"/>
    <s v="Sunday"/>
    <x v="1"/>
    <n v="77.912033598691494"/>
  </r>
  <r>
    <d v="2022-01-24T13:00:00"/>
    <s v="Monday"/>
    <x v="1"/>
    <n v="13"/>
    <s v="Peak"/>
    <n v="28.788470094804001"/>
    <n v="54.580531568039298"/>
    <n v="1838.1501437300201"/>
    <n v="3"/>
    <s v="On"/>
    <s v="On"/>
    <n v="18.9961504653186"/>
    <s v="Thursday"/>
    <x v="1"/>
    <n v="83.0243540344661"/>
  </r>
  <r>
    <d v="2022-01-24T14:00:00"/>
    <s v="Monday"/>
    <x v="1"/>
    <n v="14"/>
    <s v="Peak"/>
    <n v="29.986663023194001"/>
    <n v="56.732424553345297"/>
    <n v="1868.63142086316"/>
    <n v="1"/>
    <s v="Off"/>
    <s v="On"/>
    <n v="13.2050178132565"/>
    <s v="Tuesday"/>
    <x v="1"/>
    <n v="89.1091385858238"/>
  </r>
  <r>
    <d v="2022-01-24T15:00:00"/>
    <s v="Monday"/>
    <x v="1"/>
    <n v="15"/>
    <s v="Peak"/>
    <n v="22.994690388903098"/>
    <n v="41.891269597390199"/>
    <n v="1767.1412784459999"/>
    <n v="7"/>
    <s v="Off"/>
    <s v="On"/>
    <n v="16.616608125909199"/>
    <s v="Monday"/>
    <x v="0"/>
    <n v="72.978993092832695"/>
  </r>
  <r>
    <d v="2022-01-24T16:00:00"/>
    <s v="Monday"/>
    <x v="1"/>
    <n v="16"/>
    <s v="Peak"/>
    <n v="25.874134064422599"/>
    <n v="57.997373716117401"/>
    <n v="1463.66912766979"/>
    <n v="7"/>
    <s v="Off"/>
    <s v="On"/>
    <n v="16.3239769424749"/>
    <s v="Friday"/>
    <x v="0"/>
    <n v="74.445588931318795"/>
  </r>
  <r>
    <d v="2022-01-24T17:00:00"/>
    <s v="Monday"/>
    <x v="1"/>
    <n v="17"/>
    <s v="Peak"/>
    <n v="25.823889448751501"/>
    <n v="39.306797491808098"/>
    <n v="1672.25856034548"/>
    <n v="9"/>
    <s v="Off"/>
    <s v="On"/>
    <n v="26.7186542872054"/>
    <s v="Saturday"/>
    <x v="1"/>
    <n v="75.465148446766605"/>
  </r>
  <r>
    <d v="2022-01-24T18:00:00"/>
    <s v="Monday"/>
    <x v="1"/>
    <n v="18"/>
    <s v="Peak"/>
    <n v="24.119290226388401"/>
    <n v="48.552224524018399"/>
    <n v="1666.87763609853"/>
    <n v="4"/>
    <s v="On"/>
    <s v="On"/>
    <n v="11.1367951509707"/>
    <s v="Wednesday"/>
    <x v="1"/>
    <n v="82.223456120348999"/>
  </r>
  <r>
    <d v="2022-01-24T19:00:00"/>
    <s v="Monday"/>
    <x v="1"/>
    <n v="19"/>
    <s v="Peak"/>
    <n v="25.026543725776701"/>
    <n v="34.217803149511496"/>
    <n v="1421.9714508311299"/>
    <n v="6"/>
    <s v="Off"/>
    <s v="On"/>
    <n v="5.1596579287142497"/>
    <s v="Sunday"/>
    <x v="0"/>
    <n v="77.536408503358103"/>
  </r>
  <r>
    <d v="2022-01-24T20:00:00"/>
    <s v="Monday"/>
    <x v="1"/>
    <n v="20"/>
    <s v="Peak"/>
    <n v="23.722752704652098"/>
    <n v="49.106097946796702"/>
    <n v="1785.8436587149999"/>
    <n v="2"/>
    <s v="On"/>
    <s v="Off"/>
    <n v="19.426209860804001"/>
    <s v="Friday"/>
    <x v="1"/>
    <n v="76.666827055242706"/>
  </r>
  <r>
    <d v="2022-01-24T21:00:00"/>
    <s v="Monday"/>
    <x v="1"/>
    <n v="21"/>
    <s v="Peak"/>
    <n v="21.105905382991899"/>
    <n v="42.676832466206399"/>
    <n v="1657.0048292945301"/>
    <n v="6"/>
    <s v="Off"/>
    <s v="Off"/>
    <n v="13.158711326297"/>
    <s v="Friday"/>
    <x v="1"/>
    <n v="63.290288493589898"/>
  </r>
  <r>
    <d v="2022-01-24T22:00:00"/>
    <s v="Monday"/>
    <x v="1"/>
    <n v="22"/>
    <s v="Off-Peak"/>
    <n v="29.8959945463473"/>
    <n v="39.336988978077599"/>
    <n v="1708.9568652297901"/>
    <n v="5"/>
    <s v="Off"/>
    <s v="On"/>
    <n v="29.965327337773299"/>
    <s v="Friday"/>
    <x v="0"/>
    <n v="76.0803476282926"/>
  </r>
  <r>
    <d v="2022-01-24T23:00:00"/>
    <s v="Monday"/>
    <x v="1"/>
    <n v="23"/>
    <s v="Off-Peak"/>
    <n v="26.143975464627701"/>
    <n v="30.2231421416231"/>
    <n v="1099.86134064774"/>
    <n v="8"/>
    <s v="Off"/>
    <s v="Off"/>
    <n v="9.7877383090499794"/>
    <s v="Tuesday"/>
    <x v="0"/>
    <n v="83.501096631712898"/>
  </r>
  <r>
    <d v="2022-01-25T00:00:00"/>
    <s v="Tuesday"/>
    <x v="1"/>
    <n v="0"/>
    <s v="Off-Peak"/>
    <n v="23.918155720609299"/>
    <n v="36.105329471559998"/>
    <n v="1724.9075109681501"/>
    <n v="4"/>
    <s v="On"/>
    <s v="Off"/>
    <n v="23.249552404774299"/>
    <s v="Thursday"/>
    <x v="1"/>
    <n v="79.405974949545197"/>
  </r>
  <r>
    <d v="2022-01-25T01:00:00"/>
    <s v="Tuesday"/>
    <x v="1"/>
    <n v="1"/>
    <s v="Off-Peak"/>
    <n v="23.0386334704658"/>
    <n v="34.697647677045097"/>
    <n v="1305.2667765246699"/>
    <n v="2"/>
    <s v="On"/>
    <s v="Off"/>
    <n v="17.3641931620833"/>
    <s v="Tuesday"/>
    <x v="0"/>
    <n v="71.401152697534997"/>
  </r>
  <r>
    <d v="2022-01-25T02:00:00"/>
    <s v="Tuesday"/>
    <x v="1"/>
    <n v="2"/>
    <s v="Off-Peak"/>
    <n v="22.940665376197899"/>
    <n v="49.6840605534126"/>
    <n v="1444.8862756962201"/>
    <n v="8"/>
    <s v="Off"/>
    <s v="Off"/>
    <n v="5.9558103118153998"/>
    <s v="Monday"/>
    <x v="1"/>
    <n v="67.6281106157073"/>
  </r>
  <r>
    <d v="2022-01-25T03:00:00"/>
    <s v="Tuesday"/>
    <x v="1"/>
    <n v="3"/>
    <s v="Off-Peak"/>
    <n v="27.519676934331301"/>
    <n v="59.033721056991901"/>
    <n v="1458.9246504794801"/>
    <n v="3"/>
    <s v="On"/>
    <s v="Off"/>
    <n v="25.2580868980227"/>
    <s v="Friday"/>
    <x v="0"/>
    <n v="81.048180959141106"/>
  </r>
  <r>
    <d v="2022-01-25T04:00:00"/>
    <s v="Tuesday"/>
    <x v="1"/>
    <n v="4"/>
    <s v="Off-Peak"/>
    <n v="20.267639856093901"/>
    <n v="58.921637990817104"/>
    <n v="1086.86152757579"/>
    <n v="5"/>
    <s v="On"/>
    <s v="On"/>
    <n v="17.8382452847605"/>
    <s v="Thursday"/>
    <x v="0"/>
    <n v="71.221187074263099"/>
  </r>
  <r>
    <d v="2022-01-25T05:00:00"/>
    <s v="Tuesday"/>
    <x v="1"/>
    <n v="5"/>
    <s v="Off-Peak"/>
    <n v="20.0836672938633"/>
    <n v="50.791670035959598"/>
    <n v="1903.85353591943"/>
    <n v="6"/>
    <s v="On"/>
    <s v="Off"/>
    <n v="4.5519157962964103"/>
    <s v="Saturday"/>
    <x v="0"/>
    <n v="61.695419442633103"/>
  </r>
  <r>
    <d v="2022-01-25T06:00:00"/>
    <s v="Tuesday"/>
    <x v="1"/>
    <n v="6"/>
    <s v="Off-Peak"/>
    <n v="28.320133507361199"/>
    <n v="39.450500298643497"/>
    <n v="1453.34757162956"/>
    <n v="1"/>
    <s v="On"/>
    <s v="Off"/>
    <n v="1.4788441358412701"/>
    <s v="Sunday"/>
    <x v="1"/>
    <n v="75.266793666385198"/>
  </r>
  <r>
    <d v="2022-01-25T07:00:00"/>
    <s v="Tuesday"/>
    <x v="1"/>
    <n v="7"/>
    <s v="Off-Peak"/>
    <n v="24.221436416972999"/>
    <n v="50.194815640436701"/>
    <n v="1028.01182796629"/>
    <n v="4"/>
    <s v="On"/>
    <s v="Off"/>
    <n v="29.096290022330201"/>
    <s v="Friday"/>
    <x v="0"/>
    <n v="83.446355574161004"/>
  </r>
  <r>
    <d v="2022-01-25T08:00:00"/>
    <s v="Tuesday"/>
    <x v="1"/>
    <n v="8"/>
    <s v="Peak"/>
    <n v="23.5511938507777"/>
    <n v="46.797776707429797"/>
    <n v="1730.0930290829799"/>
    <n v="8"/>
    <s v="On"/>
    <s v="On"/>
    <n v="4.7207391570868698"/>
    <s v="Saturday"/>
    <x v="0"/>
    <n v="73.701476585688098"/>
  </r>
  <r>
    <d v="2022-01-25T09:00:00"/>
    <s v="Tuesday"/>
    <x v="1"/>
    <n v="9"/>
    <s v="Peak"/>
    <n v="23.377386902716601"/>
    <n v="50.071090951560798"/>
    <n v="1295.6509696600499"/>
    <n v="8"/>
    <s v="On"/>
    <s v="Off"/>
    <n v="21.963152055946701"/>
    <s v="Saturday"/>
    <x v="1"/>
    <n v="77.627146070090305"/>
  </r>
  <r>
    <d v="2022-01-25T10:00:00"/>
    <s v="Tuesday"/>
    <x v="1"/>
    <n v="10"/>
    <s v="Peak"/>
    <n v="21.853116247072101"/>
    <n v="49.344748749298098"/>
    <n v="1263.89279006684"/>
    <n v="9"/>
    <s v="Off"/>
    <s v="On"/>
    <n v="26.808948672171301"/>
    <s v="Thursday"/>
    <x v="0"/>
    <n v="77.452961074023307"/>
  </r>
  <r>
    <d v="2022-01-25T11:00:00"/>
    <s v="Tuesday"/>
    <x v="1"/>
    <n v="11"/>
    <s v="Peak"/>
    <n v="25.048041213841199"/>
    <n v="59.044094933102798"/>
    <n v="1095.5688735302699"/>
    <n v="4"/>
    <s v="Off"/>
    <s v="Off"/>
    <n v="26.005237324907998"/>
    <s v="Friday"/>
    <x v="1"/>
    <n v="80.988997073244505"/>
  </r>
  <r>
    <d v="2022-01-25T12:00:00"/>
    <s v="Tuesday"/>
    <x v="1"/>
    <n v="12"/>
    <s v="Peak"/>
    <n v="29.456558527865599"/>
    <n v="38.951805206532804"/>
    <n v="1145.1481893586199"/>
    <n v="8"/>
    <s v="Off"/>
    <s v="Off"/>
    <n v="14.521079239675"/>
    <s v="Saturday"/>
    <x v="0"/>
    <n v="87.709225670501695"/>
  </r>
  <r>
    <d v="2022-01-25T13:00:00"/>
    <s v="Tuesday"/>
    <x v="1"/>
    <n v="13"/>
    <s v="Peak"/>
    <n v="25.295158750709099"/>
    <n v="44.9933197132682"/>
    <n v="1733.4801540112101"/>
    <n v="9"/>
    <s v="On"/>
    <s v="On"/>
    <n v="13.809475758795299"/>
    <s v="Thursday"/>
    <x v="1"/>
    <n v="83.501795308461297"/>
  </r>
  <r>
    <d v="2022-01-25T14:00:00"/>
    <s v="Tuesday"/>
    <x v="1"/>
    <n v="14"/>
    <s v="Peak"/>
    <n v="22.025443468577802"/>
    <n v="51.3766688964309"/>
    <n v="1240.7475565019799"/>
    <n v="6"/>
    <s v="Off"/>
    <s v="Off"/>
    <n v="11.2541216905308"/>
    <s v="Wednesday"/>
    <x v="0"/>
    <n v="60.396999447127698"/>
  </r>
  <r>
    <d v="2022-01-25T15:00:00"/>
    <s v="Tuesday"/>
    <x v="1"/>
    <n v="15"/>
    <s v="Peak"/>
    <n v="28.362273912031799"/>
    <n v="42.927400804210102"/>
    <n v="1504.06242957423"/>
    <n v="3"/>
    <s v="On"/>
    <s v="On"/>
    <n v="8.5805107787640598"/>
    <s v="Wednesday"/>
    <x v="0"/>
    <n v="89.066610823913194"/>
  </r>
  <r>
    <d v="2022-01-25T16:00:00"/>
    <s v="Tuesday"/>
    <x v="1"/>
    <n v="16"/>
    <s v="Peak"/>
    <n v="26.2417196758934"/>
    <n v="52.457230817308698"/>
    <n v="1194.27763394359"/>
    <n v="5"/>
    <s v="Off"/>
    <s v="On"/>
    <n v="15.4988346930016"/>
    <s v="Sunday"/>
    <x v="1"/>
    <n v="84.994302216372304"/>
  </r>
  <r>
    <d v="2022-01-25T17:00:00"/>
    <s v="Tuesday"/>
    <x v="1"/>
    <n v="17"/>
    <s v="Peak"/>
    <n v="20.824744470711298"/>
    <n v="49.276765877328501"/>
    <n v="1623.9873673577099"/>
    <n v="4"/>
    <s v="On"/>
    <s v="On"/>
    <n v="16.463345748682599"/>
    <s v="Wednesday"/>
    <x v="0"/>
    <n v="79.550221874640499"/>
  </r>
  <r>
    <d v="2022-01-25T18:00:00"/>
    <s v="Tuesday"/>
    <x v="1"/>
    <n v="18"/>
    <s v="Peak"/>
    <n v="27.221156837606699"/>
    <n v="47.9382155374525"/>
    <n v="1056.65813695303"/>
    <n v="1"/>
    <s v="On"/>
    <s v="On"/>
    <n v="24.1519761830066"/>
    <s v="Monday"/>
    <x v="1"/>
    <n v="76.855006880334003"/>
  </r>
  <r>
    <d v="2022-01-25T19:00:00"/>
    <s v="Tuesday"/>
    <x v="1"/>
    <n v="19"/>
    <s v="Peak"/>
    <n v="20.587370855087901"/>
    <n v="31.690187947650301"/>
    <n v="1537.5546362743801"/>
    <n v="2"/>
    <s v="Off"/>
    <s v="On"/>
    <n v="23.306866674074602"/>
    <s v="Sunday"/>
    <x v="1"/>
    <n v="72.366626335663696"/>
  </r>
  <r>
    <d v="2022-01-25T20:00:00"/>
    <s v="Tuesday"/>
    <x v="1"/>
    <n v="20"/>
    <s v="Peak"/>
    <n v="24.028717334515498"/>
    <n v="47.824074644654701"/>
    <n v="1300.18394934246"/>
    <n v="8"/>
    <s v="On"/>
    <s v="On"/>
    <n v="6.6728944623139199"/>
    <s v="Saturday"/>
    <x v="0"/>
    <n v="79.430300910506304"/>
  </r>
  <r>
    <d v="2022-01-25T21:00:00"/>
    <s v="Tuesday"/>
    <x v="1"/>
    <n v="21"/>
    <s v="Peak"/>
    <n v="25.812903434433199"/>
    <n v="30.032665480505401"/>
    <n v="1835.3481353975101"/>
    <n v="4"/>
    <s v="On"/>
    <s v="Off"/>
    <n v="0.92951052688454106"/>
    <s v="Tuesday"/>
    <x v="0"/>
    <n v="85.126671990727303"/>
  </r>
  <r>
    <d v="2022-01-25T22:00:00"/>
    <s v="Tuesday"/>
    <x v="1"/>
    <n v="22"/>
    <s v="Off-Peak"/>
    <n v="22.941532180266101"/>
    <n v="30.1357064318833"/>
    <n v="1677.16097969355"/>
    <n v="6"/>
    <s v="Off"/>
    <s v="Off"/>
    <n v="13.0187298593591"/>
    <s v="Wednesday"/>
    <x v="0"/>
    <n v="72.598653506881504"/>
  </r>
  <r>
    <d v="2022-01-25T23:00:00"/>
    <s v="Tuesday"/>
    <x v="1"/>
    <n v="23"/>
    <s v="Off-Peak"/>
    <n v="27.765100152656899"/>
    <n v="45.797179171324998"/>
    <n v="1615.6358905755999"/>
    <n v="5"/>
    <s v="Off"/>
    <s v="On"/>
    <n v="9.9280991552694093"/>
    <s v="Monday"/>
    <x v="0"/>
    <n v="77.667739812391403"/>
  </r>
  <r>
    <d v="2022-01-26T00:00:00"/>
    <s v="Wednesday"/>
    <x v="1"/>
    <n v="0"/>
    <s v="Off-Peak"/>
    <n v="20.265191210412901"/>
    <n v="56.569060889183298"/>
    <n v="1889.11508091261"/>
    <n v="0"/>
    <s v="Off"/>
    <s v="Off"/>
    <n v="15.641383088395299"/>
    <s v="Sunday"/>
    <x v="0"/>
    <n v="56.038162833322097"/>
  </r>
  <r>
    <d v="2022-01-26T01:00:00"/>
    <s v="Wednesday"/>
    <x v="1"/>
    <n v="1"/>
    <s v="Off-Peak"/>
    <n v="21.435133544684799"/>
    <n v="41.047327633689399"/>
    <n v="1545.9102775578101"/>
    <n v="0"/>
    <s v="On"/>
    <s v="On"/>
    <n v="13.2563450908966"/>
    <s v="Monday"/>
    <x v="0"/>
    <n v="73.153608297872196"/>
  </r>
  <r>
    <d v="2022-01-26T02:00:00"/>
    <s v="Wednesday"/>
    <x v="1"/>
    <n v="2"/>
    <s v="Off-Peak"/>
    <n v="24.101967995806699"/>
    <n v="48.453310943022103"/>
    <n v="1968.0387169273499"/>
    <n v="4"/>
    <s v="On"/>
    <s v="On"/>
    <n v="8.5202155956313206"/>
    <s v="Thursday"/>
    <x v="0"/>
    <n v="75.696392998986695"/>
  </r>
  <r>
    <d v="2022-01-26T03:00:00"/>
    <s v="Wednesday"/>
    <x v="1"/>
    <n v="3"/>
    <s v="Off-Peak"/>
    <n v="29.229526088322999"/>
    <n v="41.086103380495302"/>
    <n v="1025.7705959837599"/>
    <n v="7"/>
    <s v="On"/>
    <s v="On"/>
    <n v="15.8582872272549"/>
    <s v="Sunday"/>
    <x v="0"/>
    <n v="90.381645649520294"/>
  </r>
  <r>
    <d v="2022-01-26T04:00:00"/>
    <s v="Wednesday"/>
    <x v="1"/>
    <n v="4"/>
    <s v="Off-Peak"/>
    <n v="21.777337034070602"/>
    <n v="54.102774941464297"/>
    <n v="1022.28114727557"/>
    <n v="7"/>
    <s v="Off"/>
    <s v="Off"/>
    <n v="7.6903595765741102"/>
    <s v="Sunday"/>
    <x v="1"/>
    <n v="64.0544853288296"/>
  </r>
  <r>
    <d v="2022-01-26T05:00:00"/>
    <s v="Wednesday"/>
    <x v="1"/>
    <n v="5"/>
    <s v="Off-Peak"/>
    <n v="21.422945046607499"/>
    <n v="36.690594730712398"/>
    <n v="1525.6152138190901"/>
    <n v="6"/>
    <s v="Off"/>
    <s v="On"/>
    <n v="12.2665204474105"/>
    <s v="Friday"/>
    <x v="0"/>
    <n v="62.863458827698899"/>
  </r>
  <r>
    <d v="2022-01-26T06:00:00"/>
    <s v="Wednesday"/>
    <x v="1"/>
    <n v="6"/>
    <s v="Off-Peak"/>
    <n v="21.7719105167725"/>
    <n v="47.219181805125601"/>
    <n v="1176.2101901859301"/>
    <n v="3"/>
    <s v="On"/>
    <s v="On"/>
    <n v="7.6013190954490497"/>
    <s v="Thursday"/>
    <x v="1"/>
    <n v="69.789028126849601"/>
  </r>
  <r>
    <d v="2022-01-26T07:00:00"/>
    <s v="Wednesday"/>
    <x v="1"/>
    <n v="7"/>
    <s v="Off-Peak"/>
    <n v="29.313089533798699"/>
    <n v="38.917009982555903"/>
    <n v="1899.8080863595101"/>
    <n v="8"/>
    <s v="Off"/>
    <s v="On"/>
    <n v="16.307438869027798"/>
    <s v="Tuesday"/>
    <x v="0"/>
    <n v="85.057305189309901"/>
  </r>
  <r>
    <d v="2022-01-26T08:00:00"/>
    <s v="Wednesday"/>
    <x v="1"/>
    <n v="8"/>
    <s v="Peak"/>
    <n v="26.312113992801599"/>
    <n v="51.408710899824101"/>
    <n v="1220.54713260516"/>
    <n v="8"/>
    <s v="On"/>
    <s v="Off"/>
    <n v="5.9868750913491402"/>
    <s v="Monday"/>
    <x v="0"/>
    <n v="83.889176744271793"/>
  </r>
  <r>
    <d v="2022-01-26T09:00:00"/>
    <s v="Wednesday"/>
    <x v="1"/>
    <n v="9"/>
    <s v="Peak"/>
    <n v="28.056808069836102"/>
    <n v="52.253624756618699"/>
    <n v="1460.1807609653199"/>
    <n v="6"/>
    <s v="On"/>
    <s v="Off"/>
    <n v="15.015815218539499"/>
    <s v="Wednesday"/>
    <x v="0"/>
    <n v="79.807247472021999"/>
  </r>
  <r>
    <d v="2022-01-26T10:00:00"/>
    <s v="Wednesday"/>
    <x v="1"/>
    <n v="10"/>
    <s v="Peak"/>
    <n v="23.287661745146998"/>
    <n v="47.402065097399998"/>
    <n v="1586.3739265377301"/>
    <n v="4"/>
    <s v="Off"/>
    <s v="Off"/>
    <n v="0.48153345166049799"/>
    <s v="Wednesday"/>
    <x v="0"/>
    <n v="62.742158418920198"/>
  </r>
  <r>
    <d v="2022-01-26T11:00:00"/>
    <s v="Wednesday"/>
    <x v="1"/>
    <n v="11"/>
    <s v="Peak"/>
    <n v="26.516199229432399"/>
    <n v="45.791719274251903"/>
    <n v="1551.59559963059"/>
    <n v="1"/>
    <s v="Off"/>
    <s v="On"/>
    <n v="26.887024169154898"/>
    <s v="Saturday"/>
    <x v="0"/>
    <n v="81.944783628838906"/>
  </r>
  <r>
    <d v="2022-01-26T12:00:00"/>
    <s v="Wednesday"/>
    <x v="1"/>
    <n v="12"/>
    <s v="Peak"/>
    <n v="29.5313044245509"/>
    <n v="35.7729391141958"/>
    <n v="1779.4685814398999"/>
    <n v="6"/>
    <s v="Off"/>
    <s v="On"/>
    <n v="21.404604206943802"/>
    <s v="Friday"/>
    <x v="0"/>
    <n v="86.112262921481999"/>
  </r>
  <r>
    <d v="2022-01-26T13:00:00"/>
    <s v="Wednesday"/>
    <x v="1"/>
    <n v="13"/>
    <s v="Peak"/>
    <n v="28.076279103504099"/>
    <n v="45.808424423600897"/>
    <n v="1378.7039412320901"/>
    <n v="5"/>
    <s v="On"/>
    <s v="On"/>
    <n v="19.710748867697799"/>
    <s v="Saturday"/>
    <x v="1"/>
    <n v="76.399560576106495"/>
  </r>
  <r>
    <d v="2022-01-26T14:00:00"/>
    <s v="Wednesday"/>
    <x v="1"/>
    <n v="14"/>
    <s v="Peak"/>
    <n v="22.072062903892501"/>
    <n v="34.7162982284027"/>
    <n v="1421.50767176249"/>
    <n v="5"/>
    <s v="Off"/>
    <s v="On"/>
    <n v="21.236188296083199"/>
    <s v="Friday"/>
    <x v="1"/>
    <n v="74.362262878490895"/>
  </r>
  <r>
    <d v="2022-01-26T15:00:00"/>
    <s v="Wednesday"/>
    <x v="1"/>
    <n v="15"/>
    <s v="Peak"/>
    <n v="22.701002201298699"/>
    <n v="52.321474486016001"/>
    <n v="1816.3236260804699"/>
    <n v="6"/>
    <s v="Off"/>
    <s v="On"/>
    <n v="27.3025733716287"/>
    <s v="Monday"/>
    <x v="0"/>
    <n v="74.816331889739601"/>
  </r>
  <r>
    <d v="2022-01-26T16:00:00"/>
    <s v="Wednesday"/>
    <x v="1"/>
    <n v="16"/>
    <s v="Peak"/>
    <n v="28.495529250736901"/>
    <n v="48.8664894381971"/>
    <n v="1065.8884453083001"/>
    <n v="2"/>
    <s v="On"/>
    <s v="On"/>
    <n v="0.29085080180423301"/>
    <s v="Monday"/>
    <x v="0"/>
    <n v="75.960732099634896"/>
  </r>
  <r>
    <d v="2022-01-26T17:00:00"/>
    <s v="Wednesday"/>
    <x v="1"/>
    <n v="17"/>
    <s v="Peak"/>
    <n v="23.224515711712201"/>
    <n v="52.988285733107297"/>
    <n v="1370.4492563930401"/>
    <n v="9"/>
    <s v="On"/>
    <s v="Off"/>
    <n v="3.3908771895144998"/>
    <s v="Saturday"/>
    <x v="1"/>
    <n v="74.4413985720347"/>
  </r>
  <r>
    <d v="2022-01-26T18:00:00"/>
    <s v="Wednesday"/>
    <x v="1"/>
    <n v="18"/>
    <s v="Peak"/>
    <n v="23.101868752981801"/>
    <n v="34.100683791166297"/>
    <n v="1769.08919624195"/>
    <n v="6"/>
    <s v="Off"/>
    <s v="Off"/>
    <n v="24.724334385493599"/>
    <s v="Saturday"/>
    <x v="0"/>
    <n v="62.112135804864899"/>
  </r>
  <r>
    <d v="2022-01-26T19:00:00"/>
    <s v="Wednesday"/>
    <x v="1"/>
    <n v="19"/>
    <s v="Peak"/>
    <n v="28.211898887349101"/>
    <n v="50.8442512015639"/>
    <n v="1359.18048884527"/>
    <n v="6"/>
    <s v="On"/>
    <s v="On"/>
    <n v="1.38194265935625"/>
    <s v="Monday"/>
    <x v="0"/>
    <n v="92.771878272512495"/>
  </r>
  <r>
    <d v="2022-01-26T20:00:00"/>
    <s v="Wednesday"/>
    <x v="1"/>
    <n v="20"/>
    <s v="Peak"/>
    <n v="24.607834348807899"/>
    <n v="32.1236249386588"/>
    <n v="1935.5938886075501"/>
    <n v="8"/>
    <s v="On"/>
    <s v="Off"/>
    <n v="26.1613440002806"/>
    <s v="Saturday"/>
    <x v="1"/>
    <n v="80.913616243699707"/>
  </r>
  <r>
    <d v="2022-01-26T21:00:00"/>
    <s v="Wednesday"/>
    <x v="1"/>
    <n v="21"/>
    <s v="Peak"/>
    <n v="23.373630563947302"/>
    <n v="53.558274998168699"/>
    <n v="1685.5999473008801"/>
    <n v="1"/>
    <s v="On"/>
    <s v="Off"/>
    <n v="15.3371216466495"/>
    <s v="Thursday"/>
    <x v="1"/>
    <n v="67.391385767057798"/>
  </r>
  <r>
    <d v="2022-01-26T22:00:00"/>
    <s v="Wednesday"/>
    <x v="1"/>
    <n v="22"/>
    <s v="Off-Peak"/>
    <n v="23.669615679107299"/>
    <n v="56.5290501524807"/>
    <n v="1818.6934746895899"/>
    <n v="2"/>
    <s v="On"/>
    <s v="Off"/>
    <n v="23.674977115234199"/>
    <s v="Friday"/>
    <x v="0"/>
    <n v="75.602127412144796"/>
  </r>
  <r>
    <d v="2022-01-26T23:00:00"/>
    <s v="Wednesday"/>
    <x v="1"/>
    <n v="23"/>
    <s v="Off-Peak"/>
    <n v="22.8281814493238"/>
    <n v="47.907855103185703"/>
    <n v="1665.0851797099799"/>
    <n v="2"/>
    <s v="On"/>
    <s v="On"/>
    <n v="29.0998823108661"/>
    <s v="Saturday"/>
    <x v="0"/>
    <n v="76.4571867653613"/>
  </r>
  <r>
    <d v="2022-01-27T00:00:00"/>
    <s v="Thursday"/>
    <x v="1"/>
    <n v="0"/>
    <s v="Off-Peak"/>
    <n v="28.5960865420784"/>
    <n v="47.405824755593201"/>
    <n v="1948.4321103283"/>
    <n v="9"/>
    <s v="Off"/>
    <s v="On"/>
    <n v="4.80403609276342"/>
    <s v="Saturday"/>
    <x v="0"/>
    <n v="81.267778615578194"/>
  </r>
  <r>
    <d v="2022-01-27T01:00:00"/>
    <s v="Thursday"/>
    <x v="1"/>
    <n v="1"/>
    <s v="Off-Peak"/>
    <n v="27.929216556120501"/>
    <n v="36.937536689107702"/>
    <n v="1372.9346071815501"/>
    <n v="8"/>
    <s v="Off"/>
    <s v="On"/>
    <n v="25.005334831673999"/>
    <s v="Saturday"/>
    <x v="1"/>
    <n v="91.149912295159893"/>
  </r>
  <r>
    <d v="2022-01-27T02:00:00"/>
    <s v="Thursday"/>
    <x v="1"/>
    <n v="2"/>
    <s v="Off-Peak"/>
    <n v="24.2718962951249"/>
    <n v="35.322205156889801"/>
    <n v="1006.22767041001"/>
    <n v="8"/>
    <s v="On"/>
    <s v="Off"/>
    <n v="8.7422958236363701"/>
    <s v="Monday"/>
    <x v="0"/>
    <n v="79.697236881542196"/>
  </r>
  <r>
    <d v="2022-01-27T03:00:00"/>
    <s v="Thursday"/>
    <x v="1"/>
    <n v="3"/>
    <s v="Off-Peak"/>
    <n v="26.2756983712151"/>
    <n v="30.535389868037999"/>
    <n v="1152.1750485160001"/>
    <n v="5"/>
    <s v="Off"/>
    <s v="Off"/>
    <n v="12.984490007922201"/>
    <s v="Tuesday"/>
    <x v="0"/>
    <n v="73.8883680442692"/>
  </r>
  <r>
    <d v="2022-01-27T04:00:00"/>
    <s v="Thursday"/>
    <x v="1"/>
    <n v="4"/>
    <s v="Off-Peak"/>
    <n v="24.336223818027499"/>
    <n v="41.247317763485697"/>
    <n v="1826.2686914716001"/>
    <n v="7"/>
    <s v="Off"/>
    <s v="Off"/>
    <n v="0.217783001948225"/>
    <s v="Monday"/>
    <x v="1"/>
    <n v="74.9764495131258"/>
  </r>
  <r>
    <d v="2022-01-27T05:00:00"/>
    <s v="Thursday"/>
    <x v="1"/>
    <n v="5"/>
    <s v="Off-Peak"/>
    <n v="24.469723503963799"/>
    <n v="49.28924731371"/>
    <n v="1956.45349696686"/>
    <n v="6"/>
    <s v="On"/>
    <s v="On"/>
    <n v="18.281553786168502"/>
    <s v="Monday"/>
    <x v="0"/>
    <n v="80.949990110779495"/>
  </r>
  <r>
    <d v="2022-01-27T06:00:00"/>
    <s v="Thursday"/>
    <x v="1"/>
    <n v="6"/>
    <s v="Off-Peak"/>
    <n v="23.707597426615902"/>
    <n v="30.015974503460701"/>
    <n v="1569.63413665752"/>
    <n v="3"/>
    <s v="Off"/>
    <s v="Off"/>
    <n v="23.116764563420499"/>
    <s v="Friday"/>
    <x v="0"/>
    <n v="63.9239384945081"/>
  </r>
  <r>
    <d v="2022-01-27T07:00:00"/>
    <s v="Thursday"/>
    <x v="1"/>
    <n v="7"/>
    <s v="Off-Peak"/>
    <n v="26.2081671542722"/>
    <n v="38.810026658460899"/>
    <n v="1717.39285109962"/>
    <n v="5"/>
    <s v="On"/>
    <s v="On"/>
    <n v="3.3144786934225601"/>
    <s v="Thursday"/>
    <x v="0"/>
    <n v="80.791091956835402"/>
  </r>
  <r>
    <d v="2022-01-27T08:00:00"/>
    <s v="Thursday"/>
    <x v="1"/>
    <n v="8"/>
    <s v="Peak"/>
    <n v="23.3066143118699"/>
    <n v="56.646892762184699"/>
    <n v="1521.82211890646"/>
    <n v="2"/>
    <s v="Off"/>
    <s v="Off"/>
    <n v="17.138832434629698"/>
    <s v="Sunday"/>
    <x v="0"/>
    <n v="79.077944988764102"/>
  </r>
  <r>
    <d v="2022-01-27T09:00:00"/>
    <s v="Thursday"/>
    <x v="1"/>
    <n v="9"/>
    <s v="Peak"/>
    <n v="20.250695738580401"/>
    <n v="43.916252325079"/>
    <n v="1510.4642369800899"/>
    <n v="8"/>
    <s v="On"/>
    <s v="Off"/>
    <n v="14.238071087378399"/>
    <s v="Friday"/>
    <x v="0"/>
    <n v="74.118100224644706"/>
  </r>
  <r>
    <d v="2022-01-27T10:00:00"/>
    <s v="Thursday"/>
    <x v="1"/>
    <n v="10"/>
    <s v="Peak"/>
    <n v="28.3486410587875"/>
    <n v="35.048837303938598"/>
    <n v="1597.08458104018"/>
    <n v="4"/>
    <s v="Off"/>
    <s v="Off"/>
    <n v="3.1377072412134401"/>
    <s v="Thursday"/>
    <x v="1"/>
    <n v="78.751488858330603"/>
  </r>
  <r>
    <d v="2022-01-27T11:00:00"/>
    <s v="Thursday"/>
    <x v="1"/>
    <n v="11"/>
    <s v="Peak"/>
    <n v="24.928249309683501"/>
    <n v="31.6177571605268"/>
    <n v="1203.2590153885701"/>
    <n v="0"/>
    <s v="Off"/>
    <s v="Off"/>
    <n v="9.4005056951191204"/>
    <s v="Wednesday"/>
    <x v="1"/>
    <n v="78.675004964666002"/>
  </r>
  <r>
    <d v="2022-01-27T12:00:00"/>
    <s v="Thursday"/>
    <x v="1"/>
    <n v="12"/>
    <s v="Peak"/>
    <n v="25.976357021966599"/>
    <n v="52.773956117420603"/>
    <n v="1664.66788243207"/>
    <n v="8"/>
    <s v="Off"/>
    <s v="On"/>
    <n v="6.9334196791159304"/>
    <s v="Saturday"/>
    <x v="1"/>
    <n v="80.821657470714598"/>
  </r>
  <r>
    <d v="2022-01-27T13:00:00"/>
    <s v="Thursday"/>
    <x v="1"/>
    <n v="13"/>
    <s v="Peak"/>
    <n v="21.782147655314301"/>
    <n v="58.582370157240703"/>
    <n v="1815.3309565166801"/>
    <n v="8"/>
    <s v="On"/>
    <s v="On"/>
    <n v="3.5228078570988299"/>
    <s v="Sunday"/>
    <x v="1"/>
    <n v="67.272655256706003"/>
  </r>
  <r>
    <d v="2022-01-27T14:00:00"/>
    <s v="Thursday"/>
    <x v="1"/>
    <n v="14"/>
    <s v="Peak"/>
    <n v="26.422160175052799"/>
    <n v="36.695388862839501"/>
    <n v="1940.0112971398801"/>
    <n v="1"/>
    <s v="Off"/>
    <s v="On"/>
    <n v="19.451103999658098"/>
    <s v="Monday"/>
    <x v="0"/>
    <n v="66.873869815387906"/>
  </r>
  <r>
    <d v="2022-01-27T15:00:00"/>
    <s v="Thursday"/>
    <x v="1"/>
    <n v="15"/>
    <s v="Peak"/>
    <n v="22.590737356806901"/>
    <n v="54.804951803719803"/>
    <n v="1368.3134359589301"/>
    <n v="2"/>
    <s v="On"/>
    <s v="Off"/>
    <n v="19.709819753616699"/>
    <s v="Thursday"/>
    <x v="0"/>
    <n v="75.026855359158702"/>
  </r>
  <r>
    <d v="2022-01-27T16:00:00"/>
    <s v="Thursday"/>
    <x v="1"/>
    <n v="16"/>
    <s v="Peak"/>
    <n v="20.398158235285202"/>
    <n v="30.153231229241602"/>
    <n v="1388.29132638377"/>
    <n v="3"/>
    <s v="On"/>
    <s v="On"/>
    <n v="12.1271729237643"/>
    <s v="Tuesday"/>
    <x v="1"/>
    <n v="76.228257562406796"/>
  </r>
  <r>
    <d v="2022-01-27T17:00:00"/>
    <s v="Thursday"/>
    <x v="1"/>
    <n v="17"/>
    <s v="Peak"/>
    <n v="20.0674986462042"/>
    <n v="30.351826745864798"/>
    <n v="1298.0477983885"/>
    <n v="0"/>
    <s v="On"/>
    <s v="Off"/>
    <n v="6.9479695574058406E-2"/>
    <s v="Saturday"/>
    <x v="0"/>
    <n v="68.4482511947988"/>
  </r>
  <r>
    <d v="2022-01-27T18:00:00"/>
    <s v="Thursday"/>
    <x v="1"/>
    <n v="18"/>
    <s v="Peak"/>
    <n v="24.1393975779112"/>
    <n v="57.571551136661398"/>
    <n v="1386.3766205731099"/>
    <n v="4"/>
    <s v="Off"/>
    <s v="On"/>
    <n v="6.0164766862497299"/>
    <s v="Monday"/>
    <x v="1"/>
    <n v="68.749946006687097"/>
  </r>
  <r>
    <d v="2022-01-27T19:00:00"/>
    <s v="Thursday"/>
    <x v="1"/>
    <n v="19"/>
    <s v="Peak"/>
    <n v="23.120543462271701"/>
    <n v="50.627431038605401"/>
    <n v="1312.23208629746"/>
    <n v="9"/>
    <s v="Off"/>
    <s v="Off"/>
    <n v="16.029710422499001"/>
    <s v="Saturday"/>
    <x v="1"/>
    <n v="76.4313542528417"/>
  </r>
  <r>
    <d v="2022-01-27T20:00:00"/>
    <s v="Thursday"/>
    <x v="1"/>
    <n v="20"/>
    <s v="Peak"/>
    <n v="22.205693452283299"/>
    <n v="46.233114529248397"/>
    <n v="1145.1384139838499"/>
    <n v="6"/>
    <s v="Off"/>
    <s v="Off"/>
    <n v="3.20066248322988"/>
    <s v="Friday"/>
    <x v="1"/>
    <n v="80.018592000035099"/>
  </r>
  <r>
    <d v="2022-01-27T21:00:00"/>
    <s v="Thursday"/>
    <x v="1"/>
    <n v="21"/>
    <s v="Peak"/>
    <n v="29.477070231850199"/>
    <n v="59.3962295389275"/>
    <n v="1107.7718613926099"/>
    <n v="3"/>
    <s v="Off"/>
    <s v="On"/>
    <n v="27.546823744102699"/>
    <s v="Sunday"/>
    <x v="0"/>
    <n v="77.328510805742695"/>
  </r>
  <r>
    <d v="2022-01-27T22:00:00"/>
    <s v="Thursday"/>
    <x v="1"/>
    <n v="22"/>
    <s v="Off-Peak"/>
    <n v="22.9402811000352"/>
    <n v="48.559114557544198"/>
    <n v="1688.1551783791499"/>
    <n v="9"/>
    <s v="Off"/>
    <s v="Off"/>
    <n v="0.49891328990765199"/>
    <s v="Sunday"/>
    <x v="1"/>
    <n v="73.081281588342804"/>
  </r>
  <r>
    <d v="2022-01-27T23:00:00"/>
    <s v="Thursday"/>
    <x v="1"/>
    <n v="23"/>
    <s v="Off-Peak"/>
    <n v="21.416930979984901"/>
    <n v="31.531221607016501"/>
    <n v="1303.0123039687801"/>
    <n v="3"/>
    <s v="Off"/>
    <s v="On"/>
    <n v="14.5509043601268"/>
    <s v="Wednesday"/>
    <x v="1"/>
    <n v="76.491065195304103"/>
  </r>
  <r>
    <d v="2022-01-28T00:00:00"/>
    <s v="Friday"/>
    <x v="1"/>
    <n v="0"/>
    <s v="Off-Peak"/>
    <n v="27.497468276702001"/>
    <n v="31.282818478713899"/>
    <n v="1147.7974477991399"/>
    <n v="4"/>
    <s v="On"/>
    <s v="Off"/>
    <n v="1.14368162897255"/>
    <s v="Friday"/>
    <x v="0"/>
    <n v="79.281415641585696"/>
  </r>
  <r>
    <d v="2022-01-28T01:00:00"/>
    <s v="Friday"/>
    <x v="1"/>
    <n v="1"/>
    <s v="Off-Peak"/>
    <n v="27.149860987206701"/>
    <n v="45.0331065307142"/>
    <n v="1235.9332415710401"/>
    <n v="0"/>
    <s v="On"/>
    <s v="Off"/>
    <n v="24.073909099767398"/>
    <s v="Saturday"/>
    <x v="1"/>
    <n v="73.479640811686295"/>
  </r>
  <r>
    <d v="2022-01-28T02:00:00"/>
    <s v="Friday"/>
    <x v="1"/>
    <n v="2"/>
    <s v="Off-Peak"/>
    <n v="26.748143113810599"/>
    <n v="31.900254150597402"/>
    <n v="1562.89037297769"/>
    <n v="2"/>
    <s v="Off"/>
    <s v="On"/>
    <n v="11.306450924035399"/>
    <s v="Friday"/>
    <x v="0"/>
    <n v="66.337141086716898"/>
  </r>
  <r>
    <d v="2022-01-28T03:00:00"/>
    <s v="Friday"/>
    <x v="1"/>
    <n v="3"/>
    <s v="Off-Peak"/>
    <n v="26.712144557772401"/>
    <n v="40.086379712086099"/>
    <n v="1934.2553864757899"/>
    <n v="4"/>
    <s v="On"/>
    <s v="On"/>
    <n v="14.1880772185418"/>
    <s v="Wednesday"/>
    <x v="1"/>
    <n v="81.851605541765394"/>
  </r>
  <r>
    <d v="2022-01-28T04:00:00"/>
    <s v="Friday"/>
    <x v="1"/>
    <n v="4"/>
    <s v="Off-Peak"/>
    <n v="29.087077631263998"/>
    <n v="55.721240860903997"/>
    <n v="1754.81434969154"/>
    <n v="6"/>
    <s v="Off"/>
    <s v="On"/>
    <n v="27.558189157363199"/>
    <s v="Saturday"/>
    <x v="0"/>
    <n v="72.805269548326393"/>
  </r>
  <r>
    <d v="2022-01-28T05:00:00"/>
    <s v="Friday"/>
    <x v="1"/>
    <n v="5"/>
    <s v="Off-Peak"/>
    <n v="28.8460127777164"/>
    <n v="43.599785839377297"/>
    <n v="1113.0713543796301"/>
    <n v="4"/>
    <s v="Off"/>
    <s v="On"/>
    <n v="3.7985394234173002"/>
    <s v="Saturday"/>
    <x v="1"/>
    <n v="74.517370384208903"/>
  </r>
  <r>
    <d v="2022-01-28T06:00:00"/>
    <s v="Friday"/>
    <x v="1"/>
    <n v="6"/>
    <s v="Off-Peak"/>
    <n v="24.982577673412901"/>
    <n v="38.757253534354902"/>
    <n v="1604.79958178123"/>
    <n v="4"/>
    <s v="On"/>
    <s v="Off"/>
    <n v="12.1015924616361"/>
    <s v="Wednesday"/>
    <x v="0"/>
    <n v="75.927165377585794"/>
  </r>
  <r>
    <d v="2022-01-28T07:00:00"/>
    <s v="Friday"/>
    <x v="1"/>
    <n v="7"/>
    <s v="Off-Peak"/>
    <n v="22.630290422717898"/>
    <n v="47.200630307548998"/>
    <n v="1685.33607652159"/>
    <n v="2"/>
    <s v="Off"/>
    <s v="On"/>
    <n v="7.3602099056085901"/>
    <s v="Monday"/>
    <x v="0"/>
    <n v="73.024253585383903"/>
  </r>
  <r>
    <d v="2022-01-28T08:00:00"/>
    <s v="Friday"/>
    <x v="1"/>
    <n v="8"/>
    <s v="Peak"/>
    <n v="26.048889415597301"/>
    <n v="30.252949118016598"/>
    <n v="1206.2488408327999"/>
    <n v="0"/>
    <s v="On"/>
    <s v="On"/>
    <n v="15.44462114687"/>
    <s v="Tuesday"/>
    <x v="1"/>
    <n v="81.385260218818502"/>
  </r>
  <r>
    <d v="2022-01-28T09:00:00"/>
    <s v="Friday"/>
    <x v="1"/>
    <n v="9"/>
    <s v="Peak"/>
    <n v="26.104489212962001"/>
    <n v="33.847447353036202"/>
    <n v="1072.9580673692101"/>
    <n v="0"/>
    <s v="On"/>
    <s v="Off"/>
    <n v="25.6528345007534"/>
    <s v="Saturday"/>
    <x v="0"/>
    <n v="77.795184073106896"/>
  </r>
  <r>
    <d v="2022-01-28T10:00:00"/>
    <s v="Friday"/>
    <x v="1"/>
    <n v="10"/>
    <s v="Peak"/>
    <n v="24.1503811210107"/>
    <n v="45.959291797314201"/>
    <n v="1860.4508469375801"/>
    <n v="5"/>
    <s v="Off"/>
    <s v="Off"/>
    <n v="17.289189612499399"/>
    <s v="Wednesday"/>
    <x v="1"/>
    <n v="64.552183183697593"/>
  </r>
  <r>
    <d v="2022-01-28T11:00:00"/>
    <s v="Friday"/>
    <x v="1"/>
    <n v="11"/>
    <s v="Peak"/>
    <n v="28.6201618474506"/>
    <n v="40.104237056078297"/>
    <n v="1824.8896707685601"/>
    <n v="8"/>
    <s v="Off"/>
    <s v="On"/>
    <n v="20.766635790181599"/>
    <s v="Saturday"/>
    <x v="1"/>
    <n v="81.890114690195901"/>
  </r>
  <r>
    <d v="2022-01-28T12:00:00"/>
    <s v="Friday"/>
    <x v="1"/>
    <n v="12"/>
    <s v="Peak"/>
    <n v="29.9384832205712"/>
    <n v="57.730875686480303"/>
    <n v="1596.8227473525999"/>
    <n v="9"/>
    <s v="Off"/>
    <s v="On"/>
    <n v="28.751923128889899"/>
    <s v="Monday"/>
    <x v="0"/>
    <n v="90.009187917456003"/>
  </r>
  <r>
    <d v="2022-01-28T13:00:00"/>
    <s v="Friday"/>
    <x v="1"/>
    <n v="13"/>
    <s v="Peak"/>
    <n v="20.1346228079443"/>
    <n v="35.859122809601402"/>
    <n v="1417.1803762412501"/>
    <n v="2"/>
    <s v="On"/>
    <s v="Off"/>
    <n v="28.609547363026699"/>
    <s v="Tuesday"/>
    <x v="0"/>
    <n v="68.470083342192595"/>
  </r>
  <r>
    <d v="2022-01-28T14:00:00"/>
    <s v="Friday"/>
    <x v="1"/>
    <n v="14"/>
    <s v="Peak"/>
    <n v="24.211586577239501"/>
    <n v="37.958596906883798"/>
    <n v="1792.71989449746"/>
    <n v="1"/>
    <s v="On"/>
    <s v="Off"/>
    <n v="23.630190226277499"/>
    <s v="Sunday"/>
    <x v="0"/>
    <n v="79.257313029097006"/>
  </r>
  <r>
    <d v="2022-01-28T15:00:00"/>
    <s v="Friday"/>
    <x v="1"/>
    <n v="15"/>
    <s v="Peak"/>
    <n v="28.9057961439261"/>
    <n v="52.564164664071697"/>
    <n v="1533.7253872408901"/>
    <n v="2"/>
    <s v="Off"/>
    <s v="Off"/>
    <n v="15.954740269135099"/>
    <s v="Friday"/>
    <x v="0"/>
    <n v="76.835396890585997"/>
  </r>
  <r>
    <d v="2022-01-28T16:00:00"/>
    <s v="Friday"/>
    <x v="1"/>
    <n v="16"/>
    <s v="Peak"/>
    <n v="27.486614118580601"/>
    <n v="37.215321575577299"/>
    <n v="1260.0615968628699"/>
    <n v="6"/>
    <s v="On"/>
    <s v="On"/>
    <n v="28.052190139406299"/>
    <s v="Thursday"/>
    <x v="1"/>
    <n v="88.577278700299601"/>
  </r>
  <r>
    <d v="2022-01-28T17:00:00"/>
    <s v="Friday"/>
    <x v="1"/>
    <n v="17"/>
    <s v="Peak"/>
    <n v="22.732507074025499"/>
    <n v="38.515303659578599"/>
    <n v="1759.9673775088399"/>
    <n v="8"/>
    <s v="On"/>
    <s v="Off"/>
    <n v="15.879971788237899"/>
    <s v="Tuesday"/>
    <x v="1"/>
    <n v="73.283935441104106"/>
  </r>
  <r>
    <d v="2022-01-28T18:00:00"/>
    <s v="Friday"/>
    <x v="1"/>
    <n v="18"/>
    <s v="Peak"/>
    <n v="20.071647722867901"/>
    <n v="48.811245079745298"/>
    <n v="1189.14200446984"/>
    <n v="1"/>
    <s v="Off"/>
    <s v="Off"/>
    <n v="1.3297631142551301"/>
    <s v="Saturday"/>
    <x v="0"/>
    <n v="68.435207444446903"/>
  </r>
  <r>
    <d v="2022-01-28T19:00:00"/>
    <s v="Friday"/>
    <x v="1"/>
    <n v="19"/>
    <s v="Peak"/>
    <n v="25.826213052660702"/>
    <n v="35.013927723248102"/>
    <n v="1770.48304542303"/>
    <n v="1"/>
    <s v="Off"/>
    <s v="On"/>
    <n v="8.8153249897011996"/>
    <s v="Friday"/>
    <x v="0"/>
    <n v="74.093516991794502"/>
  </r>
  <r>
    <d v="2022-01-28T20:00:00"/>
    <s v="Friday"/>
    <x v="1"/>
    <n v="20"/>
    <s v="Peak"/>
    <n v="28.184622742561999"/>
    <n v="51.848877434806603"/>
    <n v="1964.60568799516"/>
    <n v="2"/>
    <s v="Off"/>
    <s v="On"/>
    <n v="27.964738737914601"/>
    <s v="Sunday"/>
    <x v="0"/>
    <n v="73.205783055731004"/>
  </r>
  <r>
    <d v="2022-01-28T21:00:00"/>
    <s v="Friday"/>
    <x v="1"/>
    <n v="21"/>
    <s v="Peak"/>
    <n v="27.538303073227802"/>
    <n v="36.165114067205401"/>
    <n v="1177.41643982969"/>
    <n v="9"/>
    <s v="On"/>
    <s v="Off"/>
    <n v="21.029847189792701"/>
    <s v="Sunday"/>
    <x v="1"/>
    <n v="80.459558417119396"/>
  </r>
  <r>
    <d v="2022-01-28T22:00:00"/>
    <s v="Friday"/>
    <x v="1"/>
    <n v="22"/>
    <s v="Off-Peak"/>
    <n v="28.809743757906102"/>
    <n v="31.2086057407159"/>
    <n v="1630.5279602661899"/>
    <n v="6"/>
    <s v="On"/>
    <s v="On"/>
    <n v="19.352490458349099"/>
    <s v="Thursday"/>
    <x v="0"/>
    <n v="98.761754149984696"/>
  </r>
  <r>
    <d v="2022-01-28T23:00:00"/>
    <s v="Friday"/>
    <x v="1"/>
    <n v="23"/>
    <s v="Off-Peak"/>
    <n v="20.3149125808728"/>
    <n v="44.104494989042699"/>
    <n v="1486.5543177326099"/>
    <n v="4"/>
    <s v="On"/>
    <s v="On"/>
    <n v="16.506873418414202"/>
    <s v="Friday"/>
    <x v="1"/>
    <n v="71.879720033009704"/>
  </r>
  <r>
    <d v="2022-01-29T00:00:00"/>
    <s v="Saturday"/>
    <x v="0"/>
    <n v="0"/>
    <s v="Off-Peak"/>
    <n v="22.131944017432001"/>
    <n v="46.876851944690401"/>
    <n v="1232.6429322657"/>
    <n v="7"/>
    <s v="On"/>
    <s v="Off"/>
    <n v="3.72641106779946"/>
    <s v="Thursday"/>
    <x v="0"/>
    <n v="77.571595906330501"/>
  </r>
  <r>
    <d v="2022-01-29T01:00:00"/>
    <s v="Saturday"/>
    <x v="0"/>
    <n v="1"/>
    <s v="Off-Peak"/>
    <n v="23.886253371789401"/>
    <n v="57.399425429159898"/>
    <n v="1745.0026942274999"/>
    <n v="2"/>
    <s v="On"/>
    <s v="Off"/>
    <n v="3.3531608623497302"/>
    <s v="Thursday"/>
    <x v="0"/>
    <n v="67.963279367504796"/>
  </r>
  <r>
    <d v="2022-01-29T02:00:00"/>
    <s v="Saturday"/>
    <x v="0"/>
    <n v="2"/>
    <s v="Off-Peak"/>
    <n v="21.502921067896501"/>
    <n v="59.790441487523701"/>
    <n v="1234.0903635027"/>
    <n v="0"/>
    <s v="Off"/>
    <s v="On"/>
    <n v="10.3616089944999"/>
    <s v="Thursday"/>
    <x v="1"/>
    <n v="69.331784022302301"/>
  </r>
  <r>
    <d v="2022-01-29T03:00:00"/>
    <s v="Saturday"/>
    <x v="0"/>
    <n v="3"/>
    <s v="Off-Peak"/>
    <n v="22.765539090777899"/>
    <n v="41.416774934078198"/>
    <n v="1663.8554617224499"/>
    <n v="0"/>
    <s v="Off"/>
    <s v="On"/>
    <n v="1.11814621852854"/>
    <s v="Sunday"/>
    <x v="0"/>
    <n v="69.073594988200895"/>
  </r>
  <r>
    <d v="2022-01-29T04:00:00"/>
    <s v="Saturday"/>
    <x v="0"/>
    <n v="4"/>
    <s v="Off-Peak"/>
    <n v="29.643731582141299"/>
    <n v="43.958636143884"/>
    <n v="1442.2749135624299"/>
    <n v="8"/>
    <s v="Off"/>
    <s v="On"/>
    <n v="27.178950387032899"/>
    <s v="Saturday"/>
    <x v="0"/>
    <n v="98.8437558305246"/>
  </r>
  <r>
    <d v="2022-01-29T05:00:00"/>
    <s v="Saturday"/>
    <x v="0"/>
    <n v="5"/>
    <s v="Off-Peak"/>
    <n v="27.281586747629799"/>
    <n v="54.128400212688199"/>
    <n v="1571.9648598425999"/>
    <n v="2"/>
    <s v="Off"/>
    <s v="Off"/>
    <n v="27.9401746955444"/>
    <s v="Monday"/>
    <x v="1"/>
    <n v="79.497795125377195"/>
  </r>
  <r>
    <d v="2022-01-29T06:00:00"/>
    <s v="Saturday"/>
    <x v="0"/>
    <n v="6"/>
    <s v="Off-Peak"/>
    <n v="29.593944494015702"/>
    <n v="30.161939935131699"/>
    <n v="1994.03744115942"/>
    <n v="0"/>
    <s v="Off"/>
    <s v="Off"/>
    <n v="9.7649958108775508"/>
    <s v="Tuesday"/>
    <x v="1"/>
    <n v="87.549040713671502"/>
  </r>
  <r>
    <d v="2022-01-29T07:00:00"/>
    <s v="Saturday"/>
    <x v="0"/>
    <n v="7"/>
    <s v="Off-Peak"/>
    <n v="24.756777789627598"/>
    <n v="51.300051173437502"/>
    <n v="1595.4370554182501"/>
    <n v="4"/>
    <s v="On"/>
    <s v="Off"/>
    <n v="25.896787780980901"/>
    <s v="Friday"/>
    <x v="1"/>
    <n v="84.959711624820798"/>
  </r>
  <r>
    <d v="2022-01-29T08:00:00"/>
    <s v="Saturday"/>
    <x v="0"/>
    <n v="8"/>
    <s v="Peak"/>
    <n v="21.145990496884501"/>
    <n v="48.967015168518699"/>
    <n v="1556.13537354343"/>
    <n v="7"/>
    <s v="On"/>
    <s v="Off"/>
    <n v="26.671520153539799"/>
    <s v="Monday"/>
    <x v="1"/>
    <n v="69.623199250971197"/>
  </r>
  <r>
    <d v="2022-01-29T09:00:00"/>
    <s v="Saturday"/>
    <x v="0"/>
    <n v="9"/>
    <s v="Peak"/>
    <n v="22.092208464936402"/>
    <n v="42.400939565641799"/>
    <n v="1908.3358852655001"/>
    <n v="7"/>
    <s v="On"/>
    <s v="Off"/>
    <n v="16.654009983220099"/>
    <s v="Thursday"/>
    <x v="0"/>
    <n v="76.425406074137399"/>
  </r>
  <r>
    <d v="2022-01-29T10:00:00"/>
    <s v="Saturday"/>
    <x v="0"/>
    <n v="10"/>
    <s v="Peak"/>
    <n v="25.7716676083955"/>
    <n v="54.763903496371903"/>
    <n v="1557.7674121504799"/>
    <n v="8"/>
    <s v="On"/>
    <s v="On"/>
    <n v="27.084015955071099"/>
    <s v="Thursday"/>
    <x v="1"/>
    <n v="89.205344679925602"/>
  </r>
  <r>
    <d v="2022-01-29T11:00:00"/>
    <s v="Saturday"/>
    <x v="0"/>
    <n v="11"/>
    <s v="Peak"/>
    <n v="21.934041283702001"/>
    <n v="34.368047313505599"/>
    <n v="1071.2728821031999"/>
    <n v="7"/>
    <s v="On"/>
    <s v="On"/>
    <n v="21.0841568517186"/>
    <s v="Friday"/>
    <x v="0"/>
    <n v="74.959503680925394"/>
  </r>
  <r>
    <d v="2022-01-29T12:00:00"/>
    <s v="Saturday"/>
    <x v="0"/>
    <n v="12"/>
    <s v="Peak"/>
    <n v="29.199253314231498"/>
    <n v="48.585116278641003"/>
    <n v="1446.9077089745799"/>
    <n v="9"/>
    <s v="Off"/>
    <s v="On"/>
    <n v="21.015299616296002"/>
    <s v="Monday"/>
    <x v="1"/>
    <n v="91.703257941780905"/>
  </r>
  <r>
    <d v="2022-01-29T13:00:00"/>
    <s v="Saturday"/>
    <x v="0"/>
    <n v="13"/>
    <s v="Peak"/>
    <n v="23.702239186983999"/>
    <n v="51.280698068038298"/>
    <n v="1784.5311569569401"/>
    <n v="9"/>
    <s v="On"/>
    <s v="Off"/>
    <n v="18.601040153236699"/>
    <s v="Monday"/>
    <x v="0"/>
    <n v="73.091323621666504"/>
  </r>
  <r>
    <d v="2022-01-29T14:00:00"/>
    <s v="Saturday"/>
    <x v="0"/>
    <n v="14"/>
    <s v="Peak"/>
    <n v="29.5655539450626"/>
    <n v="56.324542596609803"/>
    <n v="1619.4829559346899"/>
    <n v="3"/>
    <s v="On"/>
    <s v="On"/>
    <n v="16.550265250747302"/>
    <s v="Sunday"/>
    <x v="1"/>
    <n v="92.8504037293023"/>
  </r>
  <r>
    <d v="2022-01-29T15:00:00"/>
    <s v="Saturday"/>
    <x v="0"/>
    <n v="15"/>
    <s v="Peak"/>
    <n v="27.0752844041412"/>
    <n v="46.220759905621598"/>
    <n v="1284.9915194734799"/>
    <n v="7"/>
    <s v="On"/>
    <s v="On"/>
    <n v="16.7602896219252"/>
    <s v="Thursday"/>
    <x v="0"/>
    <n v="86.268838635745695"/>
  </r>
  <r>
    <d v="2022-01-29T16:00:00"/>
    <s v="Saturday"/>
    <x v="0"/>
    <n v="16"/>
    <s v="Peak"/>
    <n v="20.438464100152402"/>
    <n v="47.202013054948203"/>
    <n v="1336.6280392885201"/>
    <n v="6"/>
    <s v="On"/>
    <s v="On"/>
    <n v="25.119364940668"/>
    <s v="Monday"/>
    <x v="1"/>
    <n v="77.553946170076102"/>
  </r>
  <r>
    <d v="2022-01-29T17:00:00"/>
    <s v="Saturday"/>
    <x v="0"/>
    <n v="17"/>
    <s v="Peak"/>
    <n v="29.038956992659799"/>
    <n v="48.468707037040403"/>
    <n v="1860.18398224458"/>
    <n v="6"/>
    <s v="Off"/>
    <s v="Off"/>
    <n v="23.785817527825099"/>
    <s v="Sunday"/>
    <x v="0"/>
    <n v="78.924743272546294"/>
  </r>
  <r>
    <d v="2022-01-29T18:00:00"/>
    <s v="Saturday"/>
    <x v="0"/>
    <n v="18"/>
    <s v="Peak"/>
    <n v="26.4332893061693"/>
    <n v="53.385402250842198"/>
    <n v="1194.38328926947"/>
    <n v="3"/>
    <s v="On"/>
    <s v="On"/>
    <n v="1.71185058854182"/>
    <s v="Monday"/>
    <x v="0"/>
    <n v="74.388165854879404"/>
  </r>
  <r>
    <d v="2022-01-29T19:00:00"/>
    <s v="Saturday"/>
    <x v="0"/>
    <n v="19"/>
    <s v="Peak"/>
    <n v="27.9927303655268"/>
    <n v="32.151557056065101"/>
    <n v="1247.9384258428399"/>
    <n v="4"/>
    <s v="On"/>
    <s v="Off"/>
    <n v="15.140345715685299"/>
    <s v="Thursday"/>
    <x v="0"/>
    <n v="89.492719215166005"/>
  </r>
  <r>
    <d v="2022-01-29T20:00:00"/>
    <s v="Saturday"/>
    <x v="0"/>
    <n v="20"/>
    <s v="Peak"/>
    <n v="29.070533088506899"/>
    <n v="41.488720211785001"/>
    <n v="1944.6762998763299"/>
    <n v="0"/>
    <s v="On"/>
    <s v="On"/>
    <n v="7.6159012169127198"/>
    <s v="Thursday"/>
    <x v="1"/>
    <n v="79.786300324283303"/>
  </r>
  <r>
    <d v="2022-01-29T21:00:00"/>
    <s v="Saturday"/>
    <x v="0"/>
    <n v="21"/>
    <s v="Peak"/>
    <n v="23.5797916804027"/>
    <n v="30.502839837398302"/>
    <n v="1680.0421893584801"/>
    <n v="2"/>
    <s v="On"/>
    <s v="On"/>
    <n v="4.2683755568463502"/>
    <s v="Monday"/>
    <x v="0"/>
    <n v="79.602069550291702"/>
  </r>
  <r>
    <d v="2022-01-29T22:00:00"/>
    <s v="Saturday"/>
    <x v="0"/>
    <n v="22"/>
    <s v="Off-Peak"/>
    <n v="24.261281354684201"/>
    <n v="37.772959112158901"/>
    <n v="1093.7171402116501"/>
    <n v="8"/>
    <s v="On"/>
    <s v="Off"/>
    <n v="25.4422232695375"/>
    <s v="Tuesday"/>
    <x v="0"/>
    <n v="74.924647770205794"/>
  </r>
  <r>
    <d v="2022-01-29T23:00:00"/>
    <s v="Saturday"/>
    <x v="0"/>
    <n v="23"/>
    <s v="Off-Peak"/>
    <n v="26.1181155702475"/>
    <n v="43.022561939031199"/>
    <n v="1576.9806786716599"/>
    <n v="2"/>
    <s v="Off"/>
    <s v="Off"/>
    <n v="5.3354580101364704"/>
    <s v="Monday"/>
    <x v="0"/>
    <n v="69.365616437132999"/>
  </r>
  <r>
    <d v="2022-01-30T00:00:00"/>
    <s v="Sunday"/>
    <x v="0"/>
    <n v="0"/>
    <s v="Off-Peak"/>
    <n v="20.0075650836176"/>
    <n v="41.519521821006897"/>
    <n v="1076.4324931321"/>
    <n v="0"/>
    <s v="On"/>
    <s v="On"/>
    <n v="22.881541130099901"/>
    <s v="Saturday"/>
    <x v="0"/>
    <n v="69.737097125471806"/>
  </r>
  <r>
    <d v="2022-01-30T01:00:00"/>
    <s v="Sunday"/>
    <x v="0"/>
    <n v="1"/>
    <s v="Off-Peak"/>
    <n v="27.825976611176198"/>
    <n v="41.212345347034599"/>
    <n v="1076.4319663241699"/>
    <n v="0"/>
    <s v="On"/>
    <s v="On"/>
    <n v="7.6325461176583698"/>
    <s v="Wednesday"/>
    <x v="1"/>
    <n v="83.063549337683895"/>
  </r>
  <r>
    <d v="2022-01-30T02:00:00"/>
    <s v="Sunday"/>
    <x v="0"/>
    <n v="2"/>
    <s v="Off-Peak"/>
    <n v="29.4291499887504"/>
    <n v="34.764749866947199"/>
    <n v="1199.5801509901401"/>
    <n v="4"/>
    <s v="On"/>
    <s v="Off"/>
    <n v="28.009920282547899"/>
    <s v="Thursday"/>
    <x v="0"/>
    <n v="78.135853962418906"/>
  </r>
  <r>
    <d v="2022-01-30T03:00:00"/>
    <s v="Sunday"/>
    <x v="0"/>
    <n v="3"/>
    <s v="Off-Peak"/>
    <n v="29.9925802718511"/>
    <n v="48.8872185972713"/>
    <n v="1626.0003335931699"/>
    <n v="8"/>
    <s v="Off"/>
    <s v="Off"/>
    <n v="24.1019727769159"/>
    <s v="Monday"/>
    <x v="0"/>
    <n v="85.895156361208507"/>
  </r>
  <r>
    <d v="2022-01-30T04:00:00"/>
    <s v="Sunday"/>
    <x v="0"/>
    <n v="4"/>
    <s v="Off-Peak"/>
    <n v="28.051128403210001"/>
    <n v="51.935605219558703"/>
    <n v="1769.60190154204"/>
    <n v="3"/>
    <s v="Off"/>
    <s v="Off"/>
    <n v="24.029279353943199"/>
    <s v="Monday"/>
    <x v="1"/>
    <n v="75.909569282541398"/>
  </r>
  <r>
    <d v="2022-01-30T05:00:00"/>
    <s v="Sunday"/>
    <x v="0"/>
    <n v="5"/>
    <s v="Off-Peak"/>
    <n v="27.980854660103599"/>
    <n v="59.304351971356901"/>
    <n v="1891.04880394376"/>
    <n v="5"/>
    <s v="Off"/>
    <s v="Off"/>
    <n v="23.7119472609239"/>
    <s v="Sunday"/>
    <x v="0"/>
    <n v="76.668936279622699"/>
  </r>
  <r>
    <d v="2022-01-30T06:00:00"/>
    <s v="Sunday"/>
    <x v="0"/>
    <n v="6"/>
    <s v="Off-Peak"/>
    <n v="26.308481252944901"/>
    <n v="44.765154917098798"/>
    <n v="1431.94961569067"/>
    <n v="4"/>
    <s v="On"/>
    <s v="Off"/>
    <n v="22.1354253367954"/>
    <s v="Saturday"/>
    <x v="1"/>
    <n v="82.965339671121995"/>
  </r>
  <r>
    <d v="2022-01-30T07:00:00"/>
    <s v="Sunday"/>
    <x v="0"/>
    <n v="7"/>
    <s v="Off-Peak"/>
    <n v="29.545181174522501"/>
    <n v="47.049595500610202"/>
    <n v="1214.0645797770401"/>
    <n v="3"/>
    <s v="Off"/>
    <s v="On"/>
    <n v="21.808384965041"/>
    <s v="Monday"/>
    <x v="0"/>
    <n v="83.016197746636607"/>
  </r>
  <r>
    <d v="2022-01-30T08:00:00"/>
    <s v="Sunday"/>
    <x v="0"/>
    <n v="8"/>
    <s v="Peak"/>
    <n v="23.157394849356699"/>
    <n v="47.704552288658697"/>
    <n v="1812.79572566861"/>
    <n v="3"/>
    <s v="On"/>
    <s v="Off"/>
    <n v="6.8817483306292999"/>
    <s v="Monday"/>
    <x v="1"/>
    <n v="79.123725348203905"/>
  </r>
  <r>
    <d v="2022-01-30T09:00:00"/>
    <s v="Sunday"/>
    <x v="0"/>
    <n v="9"/>
    <s v="Peak"/>
    <n v="21.637690468466399"/>
    <n v="56.532158742268003"/>
    <n v="1235.61229442178"/>
    <n v="4"/>
    <s v="On"/>
    <s v="On"/>
    <n v="3.08112465241327"/>
    <s v="Tuesday"/>
    <x v="0"/>
    <n v="75.312837570444799"/>
  </r>
  <r>
    <d v="2022-01-30T10:00:00"/>
    <s v="Sunday"/>
    <x v="0"/>
    <n v="10"/>
    <s v="Peak"/>
    <n v="29.614779020502901"/>
    <n v="37.123147382889996"/>
    <n v="1665.72959157844"/>
    <n v="1"/>
    <s v="On"/>
    <s v="Off"/>
    <n v="3.3782068702284498"/>
    <s v="Wednesday"/>
    <x v="1"/>
    <n v="88.207066671346496"/>
  </r>
  <r>
    <d v="2022-01-30T11:00:00"/>
    <s v="Sunday"/>
    <x v="0"/>
    <n v="11"/>
    <s v="Peak"/>
    <n v="22.762116061860201"/>
    <n v="52.292166781480503"/>
    <n v="1465.7637068561201"/>
    <n v="1"/>
    <s v="Off"/>
    <s v="On"/>
    <n v="24.994936093299501"/>
    <s v="Friday"/>
    <x v="0"/>
    <n v="73.559051812356799"/>
  </r>
  <r>
    <d v="2022-01-30T12:00:00"/>
    <s v="Sunday"/>
    <x v="0"/>
    <n v="12"/>
    <s v="Peak"/>
    <n v="22.659619066592299"/>
    <n v="45.551975391347298"/>
    <n v="1173.1406491431001"/>
    <n v="6"/>
    <s v="On"/>
    <s v="Off"/>
    <n v="10.930542124430399"/>
    <s v="Friday"/>
    <x v="0"/>
    <n v="77.847338175837507"/>
  </r>
  <r>
    <d v="2022-01-30T13:00:00"/>
    <s v="Sunday"/>
    <x v="0"/>
    <n v="13"/>
    <s v="Peak"/>
    <n v="26.981393247816499"/>
    <n v="59.456978481505701"/>
    <n v="1652.14462652321"/>
    <n v="0"/>
    <s v="On"/>
    <s v="Off"/>
    <n v="7.6937150140971404"/>
    <s v="Wednesday"/>
    <x v="1"/>
    <n v="80.059886419157706"/>
  </r>
  <r>
    <d v="2022-01-30T14:00:00"/>
    <s v="Sunday"/>
    <x v="0"/>
    <n v="14"/>
    <s v="Peak"/>
    <n v="21.9612163952016"/>
    <n v="54.989496187066798"/>
    <n v="1947.49542474138"/>
    <n v="1"/>
    <s v="On"/>
    <s v="On"/>
    <n v="5.4725109240831404"/>
    <s v="Monday"/>
    <x v="0"/>
    <n v="73.862732882586101"/>
  </r>
  <r>
    <d v="2022-01-30T15:00:00"/>
    <s v="Sunday"/>
    <x v="0"/>
    <n v="15"/>
    <s v="Peak"/>
    <n v="23.114394312824398"/>
    <n v="49.686432123732096"/>
    <n v="1422.1394272789901"/>
    <n v="3"/>
    <s v="On"/>
    <s v="Off"/>
    <n v="14.503905366089301"/>
    <s v="Wednesday"/>
    <x v="1"/>
    <n v="72.5826763577994"/>
  </r>
  <r>
    <d v="2022-01-30T16:00:00"/>
    <s v="Sunday"/>
    <x v="0"/>
    <n v="16"/>
    <s v="Peak"/>
    <n v="27.6250830134782"/>
    <n v="34.419155580000201"/>
    <n v="1903.1938800712301"/>
    <n v="6"/>
    <s v="Off"/>
    <s v="On"/>
    <n v="21.230064863595199"/>
    <s v="Friday"/>
    <x v="1"/>
    <n v="85.140004808748003"/>
  </r>
  <r>
    <d v="2022-01-30T17:00:00"/>
    <s v="Sunday"/>
    <x v="0"/>
    <n v="17"/>
    <s v="Peak"/>
    <n v="26.6118406630663"/>
    <n v="57.425250640143602"/>
    <n v="1084.4393394123299"/>
    <n v="5"/>
    <s v="Off"/>
    <s v="On"/>
    <n v="9.1507864826262306"/>
    <s v="Friday"/>
    <x v="1"/>
    <n v="75.805245435178094"/>
  </r>
  <r>
    <d v="2022-01-30T18:00:00"/>
    <s v="Sunday"/>
    <x v="0"/>
    <n v="18"/>
    <s v="Peak"/>
    <n v="23.299273667636001"/>
    <n v="44.409508402022198"/>
    <n v="1103.2990600036701"/>
    <n v="4"/>
    <s v="On"/>
    <s v="Off"/>
    <n v="14.5926379419185"/>
    <s v="Tuesday"/>
    <x v="0"/>
    <n v="70.559427109987496"/>
  </r>
  <r>
    <d v="2022-01-30T19:00:00"/>
    <s v="Sunday"/>
    <x v="0"/>
    <n v="19"/>
    <s v="Peak"/>
    <n v="22.310543009336499"/>
    <n v="57.011967365410001"/>
    <n v="1898.2127846262199"/>
    <n v="3"/>
    <s v="On"/>
    <s v="On"/>
    <n v="15.759464741696799"/>
    <s v="Friday"/>
    <x v="0"/>
    <n v="73.413568060219305"/>
  </r>
  <r>
    <d v="2022-01-30T20:00:00"/>
    <s v="Sunday"/>
    <x v="0"/>
    <n v="20"/>
    <s v="Peak"/>
    <n v="29.880897499771301"/>
    <n v="51.594090180538998"/>
    <n v="1988.84855943722"/>
    <n v="2"/>
    <s v="Off"/>
    <s v="On"/>
    <n v="6.9493138167607702"/>
    <s v="Saturday"/>
    <x v="1"/>
    <n v="81.756023668700195"/>
  </r>
  <r>
    <d v="2022-01-30T21:00:00"/>
    <s v="Sunday"/>
    <x v="0"/>
    <n v="21"/>
    <s v="Peak"/>
    <n v="27.997371667890199"/>
    <n v="51.608684133700798"/>
    <n v="1747.4264374402901"/>
    <n v="3"/>
    <s v="On"/>
    <s v="Off"/>
    <n v="25.490113048046702"/>
    <s v="Saturday"/>
    <x v="0"/>
    <n v="86.773219442039405"/>
  </r>
  <r>
    <d v="2022-01-30T22:00:00"/>
    <s v="Sunday"/>
    <x v="0"/>
    <n v="22"/>
    <s v="Off-Peak"/>
    <n v="25.169736199649702"/>
    <n v="40.846946095717499"/>
    <n v="1466.32297570783"/>
    <n v="2"/>
    <s v="On"/>
    <s v="On"/>
    <n v="14.298108307857101"/>
    <s v="Friday"/>
    <x v="1"/>
    <n v="67.216095415165199"/>
  </r>
  <r>
    <d v="2022-01-30T23:00:00"/>
    <s v="Sunday"/>
    <x v="0"/>
    <n v="23"/>
    <s v="Off-Peak"/>
    <n v="24.495983699663601"/>
    <n v="58.3705951032182"/>
    <n v="1747.4872640224"/>
    <n v="0"/>
    <s v="Off"/>
    <s v="Off"/>
    <n v="20.059858644951198"/>
    <s v="Wednesday"/>
    <x v="0"/>
    <n v="71.727159855529095"/>
  </r>
  <r>
    <d v="2022-01-31T00:00:00"/>
    <s v="Monday"/>
    <x v="1"/>
    <n v="0"/>
    <s v="Off-Peak"/>
    <n v="26.336921209865402"/>
    <n v="59.950060012183798"/>
    <n v="1516.90191127667"/>
    <n v="5"/>
    <s v="On"/>
    <s v="On"/>
    <n v="3.7158451697102999"/>
    <s v="Wednesday"/>
    <x v="0"/>
    <n v="82.496323887517903"/>
  </r>
  <r>
    <d v="2022-01-31T01:00:00"/>
    <s v="Monday"/>
    <x v="1"/>
    <n v="1"/>
    <s v="Off-Peak"/>
    <n v="27.6078765039172"/>
    <n v="58.645811421505499"/>
    <n v="1577.66179924058"/>
    <n v="1"/>
    <s v="On"/>
    <s v="Off"/>
    <n v="6.4392682745869595E-2"/>
    <s v="Tuesday"/>
    <x v="1"/>
    <n v="76.737686318442599"/>
  </r>
  <r>
    <d v="2022-01-31T02:00:00"/>
    <s v="Monday"/>
    <x v="1"/>
    <n v="2"/>
    <s v="Off-Peak"/>
    <n v="26.529837591983799"/>
    <n v="51.740174098076203"/>
    <n v="1029.73617360044"/>
    <n v="3"/>
    <s v="On"/>
    <s v="On"/>
    <n v="25.289462120614299"/>
    <s v="Sunday"/>
    <x v="1"/>
    <n v="93.218414049302993"/>
  </r>
  <r>
    <d v="2022-01-31T03:00:00"/>
    <s v="Monday"/>
    <x v="1"/>
    <n v="3"/>
    <s v="Off-Peak"/>
    <n v="21.905272176615298"/>
    <n v="56.233381450685897"/>
    <n v="1149.3025057351699"/>
    <n v="1"/>
    <s v="Off"/>
    <s v="On"/>
    <n v="5.0315052025447198"/>
    <s v="Friday"/>
    <x v="1"/>
    <n v="78.394550652080895"/>
  </r>
  <r>
    <d v="2022-01-31T04:00:00"/>
    <s v="Monday"/>
    <x v="1"/>
    <n v="4"/>
    <s v="Off-Peak"/>
    <n v="24.470007597678698"/>
    <n v="56.055887945403697"/>
    <n v="1495.7751301242499"/>
    <n v="4"/>
    <s v="Off"/>
    <s v="Off"/>
    <n v="22.582155508076799"/>
    <s v="Saturday"/>
    <x v="0"/>
    <n v="68.498917278220901"/>
  </r>
  <r>
    <d v="2022-01-31T05:00:00"/>
    <s v="Monday"/>
    <x v="1"/>
    <n v="5"/>
    <s v="Off-Peak"/>
    <n v="26.035928837340599"/>
    <n v="54.8486688076325"/>
    <n v="1473.13331718417"/>
    <n v="5"/>
    <s v="On"/>
    <s v="Off"/>
    <n v="4.9915567499467697"/>
    <s v="Wednesday"/>
    <x v="0"/>
    <n v="73.623689303559402"/>
  </r>
  <r>
    <d v="2022-01-31T06:00:00"/>
    <s v="Monday"/>
    <x v="1"/>
    <n v="6"/>
    <s v="Off-Peak"/>
    <n v="27.621686290258801"/>
    <n v="57.4645956072766"/>
    <n v="1294.0800964095899"/>
    <n v="1"/>
    <s v="On"/>
    <s v="Off"/>
    <n v="23.026803451563101"/>
    <s v="Thursday"/>
    <x v="0"/>
    <n v="84.160066999051395"/>
  </r>
  <r>
    <d v="2022-01-31T07:00:00"/>
    <s v="Monday"/>
    <x v="1"/>
    <n v="7"/>
    <s v="Off-Peak"/>
    <n v="23.659695396513399"/>
    <n v="34.094274090923797"/>
    <n v="1403.37266725429"/>
    <n v="0"/>
    <s v="Off"/>
    <s v="On"/>
    <n v="20.592357059662199"/>
    <s v="Monday"/>
    <x v="0"/>
    <n v="71.952396118521804"/>
  </r>
  <r>
    <d v="2022-01-31T08:00:00"/>
    <s v="Monday"/>
    <x v="1"/>
    <n v="8"/>
    <s v="Peak"/>
    <n v="28.253687926194001"/>
    <n v="53.141331650538298"/>
    <n v="1940.8988192813799"/>
    <n v="0"/>
    <s v="Off"/>
    <s v="On"/>
    <n v="13.743238087156399"/>
    <s v="Saturday"/>
    <x v="0"/>
    <n v="86.853078924296796"/>
  </r>
  <r>
    <d v="2022-01-31T09:00:00"/>
    <s v="Monday"/>
    <x v="1"/>
    <n v="9"/>
    <s v="Peak"/>
    <n v="23.2919283816329"/>
    <n v="52.139179324114899"/>
    <n v="1249.7397170946399"/>
    <n v="2"/>
    <s v="On"/>
    <s v="Off"/>
    <n v="23.034882796590601"/>
    <s v="Sunday"/>
    <x v="1"/>
    <n v="76.961199133594405"/>
  </r>
  <r>
    <d v="2022-01-31T10:00:00"/>
    <s v="Monday"/>
    <x v="1"/>
    <n v="10"/>
    <s v="Peak"/>
    <n v="23.512909501516098"/>
    <n v="38.977815966494397"/>
    <n v="1810.8735063470201"/>
    <n v="1"/>
    <s v="Off"/>
    <s v="Off"/>
    <n v="3.1224838231141399"/>
    <s v="Tuesday"/>
    <x v="0"/>
    <n v="64.734084958688996"/>
  </r>
  <r>
    <d v="2022-01-31T11:00:00"/>
    <s v="Monday"/>
    <x v="1"/>
    <n v="11"/>
    <s v="Peak"/>
    <n v="20.818448560599599"/>
    <n v="39.287923425325701"/>
    <n v="1734.9232264019499"/>
    <n v="4"/>
    <s v="Off"/>
    <s v="On"/>
    <n v="24.2910450085859"/>
    <s v="Thursday"/>
    <x v="1"/>
    <n v="60.719349203758703"/>
  </r>
  <r>
    <d v="2022-01-31T12:00:00"/>
    <s v="Monday"/>
    <x v="1"/>
    <n v="12"/>
    <s v="Peak"/>
    <n v="24.258571058426099"/>
    <n v="32.210802701623599"/>
    <n v="1210.19964045546"/>
    <n v="1"/>
    <s v="On"/>
    <s v="Off"/>
    <n v="2.0578318618821498"/>
    <s v="Monday"/>
    <x v="1"/>
    <n v="79.536413494738895"/>
  </r>
  <r>
    <d v="2022-01-31T13:00:00"/>
    <s v="Monday"/>
    <x v="1"/>
    <n v="13"/>
    <s v="Peak"/>
    <n v="22.859093092943901"/>
    <n v="54.965986794105802"/>
    <n v="1582.26268454208"/>
    <n v="2"/>
    <s v="Off"/>
    <s v="Off"/>
    <n v="19.466651409317102"/>
    <s v="Tuesday"/>
    <x v="1"/>
    <n v="71.895917890877101"/>
  </r>
  <r>
    <d v="2022-01-31T14:00:00"/>
    <s v="Monday"/>
    <x v="1"/>
    <n v="14"/>
    <s v="Peak"/>
    <n v="27.8728833545741"/>
    <n v="57.021191974215498"/>
    <n v="1280.5104651270101"/>
    <n v="2"/>
    <s v="On"/>
    <s v="Off"/>
    <n v="3.29306726586448"/>
    <s v="Saturday"/>
    <x v="1"/>
    <n v="82.298800620253601"/>
  </r>
  <r>
    <d v="2022-01-31T15:00:00"/>
    <s v="Monday"/>
    <x v="1"/>
    <n v="15"/>
    <s v="Peak"/>
    <n v="28.822226962483899"/>
    <n v="36.073548177603797"/>
    <n v="1581.5527681118499"/>
    <n v="9"/>
    <s v="On"/>
    <s v="Off"/>
    <n v="28.1849027709059"/>
    <s v="Tuesday"/>
    <x v="1"/>
    <n v="86.264591415246599"/>
  </r>
  <r>
    <d v="2022-01-31T16:00:00"/>
    <s v="Monday"/>
    <x v="1"/>
    <n v="16"/>
    <s v="Peak"/>
    <n v="26.480499833230098"/>
    <n v="46.178226207434903"/>
    <n v="1723.8442190286601"/>
    <n v="1"/>
    <s v="On"/>
    <s v="Off"/>
    <n v="2.0510550835553398"/>
    <s v="Saturday"/>
    <x v="1"/>
    <n v="77.181381426260899"/>
  </r>
  <r>
    <d v="2022-01-31T17:00:00"/>
    <s v="Monday"/>
    <x v="1"/>
    <n v="17"/>
    <s v="Peak"/>
    <n v="27.1853507264454"/>
    <n v="33.581353040105498"/>
    <n v="1457.56645614178"/>
    <n v="4"/>
    <s v="On"/>
    <s v="Off"/>
    <n v="4.3122609631385798"/>
    <s v="Wednesday"/>
    <x v="0"/>
    <n v="88.351605748298397"/>
  </r>
  <r>
    <d v="2022-01-31T18:00:00"/>
    <s v="Monday"/>
    <x v="1"/>
    <n v="18"/>
    <s v="Peak"/>
    <n v="28.108716915075501"/>
    <n v="38.0864885692908"/>
    <n v="1933.5477565650101"/>
    <n v="0"/>
    <s v="On"/>
    <s v="On"/>
    <n v="26.074014072169799"/>
    <s v="Tuesday"/>
    <x v="1"/>
    <n v="79.668309622251599"/>
  </r>
  <r>
    <d v="2022-01-31T19:00:00"/>
    <s v="Monday"/>
    <x v="1"/>
    <n v="19"/>
    <s v="Peak"/>
    <n v="24.6781592008169"/>
    <n v="50.184793748219903"/>
    <n v="1896.72144417749"/>
    <n v="6"/>
    <s v="Off"/>
    <s v="On"/>
    <n v="7.2888076570216098"/>
    <s v="Thursday"/>
    <x v="0"/>
    <n v="75.387545137464798"/>
  </r>
  <r>
    <d v="2022-01-31T20:00:00"/>
    <s v="Monday"/>
    <x v="1"/>
    <n v="20"/>
    <s v="Peak"/>
    <n v="25.154023578344599"/>
    <n v="37.5934890957611"/>
    <n v="1869.5985483259601"/>
    <n v="6"/>
    <s v="Off"/>
    <s v="On"/>
    <n v="5.1766003868429502"/>
    <s v="Monday"/>
    <x v="1"/>
    <n v="79.431363411160802"/>
  </r>
  <r>
    <d v="2022-01-31T21:00:00"/>
    <s v="Monday"/>
    <x v="1"/>
    <n v="21"/>
    <s v="Peak"/>
    <n v="27.919158473341501"/>
    <n v="59.954514333279597"/>
    <n v="1511.2814704716"/>
    <n v="8"/>
    <s v="Off"/>
    <s v="On"/>
    <n v="3.7365011746597099"/>
    <s v="Saturday"/>
    <x v="1"/>
    <n v="90.898507060788404"/>
  </r>
  <r>
    <d v="2022-01-31T22:00:00"/>
    <s v="Monday"/>
    <x v="1"/>
    <n v="22"/>
    <s v="Off-Peak"/>
    <n v="20.481908433295601"/>
    <n v="35.045495691396297"/>
    <n v="1897.4565851443199"/>
    <n v="3"/>
    <s v="Off"/>
    <s v="On"/>
    <n v="19.672289924493299"/>
    <s v="Saturday"/>
    <x v="1"/>
    <n v="58.820473142429996"/>
  </r>
  <r>
    <d v="2022-01-31T23:00:00"/>
    <s v="Monday"/>
    <x v="1"/>
    <n v="23"/>
    <s v="Off-Peak"/>
    <n v="21.158264523278898"/>
    <n v="59.859221638550501"/>
    <n v="1534.5368616094499"/>
    <n v="0"/>
    <s v="Off"/>
    <s v="On"/>
    <n v="20.5703494102227"/>
    <s v="Thursday"/>
    <x v="1"/>
    <n v="63.8759266599561"/>
  </r>
  <r>
    <d v="2022-02-01T00:00:00"/>
    <s v="Tuesday"/>
    <x v="1"/>
    <n v="0"/>
    <s v="Off-Peak"/>
    <n v="28.1842678594947"/>
    <n v="41.701938608073398"/>
    <n v="1861.8763334422799"/>
    <n v="3"/>
    <s v="On"/>
    <s v="Off"/>
    <n v="0.48766997765054099"/>
    <s v="Monday"/>
    <x v="1"/>
    <n v="92.376192361493096"/>
  </r>
  <r>
    <d v="2022-02-01T01:00:00"/>
    <s v="Tuesday"/>
    <x v="1"/>
    <n v="1"/>
    <s v="Off-Peak"/>
    <n v="26.983444841468401"/>
    <n v="45.603420189035297"/>
    <n v="1394.2571746784399"/>
    <n v="5"/>
    <s v="Off"/>
    <s v="On"/>
    <n v="12.696882277230401"/>
    <s v="Sunday"/>
    <x v="0"/>
    <n v="78.408830035900195"/>
  </r>
  <r>
    <d v="2022-02-01T02:00:00"/>
    <s v="Tuesday"/>
    <x v="1"/>
    <n v="2"/>
    <s v="Off-Peak"/>
    <n v="21.536364174001498"/>
    <n v="54.375533204353999"/>
    <n v="1740.0478370226699"/>
    <n v="4"/>
    <s v="Off"/>
    <s v="Off"/>
    <n v="24.0194025091781"/>
    <s v="Thursday"/>
    <x v="0"/>
    <n v="67.428561213744501"/>
  </r>
  <r>
    <d v="2022-02-01T03:00:00"/>
    <s v="Tuesday"/>
    <x v="1"/>
    <n v="3"/>
    <s v="Off-Peak"/>
    <n v="28.089945912929501"/>
    <n v="42.005467839077703"/>
    <n v="1808.63605464277"/>
    <n v="6"/>
    <s v="Off"/>
    <s v="Off"/>
    <n v="0.99396254497282399"/>
    <s v="Friday"/>
    <x v="0"/>
    <n v="72.957829701855701"/>
  </r>
  <r>
    <d v="2022-02-01T04:00:00"/>
    <s v="Tuesday"/>
    <x v="1"/>
    <n v="4"/>
    <s v="Off-Peak"/>
    <n v="27.898239814323802"/>
    <n v="41.329926117866897"/>
    <n v="1354.57223575597"/>
    <n v="9"/>
    <s v="On"/>
    <s v="Off"/>
    <n v="14.3059420799288"/>
    <s v="Wednesday"/>
    <x v="0"/>
    <n v="84.578652968615302"/>
  </r>
  <r>
    <d v="2022-02-01T05:00:00"/>
    <s v="Tuesday"/>
    <x v="1"/>
    <n v="5"/>
    <s v="Off-Peak"/>
    <n v="28.295123420876699"/>
    <n v="42.784629365118498"/>
    <n v="1141.1617254944199"/>
    <n v="1"/>
    <s v="Off"/>
    <s v="Off"/>
    <n v="9.4878990376205206"/>
    <s v="Monday"/>
    <x v="1"/>
    <n v="61.491394448122897"/>
  </r>
  <r>
    <d v="2022-02-01T06:00:00"/>
    <s v="Tuesday"/>
    <x v="1"/>
    <n v="6"/>
    <s v="Off-Peak"/>
    <n v="27.565705659102498"/>
    <n v="41.413681706765097"/>
    <n v="1300.93174969027"/>
    <n v="8"/>
    <s v="On"/>
    <s v="Off"/>
    <n v="28.173942696744501"/>
    <s v="Sunday"/>
    <x v="1"/>
    <n v="88.926974022767794"/>
  </r>
  <r>
    <d v="2022-02-01T07:00:00"/>
    <s v="Tuesday"/>
    <x v="1"/>
    <n v="7"/>
    <s v="Off-Peak"/>
    <n v="20.544784946049798"/>
    <n v="44.476995443647198"/>
    <n v="1299.8093202596101"/>
    <n v="9"/>
    <s v="On"/>
    <s v="Off"/>
    <n v="1.0576151357888199"/>
    <s v="Tuesday"/>
    <x v="1"/>
    <n v="73.050252395539303"/>
  </r>
  <r>
    <d v="2022-02-01T08:00:00"/>
    <s v="Tuesday"/>
    <x v="1"/>
    <n v="8"/>
    <s v="Peak"/>
    <n v="26.001471980978099"/>
    <n v="38.598129196628101"/>
    <n v="1825.5956858898101"/>
    <n v="7"/>
    <s v="On"/>
    <s v="On"/>
    <n v="9.5761028686271903"/>
    <s v="Saturday"/>
    <x v="1"/>
    <n v="81.886434494394805"/>
  </r>
  <r>
    <d v="2022-02-01T09:00:00"/>
    <s v="Tuesday"/>
    <x v="1"/>
    <n v="9"/>
    <s v="Peak"/>
    <n v="21.212028672994101"/>
    <n v="53.085416541500102"/>
    <n v="1959.6983672500701"/>
    <n v="1"/>
    <s v="Off"/>
    <s v="Off"/>
    <n v="15.457782042094101"/>
    <s v="Sunday"/>
    <x v="0"/>
    <n v="58.2420960201311"/>
  </r>
  <r>
    <d v="2022-02-01T10:00:00"/>
    <s v="Tuesday"/>
    <x v="1"/>
    <n v="10"/>
    <s v="Peak"/>
    <n v="24.3975644393016"/>
    <n v="58.188140220996402"/>
    <n v="1562.44497952746"/>
    <n v="4"/>
    <s v="On"/>
    <s v="On"/>
    <n v="20.731727490361799"/>
    <s v="Saturday"/>
    <x v="1"/>
    <n v="75.121292227816099"/>
  </r>
  <r>
    <d v="2022-02-01T11:00:00"/>
    <s v="Tuesday"/>
    <x v="1"/>
    <n v="11"/>
    <s v="Peak"/>
    <n v="29.297663074028598"/>
    <n v="47.351103324812897"/>
    <n v="1035.0038097183401"/>
    <n v="7"/>
    <s v="Off"/>
    <s v="Off"/>
    <n v="1.02263609169852"/>
    <s v="Friday"/>
    <x v="0"/>
    <n v="85.9045501562656"/>
  </r>
  <r>
    <d v="2022-02-01T12:00:00"/>
    <s v="Tuesday"/>
    <x v="1"/>
    <n v="12"/>
    <s v="Peak"/>
    <n v="25.601552066483698"/>
    <n v="56.7295145126891"/>
    <n v="1667.72888265192"/>
    <n v="3"/>
    <s v="Off"/>
    <s v="On"/>
    <n v="16.455400575163399"/>
    <s v="Sunday"/>
    <x v="0"/>
    <n v="76.748867443322794"/>
  </r>
  <r>
    <d v="2022-02-01T13:00:00"/>
    <s v="Tuesday"/>
    <x v="1"/>
    <n v="13"/>
    <s v="Peak"/>
    <n v="24.6718941684714"/>
    <n v="38.4696424247877"/>
    <n v="1319.5260974523801"/>
    <n v="1"/>
    <s v="Off"/>
    <s v="On"/>
    <n v="1.12045521449413"/>
    <s v="Thursday"/>
    <x v="1"/>
    <n v="64.207329445028194"/>
  </r>
  <r>
    <d v="2022-02-01T14:00:00"/>
    <s v="Tuesday"/>
    <x v="1"/>
    <n v="14"/>
    <s v="Peak"/>
    <n v="20.2251283225356"/>
    <n v="58.4986543632929"/>
    <n v="1590.2864786400501"/>
    <n v="5"/>
    <s v="Off"/>
    <s v="Off"/>
    <n v="22.932031656197498"/>
    <s v="Thursday"/>
    <x v="0"/>
    <n v="56.849828554125303"/>
  </r>
  <r>
    <d v="2022-02-01T15:00:00"/>
    <s v="Tuesday"/>
    <x v="1"/>
    <n v="15"/>
    <s v="Peak"/>
    <n v="29.653879610273901"/>
    <n v="33.011595946652001"/>
    <n v="1369.8112733077101"/>
    <n v="0"/>
    <s v="On"/>
    <s v="Off"/>
    <n v="28.741120428669198"/>
    <s v="Tuesday"/>
    <x v="0"/>
    <n v="87.792686346792806"/>
  </r>
  <r>
    <d v="2022-02-01T16:00:00"/>
    <s v="Tuesday"/>
    <x v="1"/>
    <n v="16"/>
    <s v="Peak"/>
    <n v="25.6509629332758"/>
    <n v="56.066408451002303"/>
    <n v="1737.55970486049"/>
    <n v="5"/>
    <s v="Off"/>
    <s v="Off"/>
    <n v="0.326533601395809"/>
    <s v="Sunday"/>
    <x v="1"/>
    <n v="71.459843615277805"/>
  </r>
  <r>
    <d v="2022-02-01T17:00:00"/>
    <s v="Tuesday"/>
    <x v="1"/>
    <n v="17"/>
    <s v="Peak"/>
    <n v="25.649018321753498"/>
    <n v="57.8012210739642"/>
    <n v="1126.8202268830901"/>
    <n v="6"/>
    <s v="Off"/>
    <s v="Off"/>
    <n v="15.2914998908365"/>
    <s v="Sunday"/>
    <x v="0"/>
    <n v="73.976840427964206"/>
  </r>
  <r>
    <d v="2022-02-01T18:00:00"/>
    <s v="Tuesday"/>
    <x v="1"/>
    <n v="18"/>
    <s v="Peak"/>
    <n v="24.718255043439001"/>
    <n v="59.499616281866899"/>
    <n v="1269.54977057158"/>
    <n v="8"/>
    <s v="On"/>
    <s v="Off"/>
    <n v="26.2411121250381"/>
    <s v="Monday"/>
    <x v="1"/>
    <n v="76.267626900609301"/>
  </r>
  <r>
    <d v="2022-02-01T19:00:00"/>
    <s v="Tuesday"/>
    <x v="1"/>
    <n v="19"/>
    <s v="Peak"/>
    <n v="28.893682356464002"/>
    <n v="44.828113402843101"/>
    <n v="1834.5155601644401"/>
    <n v="7"/>
    <s v="On"/>
    <s v="Off"/>
    <n v="19.047321137313599"/>
    <s v="Saturday"/>
    <x v="1"/>
    <n v="90.018259061122805"/>
  </r>
  <r>
    <d v="2022-02-01T20:00:00"/>
    <s v="Tuesday"/>
    <x v="1"/>
    <n v="20"/>
    <s v="Peak"/>
    <n v="25.215366866623398"/>
    <n v="58.6339663455283"/>
    <n v="1604.7934846194"/>
    <n v="5"/>
    <s v="Off"/>
    <s v="On"/>
    <n v="14.7349370413682"/>
    <s v="Saturday"/>
    <x v="0"/>
    <n v="79.766463605980306"/>
  </r>
  <r>
    <d v="2022-02-01T21:00:00"/>
    <s v="Tuesday"/>
    <x v="1"/>
    <n v="21"/>
    <s v="Peak"/>
    <n v="24.5857737208812"/>
    <n v="36.113002463524303"/>
    <n v="1210.5364584854501"/>
    <n v="5"/>
    <s v="On"/>
    <s v="Off"/>
    <n v="27.4440172865534"/>
    <s v="Saturday"/>
    <x v="0"/>
    <n v="87.170295212302804"/>
  </r>
  <r>
    <d v="2022-02-01T22:00:00"/>
    <s v="Tuesday"/>
    <x v="1"/>
    <n v="22"/>
    <s v="Off-Peak"/>
    <n v="24.3759528790942"/>
    <n v="34.520689662830499"/>
    <n v="1401.9603866237501"/>
    <n v="9"/>
    <s v="Off"/>
    <s v="On"/>
    <n v="0.72938953034227105"/>
    <s v="Wednesday"/>
    <x v="1"/>
    <n v="80.870617100748802"/>
  </r>
  <r>
    <d v="2022-02-01T23:00:00"/>
    <s v="Tuesday"/>
    <x v="1"/>
    <n v="23"/>
    <s v="Off-Peak"/>
    <n v="26.2522759544403"/>
    <n v="46.659247978959698"/>
    <n v="1616.2630031819101"/>
    <n v="8"/>
    <s v="On"/>
    <s v="Off"/>
    <n v="8.2688623338475207"/>
    <s v="Wednesday"/>
    <x v="0"/>
    <n v="88.084489197032894"/>
  </r>
  <r>
    <d v="2022-02-02T00:00:00"/>
    <s v="Wednesday"/>
    <x v="1"/>
    <n v="0"/>
    <s v="Off-Peak"/>
    <n v="25.4313266383285"/>
    <n v="45.756025079900397"/>
    <n v="1664.4271081090201"/>
    <n v="2"/>
    <s v="On"/>
    <s v="Off"/>
    <n v="4.5187002124777003"/>
    <s v="Saturday"/>
    <x v="1"/>
    <n v="75.220147470708994"/>
  </r>
  <r>
    <d v="2022-02-02T01:00:00"/>
    <s v="Wednesday"/>
    <x v="1"/>
    <n v="1"/>
    <s v="Off-Peak"/>
    <n v="29.649917255382199"/>
    <n v="56.292870357980497"/>
    <n v="1113.9094481755801"/>
    <n v="9"/>
    <s v="Off"/>
    <s v="On"/>
    <n v="29.5350627998594"/>
    <s v="Friday"/>
    <x v="1"/>
    <n v="81.226130971833001"/>
  </r>
  <r>
    <d v="2022-02-02T02:00:00"/>
    <s v="Wednesday"/>
    <x v="1"/>
    <n v="2"/>
    <s v="Off-Peak"/>
    <n v="24.019198032539901"/>
    <n v="56.048665183860102"/>
    <n v="1999.75098091319"/>
    <n v="0"/>
    <s v="Off"/>
    <s v="On"/>
    <n v="19.92680295537"/>
    <s v="Thursday"/>
    <x v="0"/>
    <n v="72.723446051810697"/>
  </r>
  <r>
    <d v="2022-02-02T03:00:00"/>
    <s v="Wednesday"/>
    <x v="1"/>
    <n v="3"/>
    <s v="Off-Peak"/>
    <n v="26.265252934294299"/>
    <n v="41.6414711514321"/>
    <n v="1827.5570546236299"/>
    <n v="3"/>
    <s v="Off"/>
    <s v="On"/>
    <n v="9.8425285448098503"/>
    <s v="Friday"/>
    <x v="0"/>
    <n v="87.194329333886401"/>
  </r>
  <r>
    <d v="2022-02-02T04:00:00"/>
    <s v="Wednesday"/>
    <x v="1"/>
    <n v="4"/>
    <s v="Off-Peak"/>
    <n v="20.463369398882001"/>
    <n v="56.848025508482401"/>
    <n v="1071.2105447551501"/>
    <n v="5"/>
    <s v="On"/>
    <s v="On"/>
    <n v="8.89592199188926"/>
    <s v="Wednesday"/>
    <x v="1"/>
    <n v="75.524596279952107"/>
  </r>
  <r>
    <d v="2022-02-02T05:00:00"/>
    <s v="Wednesday"/>
    <x v="1"/>
    <n v="5"/>
    <s v="Off-Peak"/>
    <n v="28.964697914030602"/>
    <n v="59.253425928112698"/>
    <n v="1974.2154699407699"/>
    <n v="9"/>
    <s v="Off"/>
    <s v="Off"/>
    <n v="29.821521189239299"/>
    <s v="Tuesday"/>
    <x v="0"/>
    <n v="86.739872026589794"/>
  </r>
  <r>
    <d v="2022-02-02T06:00:00"/>
    <s v="Wednesday"/>
    <x v="1"/>
    <n v="6"/>
    <s v="Off-Peak"/>
    <n v="26.701124713118102"/>
    <n v="55.330880235221997"/>
    <n v="1803.0885597066299"/>
    <n v="5"/>
    <s v="On"/>
    <s v="On"/>
    <n v="29.569239065474999"/>
    <s v="Saturday"/>
    <x v="1"/>
    <n v="83.527438939470201"/>
  </r>
  <r>
    <d v="2022-02-02T07:00:00"/>
    <s v="Wednesday"/>
    <x v="1"/>
    <n v="7"/>
    <s v="Off-Peak"/>
    <n v="20.0865377520484"/>
    <n v="51.563108760142001"/>
    <n v="1872.9605697885299"/>
    <n v="4"/>
    <s v="Off"/>
    <s v="Off"/>
    <n v="16.875851561277901"/>
    <s v="Sunday"/>
    <x v="0"/>
    <n v="77.287283990913096"/>
  </r>
  <r>
    <d v="2022-02-02T08:00:00"/>
    <s v="Wednesday"/>
    <x v="1"/>
    <n v="8"/>
    <s v="Peak"/>
    <n v="25.754692492283802"/>
    <n v="49.211209089643098"/>
    <n v="1111.3924881135399"/>
    <n v="1"/>
    <s v="Off"/>
    <s v="Off"/>
    <n v="5.6472075506061001"/>
    <s v="Friday"/>
    <x v="0"/>
    <n v="70.970332752196796"/>
  </r>
  <r>
    <d v="2022-02-02T09:00:00"/>
    <s v="Wednesday"/>
    <x v="1"/>
    <n v="9"/>
    <s v="Peak"/>
    <n v="27.3016065800578"/>
    <n v="57.971209441687897"/>
    <n v="1250.3866261242799"/>
    <n v="8"/>
    <s v="Off"/>
    <s v="Off"/>
    <n v="3.4964710173934099"/>
    <s v="Saturday"/>
    <x v="0"/>
    <n v="77.394597504424098"/>
  </r>
  <r>
    <d v="2022-02-02T10:00:00"/>
    <s v="Wednesday"/>
    <x v="1"/>
    <n v="10"/>
    <s v="Peak"/>
    <n v="23.798703060875098"/>
    <n v="57.170286449254903"/>
    <n v="1605.73009319837"/>
    <n v="7"/>
    <s v="Off"/>
    <s v="On"/>
    <n v="4.2096399925531802"/>
    <s v="Saturday"/>
    <x v="1"/>
    <n v="64.484404672567095"/>
  </r>
  <r>
    <d v="2022-02-02T11:00:00"/>
    <s v="Wednesday"/>
    <x v="1"/>
    <n v="11"/>
    <s v="Peak"/>
    <n v="23.926434927118901"/>
    <n v="56.132831594119999"/>
    <n v="1923.90418169336"/>
    <n v="0"/>
    <s v="Off"/>
    <s v="Off"/>
    <n v="24.314704038830001"/>
    <s v="Tuesday"/>
    <x v="0"/>
    <n v="66.072850976148203"/>
  </r>
  <r>
    <d v="2022-02-02T12:00:00"/>
    <s v="Wednesday"/>
    <x v="1"/>
    <n v="12"/>
    <s v="Peak"/>
    <n v="20.973842280156799"/>
    <n v="31.8385933663433"/>
    <n v="1296.11463811"/>
    <n v="6"/>
    <s v="Off"/>
    <s v="On"/>
    <n v="18.3200717906163"/>
    <s v="Thursday"/>
    <x v="0"/>
    <n v="72.706299436199203"/>
  </r>
  <r>
    <d v="2022-02-02T13:00:00"/>
    <s v="Wednesday"/>
    <x v="1"/>
    <n v="13"/>
    <s v="Peak"/>
    <n v="21.5111299536388"/>
    <n v="44.1249493525861"/>
    <n v="1385.8989769428299"/>
    <n v="9"/>
    <s v="Off"/>
    <s v="On"/>
    <n v="19.801739249167799"/>
    <s v="Tuesday"/>
    <x v="1"/>
    <n v="70.340778982692498"/>
  </r>
  <r>
    <d v="2022-02-02T14:00:00"/>
    <s v="Wednesday"/>
    <x v="1"/>
    <n v="14"/>
    <s v="Peak"/>
    <n v="27.4368409381802"/>
    <n v="55.004113032031697"/>
    <n v="1346.73894486785"/>
    <n v="6"/>
    <s v="Off"/>
    <s v="Off"/>
    <n v="20.373884096351599"/>
    <s v="Friday"/>
    <x v="1"/>
    <n v="81.004136774696406"/>
  </r>
  <r>
    <d v="2022-02-02T15:00:00"/>
    <s v="Wednesday"/>
    <x v="1"/>
    <n v="15"/>
    <s v="Peak"/>
    <n v="25.955457362671901"/>
    <n v="38.289301509755099"/>
    <n v="1580.4552445259201"/>
    <n v="2"/>
    <s v="On"/>
    <s v="Off"/>
    <n v="28.800339844846299"/>
    <s v="Saturday"/>
    <x v="0"/>
    <n v="78.441430590549601"/>
  </r>
  <r>
    <d v="2022-02-02T16:00:00"/>
    <s v="Wednesday"/>
    <x v="1"/>
    <n v="16"/>
    <s v="Peak"/>
    <n v="23.267612083668698"/>
    <n v="57.282603698393402"/>
    <n v="1238.53594677616"/>
    <n v="3"/>
    <s v="On"/>
    <s v="Off"/>
    <n v="9.5468855198787104"/>
    <s v="Sunday"/>
    <x v="1"/>
    <n v="73.090440153524298"/>
  </r>
  <r>
    <d v="2022-02-02T17:00:00"/>
    <s v="Wednesday"/>
    <x v="1"/>
    <n v="17"/>
    <s v="Peak"/>
    <n v="21.2291945003631"/>
    <n v="39.553231484505901"/>
    <n v="1415.6050554589301"/>
    <n v="7"/>
    <s v="Off"/>
    <s v="Off"/>
    <n v="5.2213358979246802"/>
    <s v="Wednesday"/>
    <x v="1"/>
    <n v="67.929588829190394"/>
  </r>
  <r>
    <d v="2022-02-02T18:00:00"/>
    <s v="Wednesday"/>
    <x v="1"/>
    <n v="18"/>
    <s v="Peak"/>
    <n v="28.494737984482502"/>
    <n v="51.328057266533797"/>
    <n v="1321.5454186505899"/>
    <n v="4"/>
    <s v="On"/>
    <s v="On"/>
    <n v="7.3546982625470996"/>
    <s v="Tuesday"/>
    <x v="1"/>
    <n v="91.944623236750999"/>
  </r>
  <r>
    <d v="2022-02-02T19:00:00"/>
    <s v="Wednesday"/>
    <x v="1"/>
    <n v="19"/>
    <s v="Peak"/>
    <n v="23.154947736255998"/>
    <n v="47.363766166819403"/>
    <n v="1164.5411174473199"/>
    <n v="5"/>
    <s v="Off"/>
    <s v="Off"/>
    <n v="0.51585351266853396"/>
    <s v="Thursday"/>
    <x v="0"/>
    <n v="70.069460288059602"/>
  </r>
  <r>
    <d v="2022-02-02T20:00:00"/>
    <s v="Wednesday"/>
    <x v="1"/>
    <n v="20"/>
    <s v="Peak"/>
    <n v="20.657513358909799"/>
    <n v="46.073187494183799"/>
    <n v="1784.3851594948101"/>
    <n v="2"/>
    <s v="Off"/>
    <s v="On"/>
    <n v="26.609392513111199"/>
    <s v="Thursday"/>
    <x v="1"/>
    <n v="68.973113658711696"/>
  </r>
  <r>
    <d v="2022-02-02T21:00:00"/>
    <s v="Wednesday"/>
    <x v="1"/>
    <n v="21"/>
    <s v="Peak"/>
    <n v="24.1810851135489"/>
    <n v="50.476790145563101"/>
    <n v="1871.14840460865"/>
    <n v="9"/>
    <s v="Off"/>
    <s v="On"/>
    <n v="20.251679703638501"/>
    <s v="Sunday"/>
    <x v="1"/>
    <n v="81.743051523811602"/>
  </r>
  <r>
    <d v="2022-02-02T22:00:00"/>
    <s v="Wednesday"/>
    <x v="1"/>
    <n v="22"/>
    <s v="Off-Peak"/>
    <n v="22.717299723189601"/>
    <n v="34.686397998170797"/>
    <n v="1959.0698831326399"/>
    <n v="6"/>
    <s v="Off"/>
    <s v="On"/>
    <n v="21.7978889286616"/>
    <s v="Thursday"/>
    <x v="0"/>
    <n v="71.400421163786802"/>
  </r>
  <r>
    <d v="2022-02-02T23:00:00"/>
    <s v="Wednesday"/>
    <x v="1"/>
    <n v="23"/>
    <s v="Off-Peak"/>
    <n v="22.969477185193199"/>
    <n v="39.7504465077579"/>
    <n v="1621.90156141734"/>
    <n v="2"/>
    <s v="On"/>
    <s v="Off"/>
    <n v="25.966926599555201"/>
    <s v="Sunday"/>
    <x v="1"/>
    <n v="69.565453940775498"/>
  </r>
  <r>
    <d v="2022-02-03T00:00:00"/>
    <s v="Thursday"/>
    <x v="1"/>
    <n v="0"/>
    <s v="Off-Peak"/>
    <n v="28.721513263083601"/>
    <n v="43.155966074891303"/>
    <n v="1762.9344110639299"/>
    <n v="7"/>
    <s v="On"/>
    <s v="On"/>
    <n v="17.359957050346999"/>
    <s v="Friday"/>
    <x v="0"/>
    <n v="87.721537047128393"/>
  </r>
  <r>
    <d v="2022-02-03T01:00:00"/>
    <s v="Thursday"/>
    <x v="1"/>
    <n v="1"/>
    <s v="Off-Peak"/>
    <n v="26.823036579820801"/>
    <n v="39.000663540525402"/>
    <n v="1998.43952492826"/>
    <n v="3"/>
    <s v="On"/>
    <s v="Off"/>
    <n v="23.662534032524501"/>
    <s v="Tuesday"/>
    <x v="1"/>
    <n v="88.546905916481194"/>
  </r>
  <r>
    <d v="2022-02-03T02:00:00"/>
    <s v="Thursday"/>
    <x v="1"/>
    <n v="2"/>
    <s v="Off-Peak"/>
    <n v="23.629262053597898"/>
    <n v="50.651026650744498"/>
    <n v="1290.9855914872001"/>
    <n v="2"/>
    <s v="On"/>
    <s v="Off"/>
    <n v="6.1069436066396898"/>
    <s v="Wednesday"/>
    <x v="1"/>
    <n v="74.449984491635803"/>
  </r>
  <r>
    <d v="2022-02-03T03:00:00"/>
    <s v="Thursday"/>
    <x v="1"/>
    <n v="3"/>
    <s v="Off-Peak"/>
    <n v="20.5848908954564"/>
    <n v="39.258388782505001"/>
    <n v="1831.0103821597299"/>
    <n v="0"/>
    <s v="On"/>
    <s v="On"/>
    <n v="17.173725355465599"/>
    <s v="Monday"/>
    <x v="0"/>
    <n v="69.193144377290196"/>
  </r>
  <r>
    <d v="2022-02-03T04:00:00"/>
    <s v="Thursday"/>
    <x v="1"/>
    <n v="4"/>
    <s v="Off-Peak"/>
    <n v="25.509993314571499"/>
    <n v="35.479073753958303"/>
    <n v="1950.35548630688"/>
    <n v="8"/>
    <s v="Off"/>
    <s v="Off"/>
    <n v="23.2690326745047"/>
    <s v="Tuesday"/>
    <x v="0"/>
    <n v="88.596723261505801"/>
  </r>
  <r>
    <d v="2022-02-03T05:00:00"/>
    <s v="Thursday"/>
    <x v="1"/>
    <n v="5"/>
    <s v="Off-Peak"/>
    <n v="22.762376115605001"/>
    <n v="43.312724907198699"/>
    <n v="1803.3592573979799"/>
    <n v="6"/>
    <s v="On"/>
    <s v="Off"/>
    <n v="7.9300772462574898"/>
    <s v="Sunday"/>
    <x v="0"/>
    <n v="73.587275852860103"/>
  </r>
  <r>
    <d v="2022-02-03T06:00:00"/>
    <s v="Thursday"/>
    <x v="1"/>
    <n v="6"/>
    <s v="Off-Peak"/>
    <n v="28.533587648993802"/>
    <n v="37.003065028763203"/>
    <n v="1697.39911952698"/>
    <n v="1"/>
    <s v="Off"/>
    <s v="On"/>
    <n v="7.05970698837426"/>
    <s v="Monday"/>
    <x v="0"/>
    <n v="75.7482322654878"/>
  </r>
  <r>
    <d v="2022-02-03T07:00:00"/>
    <s v="Thursday"/>
    <x v="1"/>
    <n v="7"/>
    <s v="Off-Peak"/>
    <n v="23.939925926350401"/>
    <n v="32.8044340598289"/>
    <n v="1712.38836424083"/>
    <n v="5"/>
    <s v="Off"/>
    <s v="On"/>
    <n v="14.2489944308827"/>
    <s v="Friday"/>
    <x v="0"/>
    <n v="73.129469920922304"/>
  </r>
  <r>
    <d v="2022-02-03T08:00:00"/>
    <s v="Thursday"/>
    <x v="1"/>
    <n v="8"/>
    <s v="Peak"/>
    <n v="25.5666093855281"/>
    <n v="35.1010914335086"/>
    <n v="1535.8120877037099"/>
    <n v="8"/>
    <s v="On"/>
    <s v="Off"/>
    <n v="3.8493536642047301"/>
    <s v="Wednesday"/>
    <x v="0"/>
    <n v="82.910470444998495"/>
  </r>
  <r>
    <d v="2022-02-03T09:00:00"/>
    <s v="Thursday"/>
    <x v="1"/>
    <n v="9"/>
    <s v="Peak"/>
    <n v="24.083612178804898"/>
    <n v="36.4749774992083"/>
    <n v="1924.26592975178"/>
    <n v="0"/>
    <s v="On"/>
    <s v="Off"/>
    <n v="23.0078054611628"/>
    <s v="Thursday"/>
    <x v="0"/>
    <n v="68.272409472689702"/>
  </r>
  <r>
    <d v="2022-02-03T10:00:00"/>
    <s v="Thursday"/>
    <x v="1"/>
    <n v="10"/>
    <s v="Peak"/>
    <n v="24.739661748336001"/>
    <n v="45.583007638013903"/>
    <n v="1668.3766806851199"/>
    <n v="2"/>
    <s v="Off"/>
    <s v="On"/>
    <n v="20.607769738343698"/>
    <s v="Sunday"/>
    <x v="0"/>
    <n v="71.583166256393994"/>
  </r>
  <r>
    <d v="2022-02-03T11:00:00"/>
    <s v="Thursday"/>
    <x v="1"/>
    <n v="11"/>
    <s v="Peak"/>
    <n v="20.044356570610699"/>
    <n v="30.6521858324625"/>
    <n v="1038.8319597464699"/>
    <n v="1"/>
    <s v="Off"/>
    <s v="On"/>
    <n v="13.501089888145399"/>
    <s v="Wednesday"/>
    <x v="0"/>
    <n v="67.221099679359199"/>
  </r>
  <r>
    <d v="2022-02-03T12:00:00"/>
    <s v="Thursday"/>
    <x v="1"/>
    <n v="12"/>
    <s v="Peak"/>
    <n v="20.9939943089956"/>
    <n v="39.413787601734597"/>
    <n v="1294.8281864184901"/>
    <n v="3"/>
    <s v="On"/>
    <s v="Off"/>
    <n v="28.089481687654501"/>
    <s v="Friday"/>
    <x v="0"/>
    <n v="80.080330437571803"/>
  </r>
  <r>
    <d v="2022-02-03T13:00:00"/>
    <s v="Thursday"/>
    <x v="1"/>
    <n v="13"/>
    <s v="Peak"/>
    <n v="26.091473296151399"/>
    <n v="53.9612002215001"/>
    <n v="1722.17564152521"/>
    <n v="9"/>
    <s v="On"/>
    <s v="Off"/>
    <n v="19.665735620184901"/>
    <s v="Wednesday"/>
    <x v="0"/>
    <n v="74.244221052908898"/>
  </r>
  <r>
    <d v="2022-02-03T14:00:00"/>
    <s v="Thursday"/>
    <x v="1"/>
    <n v="14"/>
    <s v="Peak"/>
    <n v="28.012466762200098"/>
    <n v="46.211687085875099"/>
    <n v="1637.20024303573"/>
    <n v="5"/>
    <s v="Off"/>
    <s v="On"/>
    <n v="10.5224480434889"/>
    <s v="Sunday"/>
    <x v="1"/>
    <n v="87.809525097055896"/>
  </r>
  <r>
    <d v="2022-02-03T15:00:00"/>
    <s v="Thursday"/>
    <x v="1"/>
    <n v="15"/>
    <s v="Peak"/>
    <n v="28.542788467972098"/>
    <n v="36.451627324341999"/>
    <n v="1088.11222873578"/>
    <n v="8"/>
    <s v="On"/>
    <s v="On"/>
    <n v="5.4779645824514001"/>
    <s v="Friday"/>
    <x v="1"/>
    <n v="86.325168814850102"/>
  </r>
  <r>
    <d v="2022-02-03T16:00:00"/>
    <s v="Thursday"/>
    <x v="1"/>
    <n v="16"/>
    <s v="Peak"/>
    <n v="28.4081194516457"/>
    <n v="37.883921710866403"/>
    <n v="1457.60224529369"/>
    <n v="8"/>
    <s v="On"/>
    <s v="On"/>
    <n v="29.223160598441201"/>
    <s v="Monday"/>
    <x v="1"/>
    <n v="84.790824428415107"/>
  </r>
  <r>
    <d v="2022-02-03T17:00:00"/>
    <s v="Thursday"/>
    <x v="1"/>
    <n v="17"/>
    <s v="Peak"/>
    <n v="22.995708120086"/>
    <n v="45.794528413199501"/>
    <n v="1136.1235300655701"/>
    <n v="3"/>
    <s v="On"/>
    <s v="On"/>
    <n v="15.4495316689446"/>
    <s v="Tuesday"/>
    <x v="0"/>
    <n v="66.232130066179707"/>
  </r>
  <r>
    <d v="2022-02-03T18:00:00"/>
    <s v="Thursday"/>
    <x v="1"/>
    <n v="18"/>
    <s v="Peak"/>
    <n v="20.8331835150993"/>
    <n v="56.663247122433802"/>
    <n v="1273.17847364667"/>
    <n v="3"/>
    <s v="On"/>
    <s v="On"/>
    <n v="6.3102622018891799"/>
    <s v="Friday"/>
    <x v="0"/>
    <n v="71.542827482744599"/>
  </r>
  <r>
    <d v="2022-02-03T19:00:00"/>
    <s v="Thursday"/>
    <x v="1"/>
    <n v="19"/>
    <s v="Peak"/>
    <n v="25.783239146637499"/>
    <n v="51.609661877784902"/>
    <n v="1556.77544041498"/>
    <n v="7"/>
    <s v="Off"/>
    <s v="On"/>
    <n v="13.1910757035206"/>
    <s v="Friday"/>
    <x v="1"/>
    <n v="79.558214430339504"/>
  </r>
  <r>
    <d v="2022-02-03T20:00:00"/>
    <s v="Thursday"/>
    <x v="1"/>
    <n v="20"/>
    <s v="Peak"/>
    <n v="21.5112582250282"/>
    <n v="35.197888624435301"/>
    <n v="1420.14499791811"/>
    <n v="9"/>
    <s v="Off"/>
    <s v="Off"/>
    <n v="2.77964635153482"/>
    <s v="Monday"/>
    <x v="1"/>
    <n v="62.950254979416002"/>
  </r>
  <r>
    <d v="2022-02-03T21:00:00"/>
    <s v="Thursday"/>
    <x v="1"/>
    <n v="21"/>
    <s v="Peak"/>
    <n v="21.948975460971202"/>
    <n v="55.600567744900999"/>
    <n v="1514.80189958235"/>
    <n v="6"/>
    <s v="Off"/>
    <s v="On"/>
    <n v="27.836735459112901"/>
    <s v="Saturday"/>
    <x v="0"/>
    <n v="66.184741150332002"/>
  </r>
  <r>
    <d v="2022-02-03T22:00:00"/>
    <s v="Thursday"/>
    <x v="1"/>
    <n v="22"/>
    <s v="Off-Peak"/>
    <n v="26.0148804576876"/>
    <n v="35.757405188519002"/>
    <n v="1773.0197369211301"/>
    <n v="0"/>
    <s v="Off"/>
    <s v="On"/>
    <n v="19.5540356930426"/>
    <s v="Sunday"/>
    <x v="1"/>
    <n v="83.075692627955405"/>
  </r>
  <r>
    <d v="2022-02-03T23:00:00"/>
    <s v="Thursday"/>
    <x v="1"/>
    <n v="23"/>
    <s v="Off-Peak"/>
    <n v="25.191691671285099"/>
    <n v="47.519438306392502"/>
    <n v="1192.6040275543601"/>
    <n v="2"/>
    <s v="Off"/>
    <s v="Off"/>
    <n v="24.853824252440301"/>
    <s v="Wednesday"/>
    <x v="1"/>
    <n v="71.482290166526298"/>
  </r>
  <r>
    <d v="2022-02-04T00:00:00"/>
    <s v="Friday"/>
    <x v="1"/>
    <n v="0"/>
    <s v="Off-Peak"/>
    <n v="28.2650454280034"/>
    <n v="56.793292331241403"/>
    <n v="1932.1345834802501"/>
    <n v="6"/>
    <s v="Off"/>
    <s v="Off"/>
    <n v="26.319443392014598"/>
    <s v="Thursday"/>
    <x v="0"/>
    <n v="83.384026093327904"/>
  </r>
  <r>
    <d v="2022-02-04T01:00:00"/>
    <s v="Friday"/>
    <x v="1"/>
    <n v="1"/>
    <s v="Off-Peak"/>
    <n v="24.507549666190702"/>
    <n v="42.966826202719702"/>
    <n v="1328.15278023787"/>
    <n v="1"/>
    <s v="Off"/>
    <s v="On"/>
    <n v="4.1994811563327596"/>
    <s v="Monday"/>
    <x v="1"/>
    <n v="73.269895769360403"/>
  </r>
  <r>
    <d v="2022-02-04T02:00:00"/>
    <s v="Friday"/>
    <x v="1"/>
    <n v="2"/>
    <s v="Off-Peak"/>
    <n v="24.288713865115199"/>
    <n v="48.367446485294003"/>
    <n v="1906.0239148677999"/>
    <n v="7"/>
    <s v="Off"/>
    <s v="Off"/>
    <n v="20.003911994290299"/>
    <s v="Tuesday"/>
    <x v="1"/>
    <n v="70.207281026416297"/>
  </r>
  <r>
    <d v="2022-02-04T03:00:00"/>
    <s v="Friday"/>
    <x v="1"/>
    <n v="3"/>
    <s v="Off-Peak"/>
    <n v="24.071036139656499"/>
    <n v="39.901311551084"/>
    <n v="1312.27328655922"/>
    <n v="3"/>
    <s v="Off"/>
    <s v="Off"/>
    <n v="3.7351084393637399"/>
    <s v="Saturday"/>
    <x v="0"/>
    <n v="66.304863051861005"/>
  </r>
  <r>
    <d v="2022-02-04T04:00:00"/>
    <s v="Friday"/>
    <x v="1"/>
    <n v="4"/>
    <s v="Off-Peak"/>
    <n v="24.103345121556199"/>
    <n v="35.692112998579198"/>
    <n v="1051.09098455048"/>
    <n v="0"/>
    <s v="On"/>
    <s v="Off"/>
    <n v="10.888456216844199"/>
    <s v="Saturday"/>
    <x v="0"/>
    <n v="74.977280561743896"/>
  </r>
  <r>
    <d v="2022-02-04T05:00:00"/>
    <s v="Friday"/>
    <x v="1"/>
    <n v="5"/>
    <s v="Off-Peak"/>
    <n v="21.571152670794898"/>
    <n v="58.058566674378703"/>
    <n v="1426.77467703654"/>
    <n v="7"/>
    <s v="Off"/>
    <s v="On"/>
    <n v="1.96122941937711"/>
    <s v="Thursday"/>
    <x v="0"/>
    <n v="74.388749336291397"/>
  </r>
  <r>
    <d v="2022-02-04T06:00:00"/>
    <s v="Friday"/>
    <x v="1"/>
    <n v="6"/>
    <s v="Off-Peak"/>
    <n v="28.2856392443781"/>
    <n v="56.603832161671299"/>
    <n v="1961.1199619163999"/>
    <n v="3"/>
    <s v="On"/>
    <s v="On"/>
    <n v="27.283879295864701"/>
    <s v="Tuesday"/>
    <x v="1"/>
    <n v="86.122349395426099"/>
  </r>
  <r>
    <d v="2022-02-04T07:00:00"/>
    <s v="Friday"/>
    <x v="1"/>
    <n v="7"/>
    <s v="Off-Peak"/>
    <n v="23.784268293342599"/>
    <n v="32.470646328235397"/>
    <n v="1352.64304737867"/>
    <n v="8"/>
    <s v="Off"/>
    <s v="On"/>
    <n v="6.2781322815302598"/>
    <s v="Wednesday"/>
    <x v="1"/>
    <n v="67.8902182085357"/>
  </r>
  <r>
    <d v="2022-02-04T08:00:00"/>
    <s v="Friday"/>
    <x v="1"/>
    <n v="8"/>
    <s v="Peak"/>
    <n v="21.797741331214802"/>
    <n v="52.264931817892297"/>
    <n v="1133.2308845037901"/>
    <n v="3"/>
    <s v="On"/>
    <s v="Off"/>
    <n v="10.277351234193899"/>
    <s v="Wednesday"/>
    <x v="0"/>
    <n v="75.978265613531505"/>
  </r>
  <r>
    <d v="2022-02-04T09:00:00"/>
    <s v="Friday"/>
    <x v="1"/>
    <n v="9"/>
    <s v="Peak"/>
    <n v="21.426270212218999"/>
    <n v="30.231788661726899"/>
    <n v="1942.9796916641999"/>
    <n v="8"/>
    <s v="Off"/>
    <s v="Off"/>
    <n v="16.0398554978146"/>
    <s v="Thursday"/>
    <x v="1"/>
    <n v="76.684283833173794"/>
  </r>
  <r>
    <d v="2022-02-04T10:00:00"/>
    <s v="Friday"/>
    <x v="1"/>
    <n v="10"/>
    <s v="Peak"/>
    <n v="29.052975936830201"/>
    <n v="40.751436736730099"/>
    <n v="1233.30997062439"/>
    <n v="2"/>
    <s v="On"/>
    <s v="On"/>
    <n v="27.470798457384099"/>
    <s v="Saturday"/>
    <x v="1"/>
    <n v="83.054684839720693"/>
  </r>
  <r>
    <d v="2022-02-04T11:00:00"/>
    <s v="Friday"/>
    <x v="1"/>
    <n v="11"/>
    <s v="Peak"/>
    <n v="28.765328905994"/>
    <n v="34.666797536143797"/>
    <n v="1739.9733267623701"/>
    <n v="9"/>
    <s v="On"/>
    <s v="Off"/>
    <n v="29.5711510316419"/>
    <s v="Wednesday"/>
    <x v="0"/>
    <n v="96.452143367892205"/>
  </r>
  <r>
    <d v="2022-02-04T12:00:00"/>
    <s v="Friday"/>
    <x v="1"/>
    <n v="12"/>
    <s v="Peak"/>
    <n v="22.540831425400501"/>
    <n v="34.848129818891302"/>
    <n v="1895.4156874847399"/>
    <n v="7"/>
    <s v="Off"/>
    <s v="Off"/>
    <n v="15.038440568056"/>
    <s v="Thursday"/>
    <x v="1"/>
    <n v="80.206041503065293"/>
  </r>
  <r>
    <d v="2022-02-04T13:00:00"/>
    <s v="Friday"/>
    <x v="1"/>
    <n v="13"/>
    <s v="Peak"/>
    <n v="26.5502270230105"/>
    <n v="50.419698375007897"/>
    <n v="1113.8792938215599"/>
    <n v="2"/>
    <s v="On"/>
    <s v="Off"/>
    <n v="8.53627620157115"/>
    <s v="Sunday"/>
    <x v="0"/>
    <n v="81.273754096507005"/>
  </r>
  <r>
    <d v="2022-02-04T14:00:00"/>
    <s v="Friday"/>
    <x v="1"/>
    <n v="14"/>
    <s v="Peak"/>
    <n v="28.928386718945099"/>
    <n v="41.102892511000199"/>
    <n v="1652.3281512563599"/>
    <n v="9"/>
    <s v="Off"/>
    <s v="Off"/>
    <n v="27.9153184818284"/>
    <s v="Sunday"/>
    <x v="0"/>
    <n v="88.2056627410971"/>
  </r>
  <r>
    <d v="2022-02-04T15:00:00"/>
    <s v="Friday"/>
    <x v="1"/>
    <n v="15"/>
    <s v="Peak"/>
    <n v="24.370546623231998"/>
    <n v="43.783690534714403"/>
    <n v="1358.560009369"/>
    <n v="3"/>
    <s v="On"/>
    <s v="Off"/>
    <n v="26.375596333891998"/>
    <s v="Monday"/>
    <x v="1"/>
    <n v="79.608908662109897"/>
  </r>
  <r>
    <d v="2022-02-04T16:00:00"/>
    <s v="Friday"/>
    <x v="1"/>
    <n v="16"/>
    <s v="Peak"/>
    <n v="20.6468279221058"/>
    <n v="58.475253670516402"/>
    <n v="1233.7186008245401"/>
    <n v="2"/>
    <s v="Off"/>
    <s v="On"/>
    <n v="7.7752281798349703"/>
    <s v="Thursday"/>
    <x v="0"/>
    <n v="61.398887718175601"/>
  </r>
  <r>
    <d v="2022-02-04T17:00:00"/>
    <s v="Friday"/>
    <x v="1"/>
    <n v="17"/>
    <s v="Peak"/>
    <n v="28.959829558902399"/>
    <n v="38.063145082414998"/>
    <n v="1191.07261736179"/>
    <n v="2"/>
    <s v="Off"/>
    <s v="On"/>
    <n v="23.5133767714835"/>
    <s v="Thursday"/>
    <x v="0"/>
    <n v="83.788438682512407"/>
  </r>
  <r>
    <d v="2022-02-04T18:00:00"/>
    <s v="Friday"/>
    <x v="1"/>
    <n v="18"/>
    <s v="Peak"/>
    <n v="28.336081153155199"/>
    <n v="47.137510722747201"/>
    <n v="1696.00240079061"/>
    <n v="0"/>
    <s v="On"/>
    <s v="On"/>
    <n v="18.714825677099402"/>
    <s v="Wednesday"/>
    <x v="1"/>
    <n v="87.358259069533403"/>
  </r>
  <r>
    <d v="2022-02-04T19:00:00"/>
    <s v="Friday"/>
    <x v="1"/>
    <n v="19"/>
    <s v="Peak"/>
    <n v="29.229004665925601"/>
    <n v="56.383165484097503"/>
    <n v="1803.77678089552"/>
    <n v="1"/>
    <s v="On"/>
    <s v="Off"/>
    <n v="3.4126649309366801"/>
    <s v="Friday"/>
    <x v="0"/>
    <n v="84.589182120061807"/>
  </r>
  <r>
    <d v="2022-02-04T20:00:00"/>
    <s v="Friday"/>
    <x v="1"/>
    <n v="20"/>
    <s v="Peak"/>
    <n v="26.718430714380101"/>
    <n v="32.282470855349203"/>
    <n v="1735.31788541273"/>
    <n v="5"/>
    <s v="Off"/>
    <s v="On"/>
    <n v="22.309695677977999"/>
    <s v="Saturday"/>
    <x v="1"/>
    <n v="80.055883570316993"/>
  </r>
  <r>
    <d v="2022-02-04T21:00:00"/>
    <s v="Friday"/>
    <x v="1"/>
    <n v="21"/>
    <s v="Peak"/>
    <n v="24.567598486276701"/>
    <n v="42.8367215509533"/>
    <n v="1217.0235172416999"/>
    <n v="9"/>
    <s v="Off"/>
    <s v="Off"/>
    <n v="25.350625644892801"/>
    <s v="Thursday"/>
    <x v="1"/>
    <n v="74.615378410183197"/>
  </r>
  <r>
    <d v="2022-02-04T22:00:00"/>
    <s v="Friday"/>
    <x v="1"/>
    <n v="22"/>
    <s v="Off-Peak"/>
    <n v="25.3819387584374"/>
    <n v="51.1048660128302"/>
    <n v="1709.6804807952799"/>
    <n v="7"/>
    <s v="Off"/>
    <s v="On"/>
    <n v="19.034463667538901"/>
    <s v="Friday"/>
    <x v="1"/>
    <n v="74.862475371238801"/>
  </r>
  <r>
    <d v="2022-02-04T23:00:00"/>
    <s v="Friday"/>
    <x v="1"/>
    <n v="23"/>
    <s v="Off-Peak"/>
    <n v="29.381460691723898"/>
    <n v="44.665279459709801"/>
    <n v="1565.5609581757999"/>
    <n v="8"/>
    <s v="On"/>
    <s v="Off"/>
    <n v="11.194146205607201"/>
    <s v="Sunday"/>
    <x v="1"/>
    <n v="93.151313274228897"/>
  </r>
  <r>
    <d v="2022-02-05T00:00:00"/>
    <s v="Saturday"/>
    <x v="0"/>
    <n v="0"/>
    <s v="Off-Peak"/>
    <n v="28.798147634362898"/>
    <n v="44.186038814409699"/>
    <n v="1160.5079245891"/>
    <n v="6"/>
    <s v="Off"/>
    <s v="Off"/>
    <n v="25.187819209536201"/>
    <s v="Wednesday"/>
    <x v="0"/>
    <n v="84.377457927369406"/>
  </r>
  <r>
    <d v="2022-02-05T01:00:00"/>
    <s v="Saturday"/>
    <x v="0"/>
    <n v="1"/>
    <s v="Off-Peak"/>
    <n v="26.580330970873"/>
    <n v="46.390394485948697"/>
    <n v="1665.32548332635"/>
    <n v="2"/>
    <s v="On"/>
    <s v="Off"/>
    <n v="29.749526316393599"/>
    <s v="Sunday"/>
    <x v="1"/>
    <n v="80.018592915114496"/>
  </r>
  <r>
    <d v="2022-02-05T02:00:00"/>
    <s v="Saturday"/>
    <x v="0"/>
    <n v="2"/>
    <s v="Off-Peak"/>
    <n v="29.630499745558701"/>
    <n v="47.168536183426397"/>
    <n v="1507.9185501697"/>
    <n v="9"/>
    <s v="Off"/>
    <s v="On"/>
    <n v="24.395041289864501"/>
    <s v="Friday"/>
    <x v="0"/>
    <n v="91.622951015959302"/>
  </r>
  <r>
    <d v="2022-02-05T03:00:00"/>
    <s v="Saturday"/>
    <x v="0"/>
    <n v="3"/>
    <s v="Off-Peak"/>
    <n v="28.450559239073002"/>
    <n v="32.849030531227903"/>
    <n v="1152.23241291674"/>
    <n v="2"/>
    <s v="On"/>
    <s v="Off"/>
    <n v="4.7584030580001198"/>
    <s v="Sunday"/>
    <x v="1"/>
    <n v="77.514805001285794"/>
  </r>
  <r>
    <d v="2022-02-05T04:00:00"/>
    <s v="Saturday"/>
    <x v="0"/>
    <n v="4"/>
    <s v="Off-Peak"/>
    <n v="25.223207547615399"/>
    <n v="48.469670695792999"/>
    <n v="1930.33780363395"/>
    <n v="7"/>
    <s v="Off"/>
    <s v="Off"/>
    <n v="21.177308948685599"/>
    <s v="Thursday"/>
    <x v="0"/>
    <n v="79.130072924955101"/>
  </r>
  <r>
    <d v="2022-02-05T05:00:00"/>
    <s v="Saturday"/>
    <x v="0"/>
    <n v="5"/>
    <s v="Off-Peak"/>
    <n v="24.090883775103599"/>
    <n v="49.089528311094298"/>
    <n v="1014.02737393"/>
    <n v="6"/>
    <s v="Off"/>
    <s v="On"/>
    <n v="20.683270116213901"/>
    <s v="Friday"/>
    <x v="0"/>
    <n v="78.484017424798196"/>
  </r>
  <r>
    <d v="2022-02-05T06:00:00"/>
    <s v="Saturday"/>
    <x v="0"/>
    <n v="6"/>
    <s v="Off-Peak"/>
    <n v="26.716131858354299"/>
    <n v="57.3476975198692"/>
    <n v="1540.88140540313"/>
    <n v="1"/>
    <s v="Off"/>
    <s v="On"/>
    <n v="12.2758938585458"/>
    <s v="Thursday"/>
    <x v="1"/>
    <n v="85.898186052595506"/>
  </r>
  <r>
    <d v="2022-02-05T07:00:00"/>
    <s v="Saturday"/>
    <x v="0"/>
    <n v="7"/>
    <s v="Off-Peak"/>
    <n v="24.007830520770099"/>
    <n v="58.436552296292703"/>
    <n v="1119.8457364537101"/>
    <n v="2"/>
    <s v="On"/>
    <s v="Off"/>
    <n v="17.639878469054999"/>
    <s v="Monday"/>
    <x v="1"/>
    <n v="83.401124300291897"/>
  </r>
  <r>
    <d v="2022-02-05T08:00:00"/>
    <s v="Saturday"/>
    <x v="0"/>
    <n v="8"/>
    <s v="Peak"/>
    <n v="25.168296440898501"/>
    <n v="40.0265478606131"/>
    <n v="1632.9586681552701"/>
    <n v="2"/>
    <s v="Off"/>
    <s v="On"/>
    <n v="2.3668814103731801"/>
    <s v="Wednesday"/>
    <x v="0"/>
    <n v="63.216576769996301"/>
  </r>
  <r>
    <d v="2022-02-05T09:00:00"/>
    <s v="Saturday"/>
    <x v="0"/>
    <n v="9"/>
    <s v="Peak"/>
    <n v="22.277391057705199"/>
    <n v="39.728384964229498"/>
    <n v="1458.96922881822"/>
    <n v="3"/>
    <s v="Off"/>
    <s v="On"/>
    <n v="25.775954669535"/>
    <s v="Sunday"/>
    <x v="1"/>
    <n v="73.224625766909895"/>
  </r>
  <r>
    <d v="2022-02-05T10:00:00"/>
    <s v="Saturday"/>
    <x v="0"/>
    <n v="10"/>
    <s v="Peak"/>
    <n v="25.606914395280398"/>
    <n v="46.008651817341502"/>
    <n v="1777.52955608923"/>
    <n v="8"/>
    <s v="Off"/>
    <s v="On"/>
    <n v="3.1231979243557402"/>
    <s v="Saturday"/>
    <x v="1"/>
    <n v="81.049803200396795"/>
  </r>
  <r>
    <d v="2022-02-05T11:00:00"/>
    <s v="Saturday"/>
    <x v="0"/>
    <n v="11"/>
    <s v="Peak"/>
    <n v="25.347900124069199"/>
    <n v="32.939355392785501"/>
    <n v="1806.37649246825"/>
    <n v="4"/>
    <s v="On"/>
    <s v="On"/>
    <n v="15.3900434854667"/>
    <s v="Monday"/>
    <x v="1"/>
    <n v="79.1958522448667"/>
  </r>
  <r>
    <d v="2022-02-05T12:00:00"/>
    <s v="Saturday"/>
    <x v="0"/>
    <n v="12"/>
    <s v="Peak"/>
    <n v="28.797385106002999"/>
    <n v="44.391253518163303"/>
    <n v="1505.01269528235"/>
    <n v="3"/>
    <s v="Off"/>
    <s v="Off"/>
    <n v="17.879136254877999"/>
    <s v="Sunday"/>
    <x v="1"/>
    <n v="88.294319918305803"/>
  </r>
  <r>
    <d v="2022-02-05T13:00:00"/>
    <s v="Saturday"/>
    <x v="0"/>
    <n v="13"/>
    <s v="Peak"/>
    <n v="27.510661248992399"/>
    <n v="32.420672372972298"/>
    <n v="1395.75582883219"/>
    <n v="0"/>
    <s v="On"/>
    <s v="On"/>
    <n v="12.369409204264899"/>
    <s v="Thursday"/>
    <x v="1"/>
    <n v="82.973423340905597"/>
  </r>
  <r>
    <d v="2022-02-05T14:00:00"/>
    <s v="Saturday"/>
    <x v="0"/>
    <n v="14"/>
    <s v="Peak"/>
    <n v="21.674992118117601"/>
    <n v="35.916825339610497"/>
    <n v="1151.4284206514001"/>
    <n v="8"/>
    <s v="Off"/>
    <s v="On"/>
    <n v="9.7947135904422709"/>
    <s v="Tuesday"/>
    <x v="1"/>
    <n v="72.928815784859097"/>
  </r>
  <r>
    <d v="2022-02-05T15:00:00"/>
    <s v="Saturday"/>
    <x v="0"/>
    <n v="15"/>
    <s v="Peak"/>
    <n v="27.8882053266517"/>
    <n v="48.115922367095997"/>
    <n v="1413.05665043657"/>
    <n v="9"/>
    <s v="Off"/>
    <s v="On"/>
    <n v="19.882578338709202"/>
    <s v="Thursday"/>
    <x v="0"/>
    <n v="81.497826757284798"/>
  </r>
  <r>
    <d v="2022-02-05T16:00:00"/>
    <s v="Saturday"/>
    <x v="0"/>
    <n v="16"/>
    <s v="Peak"/>
    <n v="22.010422101842099"/>
    <n v="54.239167649787397"/>
    <n v="1558.2028600736801"/>
    <n v="3"/>
    <s v="On"/>
    <s v="On"/>
    <n v="10.369966869282599"/>
    <s v="Wednesday"/>
    <x v="1"/>
    <n v="69.231003782615502"/>
  </r>
  <r>
    <d v="2022-02-05T17:00:00"/>
    <s v="Saturday"/>
    <x v="0"/>
    <n v="17"/>
    <s v="Peak"/>
    <n v="23.124358440021101"/>
    <n v="43.1001733324035"/>
    <n v="1369.6466688948401"/>
    <n v="5"/>
    <s v="On"/>
    <s v="Off"/>
    <n v="26.001577250355201"/>
    <s v="Thursday"/>
    <x v="0"/>
    <n v="75.865361139957002"/>
  </r>
  <r>
    <d v="2022-02-05T18:00:00"/>
    <s v="Saturday"/>
    <x v="0"/>
    <n v="18"/>
    <s v="Peak"/>
    <n v="29.087372834038199"/>
    <n v="37.304967149593701"/>
    <n v="1315.38922692658"/>
    <n v="0"/>
    <s v="On"/>
    <s v="On"/>
    <n v="28.472737222904399"/>
    <s v="Tuesday"/>
    <x v="0"/>
    <n v="91.755539095526302"/>
  </r>
  <r>
    <d v="2022-02-05T19:00:00"/>
    <s v="Saturday"/>
    <x v="0"/>
    <n v="19"/>
    <s v="Peak"/>
    <n v="26.047214623939801"/>
    <n v="35.851527863115301"/>
    <n v="1724.8050259920001"/>
    <n v="5"/>
    <s v="Off"/>
    <s v="Off"/>
    <n v="23.913391272681601"/>
    <s v="Tuesday"/>
    <x v="1"/>
    <n v="85.133856091641803"/>
  </r>
  <r>
    <d v="2022-02-05T20:00:00"/>
    <s v="Saturday"/>
    <x v="0"/>
    <n v="20"/>
    <s v="Peak"/>
    <n v="26.987897969882599"/>
    <n v="56.785379967285799"/>
    <n v="1149.6563310690101"/>
    <n v="0"/>
    <s v="On"/>
    <s v="Off"/>
    <n v="7.5022237811162196"/>
    <s v="Saturday"/>
    <x v="1"/>
    <n v="82.560688122413794"/>
  </r>
  <r>
    <d v="2022-02-05T21:00:00"/>
    <s v="Saturday"/>
    <x v="0"/>
    <n v="21"/>
    <s v="Peak"/>
    <n v="21.0968896707802"/>
    <n v="47.197906171652299"/>
    <n v="1353.0032188672501"/>
    <n v="9"/>
    <s v="On"/>
    <s v="On"/>
    <n v="28.517626022177598"/>
    <s v="Friday"/>
    <x v="1"/>
    <n v="67.730724383124596"/>
  </r>
  <r>
    <d v="2022-02-05T22:00:00"/>
    <s v="Saturday"/>
    <x v="0"/>
    <n v="22"/>
    <s v="Off-Peak"/>
    <n v="29.740914785129601"/>
    <n v="34.117049791653898"/>
    <n v="1922.8828238226199"/>
    <n v="5"/>
    <s v="On"/>
    <s v="On"/>
    <n v="28.439488152049499"/>
    <s v="Monday"/>
    <x v="1"/>
    <n v="96.129305542065097"/>
  </r>
  <r>
    <d v="2022-02-05T23:00:00"/>
    <s v="Saturday"/>
    <x v="0"/>
    <n v="23"/>
    <s v="Off-Peak"/>
    <n v="21.1748426869705"/>
    <n v="32.80046310745"/>
    <n v="1119.1446157462301"/>
    <n v="8"/>
    <s v="Off"/>
    <s v="Off"/>
    <n v="26.392052188772698"/>
    <s v="Sunday"/>
    <x v="0"/>
    <n v="70.837588732696403"/>
  </r>
  <r>
    <d v="2022-02-06T00:00:00"/>
    <s v="Sunday"/>
    <x v="0"/>
    <n v="0"/>
    <s v="Off-Peak"/>
    <n v="26.60848164702"/>
    <n v="48.625484561297803"/>
    <n v="1396.9781554726901"/>
    <n v="6"/>
    <s v="On"/>
    <s v="Off"/>
    <n v="26.7845577931805"/>
    <s v="Friday"/>
    <x v="0"/>
    <n v="80.981707796063603"/>
  </r>
  <r>
    <d v="2022-02-06T01:00:00"/>
    <s v="Sunday"/>
    <x v="0"/>
    <n v="1"/>
    <s v="Off-Peak"/>
    <n v="20.036287406871899"/>
    <n v="38.687585362717599"/>
    <n v="1338.6334074512399"/>
    <n v="0"/>
    <s v="On"/>
    <s v="Off"/>
    <n v="25.773465154459299"/>
    <s v="Thursday"/>
    <x v="0"/>
    <n v="65.356061471274899"/>
  </r>
  <r>
    <d v="2022-02-06T02:00:00"/>
    <s v="Sunday"/>
    <x v="0"/>
    <n v="2"/>
    <s v="Off-Peak"/>
    <n v="22.718206905120201"/>
    <n v="59.729825470500899"/>
    <n v="1727.5634947445201"/>
    <n v="2"/>
    <s v="Off"/>
    <s v="On"/>
    <n v="13.5022056535419"/>
    <s v="Wednesday"/>
    <x v="1"/>
    <n v="72.040034098806302"/>
  </r>
  <r>
    <d v="2022-02-06T03:00:00"/>
    <s v="Sunday"/>
    <x v="0"/>
    <n v="3"/>
    <s v="Off-Peak"/>
    <n v="24.981070435902598"/>
    <n v="40.597123499270701"/>
    <n v="1774.3706138095399"/>
    <n v="1"/>
    <s v="Off"/>
    <s v="Off"/>
    <n v="28.872774799181599"/>
    <s v="Tuesday"/>
    <x v="0"/>
    <n v="77.120780315012894"/>
  </r>
  <r>
    <d v="2022-02-06T04:00:00"/>
    <s v="Sunday"/>
    <x v="0"/>
    <n v="4"/>
    <s v="Off-Peak"/>
    <n v="21.7669122623414"/>
    <n v="53.6799021114645"/>
    <n v="1117.8516518538399"/>
    <n v="7"/>
    <s v="On"/>
    <s v="Off"/>
    <n v="19.928967029663202"/>
    <s v="Saturday"/>
    <x v="0"/>
    <n v="75.348535712604104"/>
  </r>
  <r>
    <d v="2022-02-06T05:00:00"/>
    <s v="Sunday"/>
    <x v="0"/>
    <n v="5"/>
    <s v="Off-Peak"/>
    <n v="26.336528020369599"/>
    <n v="38.576712526002801"/>
    <n v="1351.8943723119401"/>
    <n v="2"/>
    <s v="Off"/>
    <s v="Off"/>
    <n v="4.6893266761083199"/>
    <s v="Sunday"/>
    <x v="1"/>
    <n v="71.397608514414799"/>
  </r>
  <r>
    <d v="2022-02-06T06:00:00"/>
    <s v="Sunday"/>
    <x v="0"/>
    <n v="6"/>
    <s v="Off-Peak"/>
    <n v="27.759536602699299"/>
    <n v="46.744986986094297"/>
    <n v="1676.7657494986099"/>
    <n v="1"/>
    <s v="On"/>
    <s v="On"/>
    <n v="4.7936963230867002"/>
    <s v="Thursday"/>
    <x v="0"/>
    <n v="86.0852701029375"/>
  </r>
  <r>
    <d v="2022-02-06T07:00:00"/>
    <s v="Sunday"/>
    <x v="0"/>
    <n v="7"/>
    <s v="Off-Peak"/>
    <n v="28.357718756092499"/>
    <n v="42.098155750414797"/>
    <n v="1974.8436602877"/>
    <n v="3"/>
    <s v="On"/>
    <s v="Off"/>
    <n v="14.9129721259958"/>
    <s v="Wednesday"/>
    <x v="0"/>
    <n v="93.381154080313607"/>
  </r>
  <r>
    <d v="2022-02-06T08:00:00"/>
    <s v="Sunday"/>
    <x v="0"/>
    <n v="8"/>
    <s v="Peak"/>
    <n v="29.958813926408599"/>
    <n v="55.970184627614103"/>
    <n v="1418.61842095719"/>
    <n v="1"/>
    <s v="On"/>
    <s v="On"/>
    <n v="3.5305096559906999"/>
    <s v="Wednesday"/>
    <x v="1"/>
    <n v="96.827015470862804"/>
  </r>
  <r>
    <d v="2022-02-06T09:00:00"/>
    <s v="Sunday"/>
    <x v="0"/>
    <n v="9"/>
    <s v="Peak"/>
    <n v="25.0488351368456"/>
    <n v="59.938707991546401"/>
    <n v="1655.8797827805899"/>
    <n v="8"/>
    <s v="On"/>
    <s v="Off"/>
    <n v="20.036705023758199"/>
    <s v="Friday"/>
    <x v="1"/>
    <n v="80.887306382511895"/>
  </r>
  <r>
    <d v="2022-02-06T10:00:00"/>
    <s v="Sunday"/>
    <x v="0"/>
    <n v="10"/>
    <s v="Peak"/>
    <n v="22.595292162458001"/>
    <n v="33.6094947170319"/>
    <n v="1013.537570531"/>
    <n v="1"/>
    <s v="On"/>
    <s v="On"/>
    <n v="18.2175403662932"/>
    <s v="Tuesday"/>
    <x v="1"/>
    <n v="69.220374109720595"/>
  </r>
  <r>
    <d v="2022-02-06T11:00:00"/>
    <s v="Sunday"/>
    <x v="0"/>
    <n v="11"/>
    <s v="Peak"/>
    <n v="24.009127211462499"/>
    <n v="45.676626934138099"/>
    <n v="1661.56603841743"/>
    <n v="5"/>
    <s v="Off"/>
    <s v="On"/>
    <n v="14.085885488435199"/>
    <s v="Saturday"/>
    <x v="0"/>
    <n v="60.919321032253599"/>
  </r>
  <r>
    <d v="2022-02-06T12:00:00"/>
    <s v="Sunday"/>
    <x v="0"/>
    <n v="12"/>
    <s v="Peak"/>
    <n v="22.368435911858398"/>
    <n v="38.0666318923886"/>
    <n v="1244.27776793927"/>
    <n v="6"/>
    <s v="On"/>
    <s v="On"/>
    <n v="29.363087075585099"/>
    <s v="Monday"/>
    <x v="1"/>
    <n v="75.538565910795"/>
  </r>
  <r>
    <d v="2022-02-06T13:00:00"/>
    <s v="Sunday"/>
    <x v="0"/>
    <n v="13"/>
    <s v="Peak"/>
    <n v="27.5395162974329"/>
    <n v="50.869606916158503"/>
    <n v="1202.49628313475"/>
    <n v="8"/>
    <s v="Off"/>
    <s v="On"/>
    <n v="13.923894793464299"/>
    <s v="Wednesday"/>
    <x v="0"/>
    <n v="79.799843750995805"/>
  </r>
  <r>
    <d v="2022-02-06T14:00:00"/>
    <s v="Sunday"/>
    <x v="0"/>
    <n v="14"/>
    <s v="Peak"/>
    <n v="20.2444334017068"/>
    <n v="39.796803366182303"/>
    <n v="1366.3489811337199"/>
    <n v="1"/>
    <s v="On"/>
    <s v="On"/>
    <n v="22.4530323966009"/>
    <s v="Thursday"/>
    <x v="0"/>
    <n v="71.549104166158898"/>
  </r>
  <r>
    <d v="2022-02-06T15:00:00"/>
    <s v="Sunday"/>
    <x v="0"/>
    <n v="15"/>
    <s v="Peak"/>
    <n v="29.017834862858301"/>
    <n v="32.134793355374597"/>
    <n v="1990.99806358623"/>
    <n v="2"/>
    <s v="On"/>
    <s v="Off"/>
    <n v="0.29986166313991303"/>
    <s v="Saturday"/>
    <x v="0"/>
    <n v="84.690910540554299"/>
  </r>
  <r>
    <d v="2022-02-06T16:00:00"/>
    <s v="Sunday"/>
    <x v="0"/>
    <n v="16"/>
    <s v="Peak"/>
    <n v="26.3791749485469"/>
    <n v="56.623605349574603"/>
    <n v="1504.34013421535"/>
    <n v="4"/>
    <s v="On"/>
    <s v="On"/>
    <n v="13.042606151754001"/>
    <s v="Monday"/>
    <x v="0"/>
    <n v="83.607579940110895"/>
  </r>
  <r>
    <d v="2022-02-06T17:00:00"/>
    <s v="Sunday"/>
    <x v="0"/>
    <n v="17"/>
    <s v="Peak"/>
    <n v="27.131069911889298"/>
    <n v="54.3023404632401"/>
    <n v="1728.8305127573401"/>
    <n v="6"/>
    <s v="On"/>
    <s v="Off"/>
    <n v="14.439097141695701"/>
    <s v="Wednesday"/>
    <x v="0"/>
    <n v="75.650017469654799"/>
  </r>
  <r>
    <d v="2022-02-06T18:00:00"/>
    <s v="Sunday"/>
    <x v="0"/>
    <n v="18"/>
    <s v="Peak"/>
    <n v="24.411232283240899"/>
    <n v="38.300528506168"/>
    <n v="1657.39467292309"/>
    <n v="1"/>
    <s v="On"/>
    <s v="On"/>
    <n v="28.864791543225099"/>
    <s v="Thursday"/>
    <x v="0"/>
    <n v="75.876891478129096"/>
  </r>
  <r>
    <d v="2022-02-06T19:00:00"/>
    <s v="Sunday"/>
    <x v="0"/>
    <n v="19"/>
    <s v="Peak"/>
    <n v="24.3796256319431"/>
    <n v="39.066449284466998"/>
    <n v="1875.18534610091"/>
    <n v="6"/>
    <s v="On"/>
    <s v="On"/>
    <n v="3.8722845973424298"/>
    <s v="Tuesday"/>
    <x v="0"/>
    <n v="81.097206086821501"/>
  </r>
  <r>
    <d v="2022-02-06T20:00:00"/>
    <s v="Sunday"/>
    <x v="0"/>
    <n v="20"/>
    <s v="Peak"/>
    <n v="20.6858065895028"/>
    <n v="45.277624384055599"/>
    <n v="1943.3887513705299"/>
    <n v="4"/>
    <s v="Off"/>
    <s v="On"/>
    <n v="1.3545926388360601"/>
    <s v="Friday"/>
    <x v="1"/>
    <n v="65.309203330879697"/>
  </r>
  <r>
    <d v="2022-02-06T21:00:00"/>
    <s v="Sunday"/>
    <x v="0"/>
    <n v="21"/>
    <s v="Peak"/>
    <n v="26.302821199512401"/>
    <n v="38.027799402870997"/>
    <n v="1660.8241778599599"/>
    <n v="3"/>
    <s v="Off"/>
    <s v="On"/>
    <n v="14.869982343293501"/>
    <s v="Sunday"/>
    <x v="1"/>
    <n v="76.125636337620406"/>
  </r>
  <r>
    <d v="2022-02-06T22:00:00"/>
    <s v="Sunday"/>
    <x v="0"/>
    <n v="22"/>
    <s v="Off-Peak"/>
    <n v="23.2081279798476"/>
    <n v="50.522988212983101"/>
    <n v="1576.6502307318599"/>
    <n v="8"/>
    <s v="Off"/>
    <s v="Off"/>
    <n v="23.5097926866659"/>
    <s v="Friday"/>
    <x v="0"/>
    <n v="73.725643331726104"/>
  </r>
  <r>
    <d v="2022-02-06T23:00:00"/>
    <s v="Sunday"/>
    <x v="0"/>
    <n v="23"/>
    <s v="Off-Peak"/>
    <n v="23.466028675152401"/>
    <n v="58.221878031247698"/>
    <n v="1548.1842128529299"/>
    <n v="8"/>
    <s v="Off"/>
    <s v="Off"/>
    <n v="5.3868630151162202"/>
    <s v="Friday"/>
    <x v="1"/>
    <n v="70.172770136641404"/>
  </r>
  <r>
    <d v="2022-02-07T00:00:00"/>
    <s v="Monday"/>
    <x v="1"/>
    <n v="0"/>
    <s v="Off-Peak"/>
    <n v="22.4600800239986"/>
    <n v="49.592109757179202"/>
    <n v="1842.11083669915"/>
    <n v="7"/>
    <s v="On"/>
    <s v="Off"/>
    <n v="13.609143218106199"/>
    <s v="Monday"/>
    <x v="1"/>
    <n v="67.467191376448099"/>
  </r>
  <r>
    <d v="2022-02-07T01:00:00"/>
    <s v="Monday"/>
    <x v="1"/>
    <n v="1"/>
    <s v="Off-Peak"/>
    <n v="21.924342393997001"/>
    <n v="46.186127341597398"/>
    <n v="1495.47067186908"/>
    <n v="5"/>
    <s v="On"/>
    <s v="Off"/>
    <n v="18.037227529782001"/>
    <s v="Sunday"/>
    <x v="0"/>
    <n v="76.654208500373002"/>
  </r>
  <r>
    <d v="2022-02-07T02:00:00"/>
    <s v="Monday"/>
    <x v="1"/>
    <n v="2"/>
    <s v="Off-Peak"/>
    <n v="23.978815453469402"/>
    <n v="35.2378879937759"/>
    <n v="1567.58782257389"/>
    <n v="5"/>
    <s v="Off"/>
    <s v="On"/>
    <n v="24.214642074221199"/>
    <s v="Tuesday"/>
    <x v="0"/>
    <n v="74.088475128194204"/>
  </r>
  <r>
    <d v="2022-02-07T03:00:00"/>
    <s v="Monday"/>
    <x v="1"/>
    <n v="3"/>
    <s v="Off-Peak"/>
    <n v="22.7312032618456"/>
    <n v="52.431767102270001"/>
    <n v="1353.6937557727999"/>
    <n v="3"/>
    <s v="Off"/>
    <s v="On"/>
    <n v="2.7441900450066701"/>
    <s v="Sunday"/>
    <x v="0"/>
    <n v="70.681573215254801"/>
  </r>
  <r>
    <d v="2022-02-07T04:00:00"/>
    <s v="Monday"/>
    <x v="1"/>
    <n v="4"/>
    <s v="Off-Peak"/>
    <n v="29.6789825657224"/>
    <n v="56.636714408747899"/>
    <n v="1977.6384877309099"/>
    <n v="2"/>
    <s v="Off"/>
    <s v="On"/>
    <n v="5.7514813343474396"/>
    <s v="Sunday"/>
    <x v="1"/>
    <n v="89.392006186177397"/>
  </r>
  <r>
    <d v="2022-02-07T05:00:00"/>
    <s v="Monday"/>
    <x v="1"/>
    <n v="5"/>
    <s v="Off-Peak"/>
    <n v="28.3438995352011"/>
    <n v="50.747626883594897"/>
    <n v="1345.8167755377201"/>
    <n v="0"/>
    <s v="Off"/>
    <s v="Off"/>
    <n v="29.9447144314247"/>
    <s v="Monday"/>
    <x v="1"/>
    <n v="82.976827024206102"/>
  </r>
  <r>
    <d v="2022-02-07T06:00:00"/>
    <s v="Monday"/>
    <x v="1"/>
    <n v="6"/>
    <s v="Off-Peak"/>
    <n v="23.757530494056802"/>
    <n v="32.637693888999898"/>
    <n v="1131.59596185344"/>
    <n v="9"/>
    <s v="On"/>
    <s v="On"/>
    <n v="8.0158823956382808"/>
    <s v="Sunday"/>
    <x v="1"/>
    <n v="82.210069241384801"/>
  </r>
  <r>
    <d v="2022-02-07T07:00:00"/>
    <s v="Monday"/>
    <x v="1"/>
    <n v="7"/>
    <s v="Off-Peak"/>
    <n v="21.761401090795498"/>
    <n v="32.855502643884201"/>
    <n v="1521.8703735752599"/>
    <n v="2"/>
    <s v="On"/>
    <s v="On"/>
    <n v="16.450200011951701"/>
    <s v="Monday"/>
    <x v="0"/>
    <n v="73.552686330934705"/>
  </r>
  <r>
    <d v="2022-02-07T08:00:00"/>
    <s v="Monday"/>
    <x v="1"/>
    <n v="8"/>
    <s v="Peak"/>
    <n v="21.210963225676899"/>
    <n v="54.613570197004101"/>
    <n v="1698.85315574533"/>
    <n v="5"/>
    <s v="On"/>
    <s v="On"/>
    <n v="5.9682082559457204"/>
    <s v="Wednesday"/>
    <x v="1"/>
    <n v="77.217262579186297"/>
  </r>
  <r>
    <d v="2022-02-07T09:00:00"/>
    <s v="Monday"/>
    <x v="1"/>
    <n v="9"/>
    <s v="Peak"/>
    <n v="20.979576926282601"/>
    <n v="49.9883465948949"/>
    <n v="1495.3817607892299"/>
    <n v="0"/>
    <s v="On"/>
    <s v="On"/>
    <n v="12.516925944072399"/>
    <s v="Wednesday"/>
    <x v="1"/>
    <n v="75.642665788286607"/>
  </r>
  <r>
    <d v="2022-02-07T10:00:00"/>
    <s v="Monday"/>
    <x v="1"/>
    <n v="10"/>
    <s v="Peak"/>
    <n v="26.546250733650101"/>
    <n v="41.288423085630001"/>
    <n v="1870.8443674668199"/>
    <n v="6"/>
    <s v="Off"/>
    <s v="Off"/>
    <n v="10.218423476786899"/>
    <s v="Saturday"/>
    <x v="0"/>
    <n v="79.107979045016094"/>
  </r>
  <r>
    <d v="2022-02-07T11:00:00"/>
    <s v="Monday"/>
    <x v="1"/>
    <n v="11"/>
    <s v="Peak"/>
    <n v="22.615622500760999"/>
    <n v="59.664299321859502"/>
    <n v="1249.85639088791"/>
    <n v="4"/>
    <s v="Off"/>
    <s v="On"/>
    <n v="29.7456934746588"/>
    <s v="Sunday"/>
    <x v="0"/>
    <n v="72.992079373321204"/>
  </r>
  <r>
    <d v="2022-02-07T12:00:00"/>
    <s v="Monday"/>
    <x v="1"/>
    <n v="12"/>
    <s v="Peak"/>
    <n v="21.862446594573001"/>
    <n v="41.168921549781203"/>
    <n v="1858.02594028782"/>
    <n v="0"/>
    <s v="Off"/>
    <s v="Off"/>
    <n v="11.7920131487726"/>
    <s v="Thursday"/>
    <x v="0"/>
    <n v="67.254142459000505"/>
  </r>
  <r>
    <d v="2022-02-07T13:00:00"/>
    <s v="Monday"/>
    <x v="1"/>
    <n v="13"/>
    <s v="Peak"/>
    <n v="24.526268360549199"/>
    <n v="47.728762621791397"/>
    <n v="1810.48124886848"/>
    <n v="4"/>
    <s v="On"/>
    <s v="On"/>
    <n v="8.6701264359143195"/>
    <s v="Friday"/>
    <x v="1"/>
    <n v="80.1329725987259"/>
  </r>
  <r>
    <d v="2022-02-07T14:00:00"/>
    <s v="Monday"/>
    <x v="1"/>
    <n v="14"/>
    <s v="Peak"/>
    <n v="26.035979346316498"/>
    <n v="44.444868728322803"/>
    <n v="1558.7060387655799"/>
    <n v="4"/>
    <s v="Off"/>
    <s v="Off"/>
    <n v="4.7398465964290102"/>
    <s v="Friday"/>
    <x v="0"/>
    <n v="77.5451627844336"/>
  </r>
  <r>
    <d v="2022-02-07T15:00:00"/>
    <s v="Monday"/>
    <x v="1"/>
    <n v="15"/>
    <s v="Peak"/>
    <n v="22.390822256816399"/>
    <n v="41.211849321635498"/>
    <n v="1672.3637083549499"/>
    <n v="8"/>
    <s v="Off"/>
    <s v="Off"/>
    <n v="29.770186120118399"/>
    <s v="Sunday"/>
    <x v="0"/>
    <n v="73.936999733188301"/>
  </r>
  <r>
    <d v="2022-02-07T16:00:00"/>
    <s v="Monday"/>
    <x v="1"/>
    <n v="16"/>
    <s v="Peak"/>
    <n v="25.724310586296699"/>
    <n v="48.997705371295801"/>
    <n v="1839.5387942810601"/>
    <n v="9"/>
    <s v="On"/>
    <s v="Off"/>
    <n v="28.344691056206699"/>
    <s v="Sunday"/>
    <x v="0"/>
    <n v="90.683963970940198"/>
  </r>
  <r>
    <d v="2022-02-07T17:00:00"/>
    <s v="Monday"/>
    <x v="1"/>
    <n v="17"/>
    <s v="Peak"/>
    <n v="28.739214260468898"/>
    <n v="40.613564455855503"/>
    <n v="1581.02821940783"/>
    <n v="8"/>
    <s v="On"/>
    <s v="On"/>
    <n v="17.375717314754301"/>
    <s v="Monday"/>
    <x v="0"/>
    <n v="84.486180772107204"/>
  </r>
  <r>
    <d v="2022-02-07T18:00:00"/>
    <s v="Monday"/>
    <x v="1"/>
    <n v="18"/>
    <s v="Peak"/>
    <n v="29.983477896378901"/>
    <n v="52.303995690052801"/>
    <n v="1493.7977285382201"/>
    <n v="0"/>
    <s v="Off"/>
    <s v="On"/>
    <n v="1.40998411051487"/>
    <s v="Thursday"/>
    <x v="1"/>
    <n v="74.653127777250404"/>
  </r>
  <r>
    <d v="2022-02-07T19:00:00"/>
    <s v="Monday"/>
    <x v="1"/>
    <n v="19"/>
    <s v="Peak"/>
    <n v="27.475826578952901"/>
    <n v="36.330662095785001"/>
    <n v="1013.07271373069"/>
    <n v="1"/>
    <s v="On"/>
    <s v="Off"/>
    <n v="22.8916336551124"/>
    <s v="Wednesday"/>
    <x v="0"/>
    <n v="76.260715118371493"/>
  </r>
  <r>
    <d v="2022-02-07T20:00:00"/>
    <s v="Monday"/>
    <x v="1"/>
    <n v="20"/>
    <s v="Peak"/>
    <n v="24.217229983102499"/>
    <n v="45.409648410202102"/>
    <n v="1407.69448456092"/>
    <n v="1"/>
    <s v="Off"/>
    <s v="Off"/>
    <n v="8.7468447543766406"/>
    <s v="Tuesday"/>
    <x v="1"/>
    <n v="64.045923582876696"/>
  </r>
  <r>
    <d v="2022-02-07T21:00:00"/>
    <s v="Monday"/>
    <x v="1"/>
    <n v="21"/>
    <s v="Peak"/>
    <n v="22.921286306580399"/>
    <n v="45.049842967459398"/>
    <n v="1770.65820031313"/>
    <n v="4"/>
    <s v="On"/>
    <s v="On"/>
    <n v="19.452681553106501"/>
    <s v="Tuesday"/>
    <x v="1"/>
    <n v="77.310375648610801"/>
  </r>
  <r>
    <d v="2022-02-07T22:00:00"/>
    <s v="Monday"/>
    <x v="1"/>
    <n v="22"/>
    <s v="Off-Peak"/>
    <n v="21.351513328168299"/>
    <n v="48.120405213260099"/>
    <n v="1134.8050608354999"/>
    <n v="6"/>
    <s v="Off"/>
    <s v="On"/>
    <n v="24.554575581405999"/>
    <s v="Saturday"/>
    <x v="0"/>
    <n v="74.9489798003289"/>
  </r>
  <r>
    <d v="2022-02-07T23:00:00"/>
    <s v="Monday"/>
    <x v="1"/>
    <n v="23"/>
    <s v="Off-Peak"/>
    <n v="24.3470156574238"/>
    <n v="42.809669179633602"/>
    <n v="1361.50857120864"/>
    <n v="0"/>
    <s v="On"/>
    <s v="On"/>
    <n v="24.443398536290399"/>
    <s v="Thursday"/>
    <x v="1"/>
    <n v="78.701282329076406"/>
  </r>
  <r>
    <d v="2022-02-08T00:00:00"/>
    <s v="Tuesday"/>
    <x v="1"/>
    <n v="0"/>
    <s v="Off-Peak"/>
    <n v="29.966554387641899"/>
    <n v="40.787982712146899"/>
    <n v="1770.71873326583"/>
    <n v="9"/>
    <s v="Off"/>
    <s v="On"/>
    <n v="27.6834987847921"/>
    <s v="Sunday"/>
    <x v="0"/>
    <n v="85.170240895263007"/>
  </r>
  <r>
    <d v="2022-02-08T01:00:00"/>
    <s v="Tuesday"/>
    <x v="1"/>
    <n v="1"/>
    <s v="Off-Peak"/>
    <n v="23.895524028826198"/>
    <n v="41.99854405784"/>
    <n v="1297.52281025457"/>
    <n v="8"/>
    <s v="On"/>
    <s v="Off"/>
    <n v="13.580306442789199"/>
    <s v="Wednesday"/>
    <x v="1"/>
    <n v="83.945893227726401"/>
  </r>
  <r>
    <d v="2022-02-08T02:00:00"/>
    <s v="Tuesday"/>
    <x v="1"/>
    <n v="2"/>
    <s v="Off-Peak"/>
    <n v="29.285382594703101"/>
    <n v="58.638418890200398"/>
    <n v="1681.2956228655401"/>
    <n v="0"/>
    <s v="Off"/>
    <s v="On"/>
    <n v="18.161638429141799"/>
    <s v="Tuesday"/>
    <x v="0"/>
    <n v="74.342438038231805"/>
  </r>
  <r>
    <d v="2022-02-08T03:00:00"/>
    <s v="Tuesday"/>
    <x v="1"/>
    <n v="3"/>
    <s v="Off-Peak"/>
    <n v="27.227628391031601"/>
    <n v="50.833066661009603"/>
    <n v="1012.17421323697"/>
    <n v="7"/>
    <s v="Off"/>
    <s v="Off"/>
    <n v="16.854584019556501"/>
    <s v="Friday"/>
    <x v="1"/>
    <n v="84.740097502982493"/>
  </r>
  <r>
    <d v="2022-02-08T04:00:00"/>
    <s v="Tuesday"/>
    <x v="1"/>
    <n v="4"/>
    <s v="Off-Peak"/>
    <n v="28.986939634700999"/>
    <n v="55.726511080819897"/>
    <n v="1114.4058854068501"/>
    <n v="8"/>
    <s v="On"/>
    <s v="On"/>
    <n v="6.2150485251681404"/>
    <s v="Friday"/>
    <x v="0"/>
    <n v="95.570799689443504"/>
  </r>
  <r>
    <d v="2022-02-08T05:00:00"/>
    <s v="Tuesday"/>
    <x v="1"/>
    <n v="5"/>
    <s v="Off-Peak"/>
    <n v="25.520464254853302"/>
    <n v="51.502575373076297"/>
    <n v="1024.29213393639"/>
    <n v="1"/>
    <s v="On"/>
    <s v="Off"/>
    <n v="2.40542867867729"/>
    <s v="Wednesday"/>
    <x v="0"/>
    <n v="79.297404831035706"/>
  </r>
  <r>
    <d v="2022-02-08T06:00:00"/>
    <s v="Tuesday"/>
    <x v="1"/>
    <n v="6"/>
    <s v="Off-Peak"/>
    <n v="20.874724426749601"/>
    <n v="36.728129612819302"/>
    <n v="1736.0589400479701"/>
    <n v="7"/>
    <s v="On"/>
    <s v="Off"/>
    <n v="27.8537544889877"/>
    <s v="Saturday"/>
    <x v="0"/>
    <n v="66.562488930517802"/>
  </r>
  <r>
    <d v="2022-02-08T07:00:00"/>
    <s v="Tuesday"/>
    <x v="1"/>
    <n v="7"/>
    <s v="Off-Peak"/>
    <n v="23.378970650266702"/>
    <n v="55.594275792901598"/>
    <n v="1728.00772718536"/>
    <n v="6"/>
    <s v="On"/>
    <s v="Off"/>
    <n v="10.9651709149268"/>
    <s v="Tuesday"/>
    <x v="0"/>
    <n v="83.397373871329805"/>
  </r>
  <r>
    <d v="2022-02-08T08:00:00"/>
    <s v="Tuesday"/>
    <x v="1"/>
    <n v="8"/>
    <s v="Peak"/>
    <n v="25.973845089499498"/>
    <n v="55.792314037513002"/>
    <n v="1958.3789349821"/>
    <n v="4"/>
    <s v="On"/>
    <s v="Off"/>
    <n v="3.7672373923389002"/>
    <s v="Saturday"/>
    <x v="0"/>
    <n v="84.073561216130898"/>
  </r>
  <r>
    <d v="2022-02-08T09:00:00"/>
    <s v="Tuesday"/>
    <x v="1"/>
    <n v="9"/>
    <s v="Peak"/>
    <n v="22.264566775822399"/>
    <n v="40.735752488648302"/>
    <n v="1315.0243109031801"/>
    <n v="1"/>
    <s v="Off"/>
    <s v="Off"/>
    <n v="20.540905795591499"/>
    <s v="Friday"/>
    <x v="1"/>
    <n v="68.018868341330005"/>
  </r>
  <r>
    <d v="2022-02-08T10:00:00"/>
    <s v="Tuesday"/>
    <x v="1"/>
    <n v="10"/>
    <s v="Peak"/>
    <n v="25.511826031309401"/>
    <n v="57.984476190849797"/>
    <n v="1256.27795994434"/>
    <n v="6"/>
    <s v="Off"/>
    <s v="Off"/>
    <n v="20.082158624816302"/>
    <s v="Friday"/>
    <x v="0"/>
    <n v="79.292169686906107"/>
  </r>
  <r>
    <d v="2022-02-08T11:00:00"/>
    <s v="Tuesday"/>
    <x v="1"/>
    <n v="11"/>
    <s v="Peak"/>
    <n v="24.3767748410922"/>
    <n v="47.062615067873899"/>
    <n v="1269.5732500419699"/>
    <n v="8"/>
    <s v="Off"/>
    <s v="Off"/>
    <n v="16.222608123235499"/>
    <s v="Friday"/>
    <x v="1"/>
    <n v="72.4228948235356"/>
  </r>
  <r>
    <d v="2022-02-08T12:00:00"/>
    <s v="Tuesday"/>
    <x v="1"/>
    <n v="12"/>
    <s v="Peak"/>
    <n v="26.773583466597"/>
    <n v="42.874562504261299"/>
    <n v="1645.1461286676399"/>
    <n v="0"/>
    <s v="Off"/>
    <s v="On"/>
    <n v="11.1029629295776"/>
    <s v="Wednesday"/>
    <x v="1"/>
    <n v="78.657157477696501"/>
  </r>
  <r>
    <d v="2022-02-08T13:00:00"/>
    <s v="Tuesday"/>
    <x v="1"/>
    <n v="13"/>
    <s v="Peak"/>
    <n v="28.3648008563624"/>
    <n v="49.048739863844297"/>
    <n v="1766.2695206302999"/>
    <n v="9"/>
    <s v="On"/>
    <s v="On"/>
    <n v="7.31806670322357"/>
    <s v="Tuesday"/>
    <x v="1"/>
    <n v="92.058468725305303"/>
  </r>
  <r>
    <d v="2022-02-08T14:00:00"/>
    <s v="Tuesday"/>
    <x v="1"/>
    <n v="14"/>
    <s v="Peak"/>
    <n v="24.102954220743701"/>
    <n v="30.905798412343"/>
    <n v="1214.95759833191"/>
    <n v="4"/>
    <s v="On"/>
    <s v="On"/>
    <n v="3.0409405178565501"/>
    <s v="Friday"/>
    <x v="1"/>
    <n v="73.480515098239593"/>
  </r>
  <r>
    <d v="2022-02-08T15:00:00"/>
    <s v="Tuesday"/>
    <x v="1"/>
    <n v="15"/>
    <s v="Peak"/>
    <n v="21.2570157716947"/>
    <n v="35.176720766078198"/>
    <n v="1702.4940285109999"/>
    <n v="1"/>
    <s v="On"/>
    <s v="Off"/>
    <n v="24.245573853513498"/>
    <s v="Thursday"/>
    <x v="1"/>
    <n v="75.182823286805302"/>
  </r>
  <r>
    <d v="2022-02-08T16:00:00"/>
    <s v="Tuesday"/>
    <x v="1"/>
    <n v="16"/>
    <s v="Peak"/>
    <n v="23.509149382357101"/>
    <n v="50.848677854800002"/>
    <n v="1039.0484179633199"/>
    <n v="0"/>
    <s v="Off"/>
    <s v="Off"/>
    <n v="9.2733298521731502"/>
    <s v="Monday"/>
    <x v="1"/>
    <n v="72.962325642513406"/>
  </r>
  <r>
    <d v="2022-02-08T17:00:00"/>
    <s v="Tuesday"/>
    <x v="1"/>
    <n v="17"/>
    <s v="Peak"/>
    <n v="22.928908915882399"/>
    <n v="31.499457238555401"/>
    <n v="1173.1910871938101"/>
    <n v="1"/>
    <s v="Off"/>
    <s v="On"/>
    <n v="6.9043234988148798"/>
    <s v="Saturday"/>
    <x v="1"/>
    <n v="79.488976744686795"/>
  </r>
  <r>
    <d v="2022-02-08T18:00:00"/>
    <s v="Tuesday"/>
    <x v="1"/>
    <n v="18"/>
    <s v="Peak"/>
    <n v="20.9666305954926"/>
    <n v="57.771285421455801"/>
    <n v="1197.5542255381399"/>
    <n v="6"/>
    <s v="Off"/>
    <s v="On"/>
    <n v="12.1729967307247"/>
    <s v="Sunday"/>
    <x v="0"/>
    <n v="71.975907740993094"/>
  </r>
  <r>
    <d v="2022-02-08T19:00:00"/>
    <s v="Tuesday"/>
    <x v="1"/>
    <n v="19"/>
    <s v="Peak"/>
    <n v="24.831323702895101"/>
    <n v="57.253454922988503"/>
    <n v="1521.81623318529"/>
    <n v="7"/>
    <s v="Off"/>
    <s v="Off"/>
    <n v="21.177862985274"/>
    <s v="Sunday"/>
    <x v="0"/>
    <n v="70.050166518054894"/>
  </r>
  <r>
    <d v="2022-02-08T20:00:00"/>
    <s v="Tuesday"/>
    <x v="1"/>
    <n v="20"/>
    <s v="Peak"/>
    <n v="29.963470075248502"/>
    <n v="45.006212240334598"/>
    <n v="1402.85055710509"/>
    <n v="6"/>
    <s v="On"/>
    <s v="Off"/>
    <n v="27.5515678654011"/>
    <s v="Thursday"/>
    <x v="1"/>
    <n v="88.628402589132406"/>
  </r>
  <r>
    <d v="2022-02-08T21:00:00"/>
    <s v="Tuesday"/>
    <x v="1"/>
    <n v="21"/>
    <s v="Peak"/>
    <n v="22.757237527227801"/>
    <n v="36.166528064012297"/>
    <n v="1338.9930339376201"/>
    <n v="9"/>
    <s v="On"/>
    <s v="Off"/>
    <n v="9.3018313866750795"/>
    <s v="Thursday"/>
    <x v="1"/>
    <n v="74.723687667297298"/>
  </r>
  <r>
    <d v="2022-02-08T22:00:00"/>
    <s v="Tuesday"/>
    <x v="1"/>
    <n v="22"/>
    <s v="Off-Peak"/>
    <n v="29.998670840983898"/>
    <n v="40.243842236688302"/>
    <n v="1866.0743662744601"/>
    <n v="3"/>
    <s v="On"/>
    <s v="Off"/>
    <n v="21.104849918666499"/>
    <s v="Wednesday"/>
    <x v="0"/>
    <n v="86.840489492360305"/>
  </r>
  <r>
    <d v="2022-02-08T23:00:00"/>
    <s v="Tuesday"/>
    <x v="1"/>
    <n v="23"/>
    <s v="Off-Peak"/>
    <n v="27.446710394153801"/>
    <n v="54.860618093689403"/>
    <n v="1072.0455380092101"/>
    <n v="6"/>
    <s v="Off"/>
    <s v="On"/>
    <n v="16.0516228814319"/>
    <s v="Friday"/>
    <x v="1"/>
    <n v="74.327506300499607"/>
  </r>
  <r>
    <d v="2022-02-09T00:00:00"/>
    <s v="Wednesday"/>
    <x v="1"/>
    <n v="0"/>
    <s v="Off-Peak"/>
    <n v="20.2793534791778"/>
    <n v="44.436455098143"/>
    <n v="1631.17368591064"/>
    <n v="4"/>
    <s v="On"/>
    <s v="On"/>
    <n v="12.668610249281"/>
    <s v="Saturday"/>
    <x v="0"/>
    <n v="63.298667998943401"/>
  </r>
  <r>
    <d v="2022-02-09T01:00:00"/>
    <s v="Wednesday"/>
    <x v="1"/>
    <n v="1"/>
    <s v="Off-Peak"/>
    <n v="29.6079427834093"/>
    <n v="53.482526307000299"/>
    <n v="1458.1257851165799"/>
    <n v="0"/>
    <s v="On"/>
    <s v="Off"/>
    <n v="11.7334164759821"/>
    <s v="Wednesday"/>
    <x v="0"/>
    <n v="90.279794178436305"/>
  </r>
  <r>
    <d v="2022-02-09T02:00:00"/>
    <s v="Wednesday"/>
    <x v="1"/>
    <n v="2"/>
    <s v="Off-Peak"/>
    <n v="24.126518793616601"/>
    <n v="30.768443342848901"/>
    <n v="1855.8973674932599"/>
    <n v="2"/>
    <s v="On"/>
    <s v="Off"/>
    <n v="28.533117764631498"/>
    <s v="Sunday"/>
    <x v="0"/>
    <n v="71.081567695922701"/>
  </r>
  <r>
    <d v="2022-02-09T03:00:00"/>
    <s v="Wednesday"/>
    <x v="1"/>
    <n v="3"/>
    <s v="Off-Peak"/>
    <n v="21.815877575139901"/>
    <n v="44.574549137914801"/>
    <n v="1706.63459509727"/>
    <n v="0"/>
    <s v="Off"/>
    <s v="Off"/>
    <n v="7.4758066361050002"/>
    <s v="Sunday"/>
    <x v="0"/>
    <n v="65.443610990114607"/>
  </r>
  <r>
    <d v="2022-02-09T04:00:00"/>
    <s v="Wednesday"/>
    <x v="1"/>
    <n v="4"/>
    <s v="Off-Peak"/>
    <n v="23.1187154168306"/>
    <n v="56.435820980043502"/>
    <n v="1069.2576368648699"/>
    <n v="6"/>
    <s v="On"/>
    <s v="On"/>
    <n v="26.020213177225799"/>
    <s v="Saturday"/>
    <x v="0"/>
    <n v="72.512238723117406"/>
  </r>
  <r>
    <d v="2022-02-09T05:00:00"/>
    <s v="Wednesday"/>
    <x v="1"/>
    <n v="5"/>
    <s v="Off-Peak"/>
    <n v="21.650388242215801"/>
    <n v="48.946239684300402"/>
    <n v="1928.1577624162601"/>
    <n v="0"/>
    <s v="Off"/>
    <s v="Off"/>
    <n v="13.4911213197494"/>
    <s v="Tuesday"/>
    <x v="1"/>
    <n v="64.627594677649"/>
  </r>
  <r>
    <d v="2022-02-09T06:00:00"/>
    <s v="Wednesday"/>
    <x v="1"/>
    <n v="6"/>
    <s v="Off-Peak"/>
    <n v="21.111811878587201"/>
    <n v="58.768959499110899"/>
    <n v="1929.9234754214499"/>
    <n v="6"/>
    <s v="On"/>
    <s v="Off"/>
    <n v="28.284476422390799"/>
    <s v="Thursday"/>
    <x v="1"/>
    <n v="69.598317846072902"/>
  </r>
  <r>
    <d v="2022-02-09T07:00:00"/>
    <s v="Wednesday"/>
    <x v="1"/>
    <n v="7"/>
    <s v="Off-Peak"/>
    <n v="24.801578478747299"/>
    <n v="48.895171372395502"/>
    <n v="1456.4218445214401"/>
    <n v="4"/>
    <s v="On"/>
    <s v="On"/>
    <n v="19.8262763227224"/>
    <s v="Sunday"/>
    <x v="1"/>
    <n v="75.919291674598398"/>
  </r>
  <r>
    <d v="2022-02-09T08:00:00"/>
    <s v="Wednesday"/>
    <x v="1"/>
    <n v="8"/>
    <s v="Peak"/>
    <n v="28.522169710992401"/>
    <n v="39.9578096851723"/>
    <n v="1633.9009476210399"/>
    <n v="3"/>
    <s v="On"/>
    <s v="On"/>
    <n v="10.2873190730216"/>
    <s v="Thursday"/>
    <x v="1"/>
    <n v="90.078600837482497"/>
  </r>
  <r>
    <d v="2022-02-09T09:00:00"/>
    <s v="Wednesday"/>
    <x v="1"/>
    <n v="9"/>
    <s v="Peak"/>
    <n v="24.545243028110001"/>
    <n v="46.324494455788503"/>
    <n v="1776.6700185299301"/>
    <n v="6"/>
    <s v="Off"/>
    <s v="Off"/>
    <n v="28.8855581491481"/>
    <s v="Thursday"/>
    <x v="0"/>
    <n v="79.813061160875804"/>
  </r>
  <r>
    <d v="2022-02-09T10:00:00"/>
    <s v="Wednesday"/>
    <x v="1"/>
    <n v="10"/>
    <s v="Peak"/>
    <n v="24.778758105110501"/>
    <n v="39.145015288014697"/>
    <n v="1720.424125578"/>
    <n v="9"/>
    <s v="Off"/>
    <s v="Off"/>
    <n v="14.2763846909578"/>
    <s v="Friday"/>
    <x v="1"/>
    <n v="72.359761057386706"/>
  </r>
  <r>
    <d v="2022-02-09T11:00:00"/>
    <s v="Wednesday"/>
    <x v="1"/>
    <n v="11"/>
    <s v="Peak"/>
    <n v="27.58947168249"/>
    <n v="40.469003159912802"/>
    <n v="1521.9200539965"/>
    <n v="8"/>
    <s v="Off"/>
    <s v="Off"/>
    <n v="8.2359982949922106"/>
    <s v="Thursday"/>
    <x v="0"/>
    <n v="83.134822739430504"/>
  </r>
  <r>
    <d v="2022-02-09T12:00:00"/>
    <s v="Wednesday"/>
    <x v="1"/>
    <n v="12"/>
    <s v="Peak"/>
    <n v="22.3381076172479"/>
    <n v="52.796286942527601"/>
    <n v="1935.58091748331"/>
    <n v="5"/>
    <s v="Off"/>
    <s v="Off"/>
    <n v="18.6837543972579"/>
    <s v="Friday"/>
    <x v="1"/>
    <n v="69.887077872745095"/>
  </r>
  <r>
    <d v="2022-02-09T13:00:00"/>
    <s v="Wednesday"/>
    <x v="1"/>
    <n v="13"/>
    <s v="Peak"/>
    <n v="28.5432047797695"/>
    <n v="34.142476532436099"/>
    <n v="1284.66181186368"/>
    <n v="5"/>
    <s v="Off"/>
    <s v="Off"/>
    <n v="24.014743368808102"/>
    <s v="Saturday"/>
    <x v="1"/>
    <n v="79.685466833542904"/>
  </r>
  <r>
    <d v="2022-02-09T14:00:00"/>
    <s v="Wednesday"/>
    <x v="1"/>
    <n v="14"/>
    <s v="Peak"/>
    <n v="23.159549117126002"/>
    <n v="32.397287263373798"/>
    <n v="1013.99396292177"/>
    <n v="8"/>
    <s v="On"/>
    <s v="On"/>
    <n v="27.026755227844301"/>
    <s v="Sunday"/>
    <x v="1"/>
    <n v="85.948363699539499"/>
  </r>
  <r>
    <d v="2022-02-09T15:00:00"/>
    <s v="Wednesday"/>
    <x v="1"/>
    <n v="15"/>
    <s v="Peak"/>
    <n v="25.360812405799901"/>
    <n v="53.6837009776944"/>
    <n v="1497.7813054030701"/>
    <n v="2"/>
    <s v="On"/>
    <s v="Off"/>
    <n v="22.447435273143299"/>
    <s v="Sunday"/>
    <x v="1"/>
    <n v="74.258024097085794"/>
  </r>
  <r>
    <d v="2022-02-09T16:00:00"/>
    <s v="Wednesday"/>
    <x v="1"/>
    <n v="16"/>
    <s v="Peak"/>
    <n v="27.003291087185101"/>
    <n v="42.480580928684198"/>
    <n v="1662.27088582282"/>
    <n v="9"/>
    <s v="Off"/>
    <s v="Off"/>
    <n v="15.603829019480701"/>
    <s v="Wednesday"/>
    <x v="0"/>
    <n v="76.356418443074304"/>
  </r>
  <r>
    <d v="2022-02-09T17:00:00"/>
    <s v="Wednesday"/>
    <x v="1"/>
    <n v="17"/>
    <s v="Peak"/>
    <n v="25.079778432723899"/>
    <n v="35.1817458421705"/>
    <n v="1328.4834500934501"/>
    <n v="1"/>
    <s v="On"/>
    <s v="On"/>
    <n v="28.2904887747498"/>
    <s v="Wednesday"/>
    <x v="1"/>
    <n v="79.6434926957957"/>
  </r>
  <r>
    <d v="2022-02-09T18:00:00"/>
    <s v="Wednesday"/>
    <x v="1"/>
    <n v="18"/>
    <s v="Peak"/>
    <n v="26.973465322108101"/>
    <n v="33.662502489250897"/>
    <n v="1470.1348700997301"/>
    <n v="9"/>
    <s v="Off"/>
    <s v="Off"/>
    <n v="17.589348539279399"/>
    <s v="Saturday"/>
    <x v="0"/>
    <n v="70.996554258517605"/>
  </r>
  <r>
    <d v="2022-02-09T19:00:00"/>
    <s v="Wednesday"/>
    <x v="1"/>
    <n v="19"/>
    <s v="Peak"/>
    <n v="21.676012686741998"/>
    <n v="49.482006985845402"/>
    <n v="1020.90076365261"/>
    <n v="1"/>
    <s v="On"/>
    <s v="On"/>
    <n v="28.0504947784395"/>
    <s v="Saturday"/>
    <x v="1"/>
    <n v="82.106336502591006"/>
  </r>
  <r>
    <d v="2022-02-09T20:00:00"/>
    <s v="Wednesday"/>
    <x v="1"/>
    <n v="20"/>
    <s v="Peak"/>
    <n v="27.6539867533726"/>
    <n v="41.175426275647297"/>
    <n v="1850.08551424353"/>
    <n v="9"/>
    <s v="On"/>
    <s v="Off"/>
    <n v="28.8977130951533"/>
    <s v="Friday"/>
    <x v="0"/>
    <n v="88.269879750886702"/>
  </r>
  <r>
    <d v="2022-02-09T21:00:00"/>
    <s v="Wednesday"/>
    <x v="1"/>
    <n v="21"/>
    <s v="Peak"/>
    <n v="23.828504016968399"/>
    <n v="34.256256696171597"/>
    <n v="1303.48705610514"/>
    <n v="8"/>
    <s v="On"/>
    <s v="On"/>
    <n v="20.999639676148401"/>
    <s v="Friday"/>
    <x v="1"/>
    <n v="83.568671921574705"/>
  </r>
  <r>
    <d v="2022-02-09T22:00:00"/>
    <s v="Wednesday"/>
    <x v="1"/>
    <n v="22"/>
    <s v="Off-Peak"/>
    <n v="29.9035644621781"/>
    <n v="42.493791805114398"/>
    <n v="1677.9136218745"/>
    <n v="5"/>
    <s v="Off"/>
    <s v="Off"/>
    <n v="14.8985442205159"/>
    <s v="Wednesday"/>
    <x v="0"/>
    <n v="86.338049905387194"/>
  </r>
  <r>
    <d v="2022-02-09T23:00:00"/>
    <s v="Wednesday"/>
    <x v="1"/>
    <n v="23"/>
    <s v="Off-Peak"/>
    <n v="28.748116345592699"/>
    <n v="48.888028872469597"/>
    <n v="1999.98225213163"/>
    <n v="6"/>
    <s v="Off"/>
    <s v="Off"/>
    <n v="13.313382816696199"/>
    <s v="Sunday"/>
    <x v="1"/>
    <n v="76.767502731885003"/>
  </r>
  <r>
    <d v="2022-02-10T00:00:00"/>
    <s v="Thursday"/>
    <x v="1"/>
    <n v="0"/>
    <s v="Off-Peak"/>
    <n v="26.824760017182602"/>
    <n v="44.4803181327799"/>
    <n v="1639.72457009033"/>
    <n v="0"/>
    <s v="Off"/>
    <s v="On"/>
    <n v="20.641684808058599"/>
    <s v="Tuesday"/>
    <x v="1"/>
    <n v="69.989627141606306"/>
  </r>
  <r>
    <d v="2022-02-10T01:00:00"/>
    <s v="Thursday"/>
    <x v="1"/>
    <n v="1"/>
    <s v="Off-Peak"/>
    <n v="24.1914747438686"/>
    <n v="46.789443519160699"/>
    <n v="1391.9847052712901"/>
    <n v="7"/>
    <s v="Off"/>
    <s v="On"/>
    <n v="11.0950443554428"/>
    <s v="Tuesday"/>
    <x v="0"/>
    <n v="71.833548576522205"/>
  </r>
  <r>
    <d v="2022-02-10T02:00:00"/>
    <s v="Thursday"/>
    <x v="1"/>
    <n v="2"/>
    <s v="Off-Peak"/>
    <n v="22.098215513118198"/>
    <n v="40.972865888510398"/>
    <n v="1004.11067212747"/>
    <n v="4"/>
    <s v="On"/>
    <s v="Off"/>
    <n v="17.961627356124598"/>
    <s v="Tuesday"/>
    <x v="0"/>
    <n v="76.933413834947402"/>
  </r>
  <r>
    <d v="2022-02-10T03:00:00"/>
    <s v="Thursday"/>
    <x v="1"/>
    <n v="3"/>
    <s v="Off-Peak"/>
    <n v="25.410412214272199"/>
    <n v="43.796399119275598"/>
    <n v="1988.43847425378"/>
    <n v="7"/>
    <s v="On"/>
    <s v="On"/>
    <n v="3.2597693363069902"/>
    <s v="Friday"/>
    <x v="1"/>
    <n v="85.938000983118698"/>
  </r>
  <r>
    <d v="2022-02-10T04:00:00"/>
    <s v="Thursday"/>
    <x v="1"/>
    <n v="4"/>
    <s v="Off-Peak"/>
    <n v="21.321407486988701"/>
    <n v="49.251736621172398"/>
    <n v="1456.1385824337999"/>
    <n v="0"/>
    <s v="On"/>
    <s v="On"/>
    <n v="8.3560396019756595"/>
    <s v="Friday"/>
    <x v="0"/>
    <n v="73.764917664826697"/>
  </r>
  <r>
    <d v="2022-02-10T05:00:00"/>
    <s v="Thursday"/>
    <x v="1"/>
    <n v="5"/>
    <s v="Off-Peak"/>
    <n v="24.893530032261101"/>
    <n v="39.764446875400303"/>
    <n v="1171.57375946667"/>
    <n v="8"/>
    <s v="On"/>
    <s v="On"/>
    <n v="15.639256028306701"/>
    <s v="Tuesday"/>
    <x v="1"/>
    <n v="81.374915745402404"/>
  </r>
  <r>
    <d v="2022-02-10T06:00:00"/>
    <s v="Thursday"/>
    <x v="1"/>
    <n v="6"/>
    <s v="Off-Peak"/>
    <n v="20.653431405073"/>
    <n v="57.528673697527502"/>
    <n v="1887.5130076585699"/>
    <n v="4"/>
    <s v="On"/>
    <s v="On"/>
    <n v="10.958254752783301"/>
    <s v="Tuesday"/>
    <x v="1"/>
    <n v="64.1604409404394"/>
  </r>
  <r>
    <d v="2022-02-10T07:00:00"/>
    <s v="Thursday"/>
    <x v="1"/>
    <n v="7"/>
    <s v="Off-Peak"/>
    <n v="21.837071209293999"/>
    <n v="45.639819399931604"/>
    <n v="1256.9501747960001"/>
    <n v="7"/>
    <s v="Off"/>
    <s v="On"/>
    <n v="23.307386599953201"/>
    <s v="Tuesday"/>
    <x v="0"/>
    <n v="70.644224807509104"/>
  </r>
  <r>
    <d v="2022-02-10T08:00:00"/>
    <s v="Thursday"/>
    <x v="1"/>
    <n v="8"/>
    <s v="Peak"/>
    <n v="22.640603014321901"/>
    <n v="34.750779081673599"/>
    <n v="1368.56836264975"/>
    <n v="5"/>
    <s v="On"/>
    <s v="Off"/>
    <n v="11.367641061810801"/>
    <s v="Wednesday"/>
    <x v="1"/>
    <n v="77.156199248019405"/>
  </r>
  <r>
    <d v="2022-02-10T09:00:00"/>
    <s v="Thursday"/>
    <x v="1"/>
    <n v="9"/>
    <s v="Peak"/>
    <n v="21.679493073725801"/>
    <n v="46.167242287300603"/>
    <n v="1780.30662934464"/>
    <n v="0"/>
    <s v="On"/>
    <s v="On"/>
    <n v="22.638543444285201"/>
    <s v="Tuesday"/>
    <x v="1"/>
    <n v="67.007114516958097"/>
  </r>
  <r>
    <d v="2022-02-10T10:00:00"/>
    <s v="Thursday"/>
    <x v="1"/>
    <n v="10"/>
    <s v="Peak"/>
    <n v="25.8369357117049"/>
    <n v="39.919611210968199"/>
    <n v="1365.4896726643401"/>
    <n v="7"/>
    <s v="Off"/>
    <s v="Off"/>
    <n v="19.965328950193101"/>
    <s v="Sunday"/>
    <x v="1"/>
    <n v="83.071314414978701"/>
  </r>
  <r>
    <d v="2022-02-10T11:00:00"/>
    <s v="Thursday"/>
    <x v="1"/>
    <n v="11"/>
    <s v="Peak"/>
    <n v="28.018438618136301"/>
    <n v="31.607004499430801"/>
    <n v="1848.97247785884"/>
    <n v="7"/>
    <s v="Off"/>
    <s v="Off"/>
    <n v="22.589281103535399"/>
    <s v="Friday"/>
    <x v="0"/>
    <n v="87.408309752387794"/>
  </r>
  <r>
    <d v="2022-02-10T12:00:00"/>
    <s v="Thursday"/>
    <x v="1"/>
    <n v="12"/>
    <s v="Peak"/>
    <n v="25.081028599810601"/>
    <n v="31.303698372614701"/>
    <n v="1555.7476093478699"/>
    <n v="3"/>
    <s v="Off"/>
    <s v="Off"/>
    <n v="5.2197667115740698"/>
    <s v="Friday"/>
    <x v="1"/>
    <n v="81.385154804364603"/>
  </r>
  <r>
    <d v="2022-02-10T13:00:00"/>
    <s v="Thursday"/>
    <x v="1"/>
    <n v="13"/>
    <s v="Peak"/>
    <n v="27.417999929856499"/>
    <n v="54.1117406513156"/>
    <n v="1743.0002029003399"/>
    <n v="3"/>
    <s v="Off"/>
    <s v="On"/>
    <n v="12.6575893151795"/>
    <s v="Friday"/>
    <x v="0"/>
    <n v="85.556235580314905"/>
  </r>
  <r>
    <d v="2022-02-10T14:00:00"/>
    <s v="Thursday"/>
    <x v="1"/>
    <n v="14"/>
    <s v="Peak"/>
    <n v="24.575067555746202"/>
    <n v="39.761963053597803"/>
    <n v="1229.5938961792999"/>
    <n v="8"/>
    <s v="Off"/>
    <s v="On"/>
    <n v="14.6852809121352"/>
    <s v="Tuesday"/>
    <x v="1"/>
    <n v="71.359781025744894"/>
  </r>
  <r>
    <d v="2022-02-10T15:00:00"/>
    <s v="Thursday"/>
    <x v="1"/>
    <n v="15"/>
    <s v="Peak"/>
    <n v="25.038166458222399"/>
    <n v="32.482980306806397"/>
    <n v="1591.2570278400101"/>
    <n v="9"/>
    <s v="On"/>
    <s v="On"/>
    <n v="20.969063432043601"/>
    <s v="Sunday"/>
    <x v="1"/>
    <n v="77.812802940784906"/>
  </r>
  <r>
    <d v="2022-02-10T16:00:00"/>
    <s v="Thursday"/>
    <x v="1"/>
    <n v="16"/>
    <s v="Peak"/>
    <n v="23.6010954957632"/>
    <n v="52.295077821759698"/>
    <n v="1502.55690656398"/>
    <n v="5"/>
    <s v="Off"/>
    <s v="Off"/>
    <n v="11.9745957512765"/>
    <s v="Thursday"/>
    <x v="0"/>
    <n v="74.008294134165396"/>
  </r>
  <r>
    <d v="2022-02-10T17:00:00"/>
    <s v="Thursday"/>
    <x v="1"/>
    <n v="17"/>
    <s v="Peak"/>
    <n v="21.391320811538201"/>
    <n v="49.703707188136597"/>
    <n v="1271.2872594610601"/>
    <n v="4"/>
    <s v="Off"/>
    <s v="Off"/>
    <n v="19.740874702749199"/>
    <s v="Sunday"/>
    <x v="1"/>
    <n v="67.449943852674195"/>
  </r>
  <r>
    <d v="2022-02-10T18:00:00"/>
    <s v="Thursday"/>
    <x v="1"/>
    <n v="18"/>
    <s v="Peak"/>
    <n v="26.7726834338835"/>
    <n v="50.967437136475503"/>
    <n v="1077.00620400249"/>
    <n v="4"/>
    <s v="Off"/>
    <s v="On"/>
    <n v="10.325075073215499"/>
    <s v="Thursday"/>
    <x v="0"/>
    <n v="87.428844388737403"/>
  </r>
  <r>
    <d v="2022-02-10T19:00:00"/>
    <s v="Thursday"/>
    <x v="1"/>
    <n v="19"/>
    <s v="Peak"/>
    <n v="21.654188937209799"/>
    <n v="49.527989552853803"/>
    <n v="1404.6769101893599"/>
    <n v="8"/>
    <s v="On"/>
    <s v="Off"/>
    <n v="8.1815620059385505"/>
    <s v="Sunday"/>
    <x v="1"/>
    <n v="73.944897160381899"/>
  </r>
  <r>
    <d v="2022-02-10T20:00:00"/>
    <s v="Thursday"/>
    <x v="1"/>
    <n v="20"/>
    <s v="Peak"/>
    <n v="28.7810316130399"/>
    <n v="36.298309298188698"/>
    <n v="1153.79305288551"/>
    <n v="1"/>
    <s v="Off"/>
    <s v="On"/>
    <n v="25.6128022028252"/>
    <s v="Tuesday"/>
    <x v="0"/>
    <n v="79.663778707618803"/>
  </r>
  <r>
    <d v="2022-02-10T21:00:00"/>
    <s v="Thursday"/>
    <x v="1"/>
    <n v="21"/>
    <s v="Peak"/>
    <n v="21.264102983359098"/>
    <n v="53.103580363326202"/>
    <n v="1950.12909952879"/>
    <n v="3"/>
    <s v="On"/>
    <s v="On"/>
    <n v="23.586464293389799"/>
    <s v="Wednesday"/>
    <x v="0"/>
    <n v="67.045248266699602"/>
  </r>
  <r>
    <d v="2022-02-10T22:00:00"/>
    <s v="Thursday"/>
    <x v="1"/>
    <n v="22"/>
    <s v="Off-Peak"/>
    <n v="24.643516969507001"/>
    <n v="35.280929191510701"/>
    <n v="1728.9315217089299"/>
    <n v="5"/>
    <s v="Off"/>
    <s v="On"/>
    <n v="27.902648576126602"/>
    <s v="Sunday"/>
    <x v="0"/>
    <n v="75.146011701324596"/>
  </r>
  <r>
    <d v="2022-02-10T23:00:00"/>
    <s v="Thursday"/>
    <x v="1"/>
    <n v="23"/>
    <s v="Off-Peak"/>
    <n v="23.158493441187002"/>
    <n v="40.150903393528097"/>
    <n v="1257.6919224180001"/>
    <n v="7"/>
    <s v="Off"/>
    <s v="On"/>
    <n v="8.4687572702578997"/>
    <s v="Tuesday"/>
    <x v="0"/>
    <n v="68.306447751316497"/>
  </r>
  <r>
    <d v="2022-02-11T00:00:00"/>
    <s v="Friday"/>
    <x v="1"/>
    <n v="0"/>
    <s v="Off-Peak"/>
    <n v="20.594336974640999"/>
    <n v="50.115780987696702"/>
    <n v="1359.43489787833"/>
    <n v="0"/>
    <s v="Off"/>
    <s v="Off"/>
    <n v="24.286758505939101"/>
    <s v="Friday"/>
    <x v="0"/>
    <n v="77.433119886456893"/>
  </r>
  <r>
    <d v="2022-02-11T01:00:00"/>
    <s v="Friday"/>
    <x v="1"/>
    <n v="1"/>
    <s v="Off-Peak"/>
    <n v="28.045022331898402"/>
    <n v="47.549057929684402"/>
    <n v="1017.97614444865"/>
    <n v="3"/>
    <s v="Off"/>
    <s v="On"/>
    <n v="28.689731559306999"/>
    <s v="Saturday"/>
    <x v="1"/>
    <n v="85.271028491938793"/>
  </r>
  <r>
    <d v="2022-02-11T02:00:00"/>
    <s v="Friday"/>
    <x v="1"/>
    <n v="2"/>
    <s v="Off-Peak"/>
    <n v="22.2369482272555"/>
    <n v="31.9367184816901"/>
    <n v="1718.3469480680101"/>
    <n v="5"/>
    <s v="Off"/>
    <s v="On"/>
    <n v="11.377114809124301"/>
    <s v="Wednesday"/>
    <x v="1"/>
    <n v="62.729873318023998"/>
  </r>
  <r>
    <d v="2022-02-11T03:00:00"/>
    <s v="Friday"/>
    <x v="1"/>
    <n v="3"/>
    <s v="Off-Peak"/>
    <n v="23.907819594491801"/>
    <n v="47.476990135833603"/>
    <n v="1377.29276215249"/>
    <n v="4"/>
    <s v="On"/>
    <s v="Off"/>
    <n v="7.06312999955043"/>
    <s v="Tuesday"/>
    <x v="0"/>
    <n v="73.621236769030602"/>
  </r>
  <r>
    <d v="2022-02-11T04:00:00"/>
    <s v="Friday"/>
    <x v="1"/>
    <n v="4"/>
    <s v="Off-Peak"/>
    <n v="29.169420553736099"/>
    <n v="48.934528365034801"/>
    <n v="1804.77301587222"/>
    <n v="6"/>
    <s v="On"/>
    <s v="On"/>
    <n v="9.91435497684793"/>
    <s v="Thursday"/>
    <x v="1"/>
    <n v="86.780203271683803"/>
  </r>
  <r>
    <d v="2022-02-11T05:00:00"/>
    <s v="Friday"/>
    <x v="1"/>
    <n v="5"/>
    <s v="Off-Peak"/>
    <n v="21.396571549628"/>
    <n v="59.6784783802511"/>
    <n v="1130.6320706685401"/>
    <n v="3"/>
    <s v="Off"/>
    <s v="Off"/>
    <n v="19.441684054223501"/>
    <s v="Tuesday"/>
    <x v="1"/>
    <n v="71.775781141030393"/>
  </r>
  <r>
    <d v="2022-02-11T06:00:00"/>
    <s v="Friday"/>
    <x v="1"/>
    <n v="6"/>
    <s v="Off-Peak"/>
    <n v="22.619670816507199"/>
    <n v="33.826955183019102"/>
    <n v="1508.4025646303501"/>
    <n v="6"/>
    <s v="On"/>
    <s v="On"/>
    <n v="27.1525987773182"/>
    <s v="Wednesday"/>
    <x v="0"/>
    <n v="74.638956321090106"/>
  </r>
  <r>
    <d v="2022-02-11T07:00:00"/>
    <s v="Friday"/>
    <x v="1"/>
    <n v="7"/>
    <s v="Off-Peak"/>
    <n v="21.990213727321098"/>
    <n v="58.501819545942404"/>
    <n v="1352.48967642512"/>
    <n v="6"/>
    <s v="Off"/>
    <s v="Off"/>
    <n v="6.2800636872419204"/>
    <s v="Monday"/>
    <x v="0"/>
    <n v="64.903077815587494"/>
  </r>
  <r>
    <d v="2022-02-11T08:00:00"/>
    <s v="Friday"/>
    <x v="1"/>
    <n v="8"/>
    <s v="Peak"/>
    <n v="27.6218833331368"/>
    <n v="52.275173086352403"/>
    <n v="1853.9709234843201"/>
    <n v="8"/>
    <s v="Off"/>
    <s v="Off"/>
    <n v="12.005881178301699"/>
    <s v="Saturday"/>
    <x v="1"/>
    <n v="93.639643812699404"/>
  </r>
  <r>
    <d v="2022-02-11T09:00:00"/>
    <s v="Friday"/>
    <x v="1"/>
    <n v="9"/>
    <s v="Peak"/>
    <n v="28.7328441667607"/>
    <n v="44.1706478101082"/>
    <n v="1168.9370327271399"/>
    <n v="9"/>
    <s v="On"/>
    <s v="Off"/>
    <n v="4.0998147048823101"/>
    <s v="Saturday"/>
    <x v="0"/>
    <n v="83.299462073121205"/>
  </r>
  <r>
    <d v="2022-02-11T10:00:00"/>
    <s v="Friday"/>
    <x v="1"/>
    <n v="10"/>
    <s v="Peak"/>
    <n v="26.6568886946568"/>
    <n v="54.163668261286098"/>
    <n v="1539.67161788613"/>
    <n v="8"/>
    <s v="On"/>
    <s v="Off"/>
    <n v="28.618945054693398"/>
    <s v="Friday"/>
    <x v="0"/>
    <n v="89.964064182134294"/>
  </r>
  <r>
    <d v="2022-02-11T11:00:00"/>
    <s v="Friday"/>
    <x v="1"/>
    <n v="11"/>
    <s v="Peak"/>
    <n v="28.619382298239799"/>
    <n v="48.850159755470401"/>
    <n v="1080.0870002546999"/>
    <n v="5"/>
    <s v="Off"/>
    <s v="Off"/>
    <n v="21.1946956635053"/>
    <s v="Saturday"/>
    <x v="0"/>
    <n v="82.306692188554607"/>
  </r>
  <r>
    <d v="2022-02-11T12:00:00"/>
    <s v="Friday"/>
    <x v="1"/>
    <n v="12"/>
    <s v="Peak"/>
    <n v="23.836646783615102"/>
    <n v="47.2564354991679"/>
    <n v="1705.2351556419001"/>
    <n v="4"/>
    <s v="Off"/>
    <s v="On"/>
    <n v="25.7481763823845"/>
    <s v="Tuesday"/>
    <x v="1"/>
    <n v="66.5773196772939"/>
  </r>
  <r>
    <d v="2022-02-11T13:00:00"/>
    <s v="Friday"/>
    <x v="1"/>
    <n v="13"/>
    <s v="Peak"/>
    <n v="23.005340215618698"/>
    <n v="48.720500966310603"/>
    <n v="1320.2852808500299"/>
    <n v="6"/>
    <s v="Off"/>
    <s v="On"/>
    <n v="0.29707857343035199"/>
    <s v="Friday"/>
    <x v="1"/>
    <n v="72.753471392838506"/>
  </r>
  <r>
    <d v="2022-02-11T14:00:00"/>
    <s v="Friday"/>
    <x v="1"/>
    <n v="14"/>
    <s v="Peak"/>
    <n v="25.138364885205501"/>
    <n v="31.306459213751499"/>
    <n v="1309.07971894505"/>
    <n v="3"/>
    <s v="On"/>
    <s v="Off"/>
    <n v="20.425163131478801"/>
    <s v="Thursday"/>
    <x v="1"/>
    <n v="76.950389391856703"/>
  </r>
  <r>
    <d v="2022-02-11T15:00:00"/>
    <s v="Friday"/>
    <x v="1"/>
    <n v="15"/>
    <s v="Peak"/>
    <n v="23.051164865493199"/>
    <n v="42.615421327994703"/>
    <n v="1018.14060628225"/>
    <n v="6"/>
    <s v="Off"/>
    <s v="On"/>
    <n v="2.4556574976011798"/>
    <s v="Saturday"/>
    <x v="0"/>
    <n v="71.545311307918695"/>
  </r>
  <r>
    <m/>
    <m/>
    <x v="2"/>
    <m/>
    <m/>
    <m/>
    <m/>
    <m/>
    <m/>
    <m/>
    <m/>
    <m/>
    <m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2-01-01T00:00:00"/>
    <s v="Saturday"/>
    <x v="0"/>
    <n v="0"/>
    <s v="Off-Peak"/>
    <n v="25.1394334377269"/>
    <n v="43.431581204802796"/>
    <n v="1565.69399925111"/>
    <n v="5"/>
    <s v="On"/>
    <s v="Off"/>
    <n v="2.7746987916587398"/>
    <s v="Monday"/>
    <x v="0"/>
    <n v="75.364373395392093"/>
    <n v="77.055872868692688"/>
    <m/>
    <n v="8.1159682339767683E-2"/>
    <n v="0.69641037733140365"/>
    <n v="-9.358284322013069E-2"/>
    <n v="-1.1290614101643331E-3"/>
    <n v="0.18658043461482571"/>
    <s v="Medium"/>
    <s v="High"/>
    <n v="4.5810000000000004"/>
    <n v="1500.0524884883312"/>
  </r>
  <r>
    <d v="2022-01-01T01:00:00"/>
    <s v="Saturday"/>
    <x v="0"/>
    <n v="1"/>
    <s v="Off-Peak"/>
    <n v="27.7316505207929"/>
    <n v="54.225918580232999"/>
    <n v="1411.0649183319099"/>
    <n v="1"/>
    <s v="On"/>
    <s v="On"/>
    <n v="21.8313841525006"/>
    <s v="Saturday"/>
    <x v="0"/>
    <n v="83.401854950351293"/>
    <n v="76.943696472394947"/>
    <m/>
    <m/>
    <m/>
    <m/>
    <m/>
    <m/>
    <s v="Low"/>
    <s v="Medium"/>
    <n v="9"/>
    <n v="1000.51266067474"/>
  </r>
  <r>
    <d v="2022-01-01T02:00:00"/>
    <s v="Saturday"/>
    <x v="0"/>
    <n v="2"/>
    <s v="Off-Peak"/>
    <n v="28.7042768572481"/>
    <n v="58.907657743033099"/>
    <n v="1755.7150092223701"/>
    <n v="2"/>
    <s v="Off"/>
    <s v="Off"/>
    <n v="6.76467168191291"/>
    <s v="Sunday"/>
    <x v="0"/>
    <n v="78.270887740610604"/>
    <n v="53.263278340049403"/>
    <m/>
    <m/>
    <m/>
    <m/>
    <m/>
    <m/>
    <s v="Low"/>
    <s v="High"/>
    <m/>
    <n v="1999.98225213163"/>
  </r>
  <r>
    <d v="2022-01-01T03:00:00"/>
    <s v="Saturday"/>
    <x v="0"/>
    <n v="3"/>
    <s v="Off-Peak"/>
    <n v="20.080469485298099"/>
    <n v="50.371637145749901"/>
    <n v="1452.31631833437"/>
    <n v="1"/>
    <s v="Off"/>
    <s v="On"/>
    <n v="8.6234468934710904"/>
    <s v="Wednesday"/>
    <x v="0"/>
    <n v="56.519850485479999"/>
    <n v="99.201119590323003"/>
    <m/>
    <m/>
    <m/>
    <m/>
    <m/>
    <m/>
    <s v="Low"/>
    <s v="Medium"/>
    <m/>
    <m/>
  </r>
  <r>
    <d v="2022-01-01T04:00:00"/>
    <s v="Saturday"/>
    <x v="0"/>
    <n v="4"/>
    <s v="Off-Peak"/>
    <n v="23.097359255052002"/>
    <n v="51.401421343612697"/>
    <n v="1094.1303586981101"/>
    <n v="9"/>
    <s v="On"/>
    <s v="Off"/>
    <n v="3.0719692157166301"/>
    <s v="Friday"/>
    <x v="0"/>
    <n v="70.811732467933098"/>
    <m/>
    <m/>
    <m/>
    <m/>
    <m/>
    <m/>
    <m/>
    <s v="High"/>
    <s v="Medium"/>
    <m/>
    <m/>
  </r>
  <r>
    <d v="2022-01-01T05:00:00"/>
    <s v="Saturday"/>
    <x v="0"/>
    <n v="5"/>
    <s v="Off-Peak"/>
    <n v="29.5760373936589"/>
    <n v="36.8242632338088"/>
    <n v="1871.7091797360899"/>
    <n v="6"/>
    <s v="Off"/>
    <s v="Off"/>
    <n v="17.626689823897902"/>
    <s v="Sunday"/>
    <x v="1"/>
    <n v="84.321885194337099"/>
    <m/>
    <m/>
    <m/>
    <m/>
    <m/>
    <m/>
    <m/>
    <s v="High"/>
    <s v="High"/>
    <m/>
    <m/>
  </r>
  <r>
    <d v="2022-01-01T06:00:00"/>
    <s v="Saturday"/>
    <x v="0"/>
    <n v="6"/>
    <s v="Off-Peak"/>
    <n v="25.1311671226788"/>
    <n v="35.709621552679501"/>
    <n v="1607.00122847496"/>
    <n v="6"/>
    <s v="On"/>
    <s v="Off"/>
    <n v="24.2647023269835"/>
    <s v="Friday"/>
    <x v="1"/>
    <n v="76.165790902138895"/>
    <m/>
    <m/>
    <m/>
    <m/>
    <m/>
    <m/>
    <m/>
    <s v="High"/>
    <s v="High"/>
    <m/>
    <m/>
  </r>
  <r>
    <d v="2022-01-01T07:00:00"/>
    <s v="Saturday"/>
    <x v="0"/>
    <n v="7"/>
    <s v="Off-Peak"/>
    <n v="23.182844248720901"/>
    <n v="31.679919780110499"/>
    <n v="1633.9553295431101"/>
    <n v="8"/>
    <s v="Off"/>
    <s v="Off"/>
    <n v="27.517099250037301"/>
    <s v="Thursday"/>
    <x v="1"/>
    <n v="74.131906177303094"/>
    <s v="Category"/>
    <s v="Value"/>
    <n v="77055.872868692692"/>
    <m/>
    <m/>
    <m/>
    <m/>
    <s v="High"/>
    <s v="High"/>
    <m/>
    <m/>
  </r>
  <r>
    <d v="2022-01-01T08:00:00"/>
    <s v="Saturday"/>
    <x v="0"/>
    <n v="8"/>
    <s v="Peak"/>
    <n v="25.3919993742564"/>
    <n v="46.399364049557398"/>
    <n v="1240.3092237217299"/>
    <n v="6"/>
    <s v="On"/>
    <s v="Off"/>
    <n v="2.3075954692088501"/>
    <s v="Sunday"/>
    <x v="0"/>
    <n v="78.206235870958807"/>
    <s v="Total non rewable energy generation"/>
    <n v="61923.060120730166"/>
    <n v="0.8"/>
    <m/>
    <m/>
    <m/>
    <m/>
    <s v="High"/>
    <s v="Medium"/>
    <m/>
    <m/>
  </r>
  <r>
    <d v="2022-01-01T09:00:00"/>
    <s v="Saturday"/>
    <x v="0"/>
    <n v="9"/>
    <s v="Peak"/>
    <n v="22.212549424277501"/>
    <n v="32.418463883701698"/>
    <n v="1705.4203356236901"/>
    <n v="1"/>
    <s v="On"/>
    <s v="Off"/>
    <n v="29.1400709810144"/>
    <s v="Tuesday"/>
    <x v="0"/>
    <n v="77.992213701960196"/>
    <s v="total renewable energy generation"/>
    <n v="15132.812747962525"/>
    <n v="0.2"/>
    <m/>
    <m/>
    <m/>
    <m/>
    <s v="Low"/>
    <s v="High"/>
    <m/>
    <m/>
  </r>
  <r>
    <d v="2022-01-01T10:00:00"/>
    <s v="Saturday"/>
    <x v="0"/>
    <n v="10"/>
    <s v="Peak"/>
    <n v="28.064813579242699"/>
    <n v="36.451471785640997"/>
    <n v="1341.4671285403099"/>
    <n v="2"/>
    <s v="Off"/>
    <s v="Off"/>
    <n v="0.35223839664038897"/>
    <s v="Monday"/>
    <x v="1"/>
    <n v="82.274434483865406"/>
    <n v="24.982026291058748"/>
    <m/>
    <m/>
    <m/>
    <m/>
    <m/>
    <m/>
    <s v="Low"/>
    <s v="Medium"/>
    <m/>
    <m/>
  </r>
  <r>
    <d v="2022-01-01T11:00:00"/>
    <s v="Saturday"/>
    <x v="0"/>
    <n v="11"/>
    <s v="Peak"/>
    <n v="23.422546256146799"/>
    <n v="30.5273421574664"/>
    <n v="1604.41835480743"/>
    <n v="6"/>
    <s v="On"/>
    <s v="On"/>
    <n v="19.529548154656698"/>
    <s v="Thursday"/>
    <x v="1"/>
    <n v="73.278669504273793"/>
    <n v="29.998670840983898"/>
    <m/>
    <m/>
    <m/>
    <m/>
    <m/>
    <m/>
    <s v="High"/>
    <s v="High"/>
    <m/>
    <m/>
  </r>
  <r>
    <d v="2022-01-01T12:00:00"/>
    <s v="Saturday"/>
    <x v="0"/>
    <n v="12"/>
    <s v="Peak"/>
    <n v="25.388888490671398"/>
    <n v="47.6010180342575"/>
    <n v="1244.61891398994"/>
    <n v="1"/>
    <s v="On"/>
    <s v="Off"/>
    <n v="21.797443597223101"/>
    <s v="Tuesday"/>
    <x v="1"/>
    <n v="84.144775657534495"/>
    <n v="20.0075650836176"/>
    <m/>
    <m/>
    <m/>
    <m/>
    <m/>
    <m/>
    <s v="Low"/>
    <s v="Medium"/>
    <m/>
    <m/>
  </r>
  <r>
    <d v="2022-01-01T13:00:00"/>
    <s v="Saturday"/>
    <x v="0"/>
    <n v="13"/>
    <s v="Peak"/>
    <n v="20.0587378555105"/>
    <n v="41.861641594454298"/>
    <n v="1806.05263157832"/>
    <n v="2"/>
    <s v="Off"/>
    <s v="Off"/>
    <n v="6.3849491524712398"/>
    <s v="Friday"/>
    <x v="1"/>
    <n v="60.022518562220299"/>
    <m/>
    <m/>
    <m/>
    <m/>
    <m/>
    <m/>
    <m/>
    <s v="Low"/>
    <s v="High"/>
    <m/>
    <m/>
  </r>
  <r>
    <d v="2022-01-01T14:00:00"/>
    <s v="Saturday"/>
    <x v="0"/>
    <n v="14"/>
    <s v="Peak"/>
    <n v="26.731524781805199"/>
    <n v="37.297870449610997"/>
    <n v="1419.7490137965201"/>
    <n v="6"/>
    <s v="Off"/>
    <s v="Off"/>
    <n v="12.074223142216701"/>
    <s v="Friday"/>
    <x v="1"/>
    <n v="81.183187562463502"/>
    <m/>
    <m/>
    <m/>
    <m/>
    <m/>
    <m/>
    <m/>
    <s v="High"/>
    <s v="Medium"/>
    <m/>
    <m/>
  </r>
  <r>
    <d v="2022-01-01T15:00:00"/>
    <s v="Saturday"/>
    <x v="0"/>
    <n v="15"/>
    <s v="Peak"/>
    <n v="22.100242621787299"/>
    <n v="56.099178719883199"/>
    <n v="1144.8062949047201"/>
    <n v="8"/>
    <s v="Off"/>
    <s v="On"/>
    <n v="10.900770033732901"/>
    <s v="Sunday"/>
    <x v="0"/>
    <n v="74.081256288494004"/>
    <m/>
    <m/>
    <m/>
    <m/>
    <m/>
    <m/>
    <m/>
    <s v="High"/>
    <s v="Medium"/>
    <m/>
    <m/>
  </r>
  <r>
    <d v="2022-01-01T16:00:00"/>
    <s v="Saturday"/>
    <x v="0"/>
    <n v="16"/>
    <s v="Peak"/>
    <n v="29.325575928787099"/>
    <n v="56.954173567018103"/>
    <n v="1620.86178113562"/>
    <n v="0"/>
    <s v="On"/>
    <s v="On"/>
    <n v="15.4539994729738"/>
    <s v="Friday"/>
    <x v="0"/>
    <n v="89.4982076601557"/>
    <m/>
    <m/>
    <m/>
    <m/>
    <m/>
    <m/>
    <m/>
    <s v="Low"/>
    <s v="High"/>
    <m/>
    <m/>
  </r>
  <r>
    <d v="2022-01-01T17:00:00"/>
    <s v="Saturday"/>
    <x v="0"/>
    <n v="17"/>
    <s v="Peak"/>
    <n v="23.7424474948149"/>
    <n v="42.245845483427303"/>
    <n v="1413.5951068649499"/>
    <n v="1"/>
    <s v="On"/>
    <s v="Off"/>
    <n v="3.94067828777714"/>
    <s v="Sunday"/>
    <x v="1"/>
    <n v="72.872442636424196"/>
    <m/>
    <m/>
    <m/>
    <m/>
    <m/>
    <m/>
    <m/>
    <s v="Low"/>
    <s v="Medium"/>
    <m/>
    <m/>
  </r>
  <r>
    <d v="2022-01-01T18:00:00"/>
    <s v="Saturday"/>
    <x v="0"/>
    <n v="18"/>
    <s v="Peak"/>
    <n v="27.524189220859402"/>
    <n v="47.172429679424503"/>
    <n v="1832.19977857703"/>
    <n v="9"/>
    <s v="On"/>
    <s v="Off"/>
    <n v="19.6889583092203"/>
    <s v="Thursday"/>
    <x v="0"/>
    <n v="83.899896599889601"/>
    <m/>
    <m/>
    <m/>
    <m/>
    <m/>
    <m/>
    <m/>
    <s v="High"/>
    <s v="High"/>
    <m/>
    <m/>
  </r>
  <r>
    <d v="2022-01-01T19:00:00"/>
    <s v="Saturday"/>
    <x v="0"/>
    <n v="19"/>
    <s v="Peak"/>
    <n v="27.6313900184552"/>
    <n v="36.140293744671801"/>
    <n v="1251.5537208353301"/>
    <n v="4"/>
    <s v="On"/>
    <s v="On"/>
    <n v="8.8480828164735303"/>
    <s v="Wednesday"/>
    <x v="1"/>
    <n v="82.077579403173999"/>
    <m/>
    <m/>
    <m/>
    <m/>
    <m/>
    <m/>
    <m/>
    <s v="Low"/>
    <s v="Medium"/>
    <m/>
    <m/>
  </r>
  <r>
    <d v="2022-01-01T20:00:00"/>
    <s v="Saturday"/>
    <x v="0"/>
    <n v="20"/>
    <s v="Peak"/>
    <n v="28.704994552717501"/>
    <n v="59.931894786121298"/>
    <n v="1211.26180211211"/>
    <n v="9"/>
    <s v="On"/>
    <s v="On"/>
    <n v="11.703977742489901"/>
    <s v="Friday"/>
    <x v="1"/>
    <n v="94.236287728335"/>
    <m/>
    <m/>
    <m/>
    <m/>
    <m/>
    <m/>
    <m/>
    <s v="High"/>
    <s v="Medium"/>
    <m/>
    <m/>
  </r>
  <r>
    <d v="2022-01-01T21:00:00"/>
    <s v="Saturday"/>
    <x v="0"/>
    <n v="21"/>
    <s v="Peak"/>
    <n v="21.101111782566001"/>
    <n v="30.418006454186902"/>
    <n v="1677.1052606988901"/>
    <n v="3"/>
    <s v="Off"/>
    <s v="Off"/>
    <n v="14.5172037083299"/>
    <s v="Sunday"/>
    <x v="1"/>
    <n v="59.672380432970797"/>
    <m/>
    <m/>
    <m/>
    <m/>
    <m/>
    <m/>
    <m/>
    <s v="Low"/>
    <s v="High"/>
    <m/>
    <m/>
  </r>
  <r>
    <d v="2022-01-01T22:00:00"/>
    <s v="Saturday"/>
    <x v="0"/>
    <n v="22"/>
    <s v="Off-Peak"/>
    <n v="23.000919803937801"/>
    <n v="43.638382932918098"/>
    <n v="1228.3223766902699"/>
    <n v="1"/>
    <s v="Off"/>
    <s v="Off"/>
    <n v="4.3028445860551701"/>
    <s v="Saturday"/>
    <x v="0"/>
    <n v="70.235227617349906"/>
    <m/>
    <m/>
    <m/>
    <m/>
    <m/>
    <m/>
    <m/>
    <s v="Low"/>
    <s v="Medium"/>
    <m/>
    <m/>
  </r>
  <r>
    <d v="2022-01-01T23:00:00"/>
    <s v="Saturday"/>
    <x v="0"/>
    <n v="23"/>
    <s v="Off-Peak"/>
    <n v="24.749057659504601"/>
    <n v="57.216848654263003"/>
    <n v="1253.70886039682"/>
    <n v="6"/>
    <s v="On"/>
    <s v="On"/>
    <n v="0.66033754625587004"/>
    <s v="Tuesday"/>
    <x v="0"/>
    <n v="78.394207774593696"/>
    <m/>
    <m/>
    <m/>
    <m/>
    <m/>
    <m/>
    <m/>
    <s v="High"/>
    <s v="Medium"/>
    <m/>
    <m/>
  </r>
  <r>
    <d v="2022-01-02T00:00:00"/>
    <s v="Sunday"/>
    <x v="0"/>
    <n v="0"/>
    <s v="Off-Peak"/>
    <n v="26.729367191665801"/>
    <n v="46.194087769436003"/>
    <n v="1533.88752282935"/>
    <n v="8"/>
    <s v="On"/>
    <s v="Off"/>
    <n v="18.581034005725499"/>
    <s v="Wednesday"/>
    <x v="0"/>
    <n v="87.841644656667597"/>
    <m/>
    <m/>
    <m/>
    <m/>
    <m/>
    <m/>
    <m/>
    <s v="High"/>
    <s v="High"/>
    <m/>
    <m/>
  </r>
  <r>
    <d v="2022-01-02T01:00:00"/>
    <s v="Sunday"/>
    <x v="0"/>
    <n v="1"/>
    <s v="Off-Peak"/>
    <n v="22.575924329206099"/>
    <n v="57.749571922723902"/>
    <n v="1040.2062146036899"/>
    <n v="8"/>
    <s v="Off"/>
    <s v="On"/>
    <n v="8.9069455090973193"/>
    <s v="Tuesday"/>
    <x v="1"/>
    <n v="72.929844262067604"/>
    <m/>
    <m/>
    <m/>
    <m/>
    <m/>
    <m/>
    <m/>
    <s v="High"/>
    <s v="Medium"/>
    <m/>
    <m/>
  </r>
  <r>
    <d v="2022-01-02T02:00:00"/>
    <s v="Sunday"/>
    <x v="0"/>
    <n v="2"/>
    <s v="Off-Peak"/>
    <n v="27.011513197244799"/>
    <n v="52.637571884657298"/>
    <n v="1701.2553405115"/>
    <n v="9"/>
    <s v="On"/>
    <s v="On"/>
    <n v="24.051355077458499"/>
    <s v="Thursday"/>
    <x v="0"/>
    <n v="86.669094053762706"/>
    <m/>
    <m/>
    <m/>
    <m/>
    <m/>
    <m/>
    <m/>
    <s v="High"/>
    <s v="High"/>
    <m/>
    <m/>
  </r>
  <r>
    <d v="2022-01-02T03:00:00"/>
    <s v="Sunday"/>
    <x v="0"/>
    <n v="3"/>
    <s v="Off-Peak"/>
    <n v="26.570000593742598"/>
    <n v="43.3303119633756"/>
    <n v="1126.0627981873599"/>
    <n v="7"/>
    <s v="Off"/>
    <s v="On"/>
    <n v="2.9434034323461198"/>
    <s v="Thursday"/>
    <x v="0"/>
    <n v="80.411427759843207"/>
    <m/>
    <m/>
    <m/>
    <m/>
    <m/>
    <m/>
    <m/>
    <s v="High"/>
    <s v="Medium"/>
    <m/>
    <m/>
  </r>
  <r>
    <d v="2022-01-02T04:00:00"/>
    <s v="Sunday"/>
    <x v="0"/>
    <n v="4"/>
    <s v="Off-Peak"/>
    <n v="21.820077577118902"/>
    <n v="56.855188125958399"/>
    <n v="1289.6160328103699"/>
    <n v="3"/>
    <s v="Off"/>
    <s v="On"/>
    <n v="25.5137746442139"/>
    <s v="Tuesday"/>
    <x v="1"/>
    <n v="64.212098001023605"/>
    <m/>
    <m/>
    <m/>
    <m/>
    <m/>
    <m/>
    <m/>
    <s v="Low"/>
    <s v="Medium"/>
    <m/>
    <m/>
  </r>
  <r>
    <d v="2022-01-02T05:00:00"/>
    <s v="Sunday"/>
    <x v="0"/>
    <n v="5"/>
    <s v="Off-Peak"/>
    <n v="23.220629928291"/>
    <n v="46.073879432102402"/>
    <n v="1649.5103531928701"/>
    <n v="2"/>
    <s v="Off"/>
    <s v="On"/>
    <n v="18.2705281891689"/>
    <s v="Tuesday"/>
    <x v="0"/>
    <n v="74.160337550049803"/>
    <m/>
    <m/>
    <m/>
    <m/>
    <m/>
    <m/>
    <m/>
    <s v="Low"/>
    <s v="High"/>
    <m/>
    <m/>
  </r>
  <r>
    <d v="2022-01-02T06:00:00"/>
    <s v="Sunday"/>
    <x v="0"/>
    <n v="6"/>
    <s v="Off-Peak"/>
    <n v="28.875374569208201"/>
    <n v="31.803130453234001"/>
    <n v="1887.20172269821"/>
    <n v="5"/>
    <s v="On"/>
    <s v="On"/>
    <n v="24.4688362115632"/>
    <s v="Tuesday"/>
    <x v="1"/>
    <n v="81.049580572955094"/>
    <m/>
    <m/>
    <m/>
    <m/>
    <m/>
    <m/>
    <m/>
    <s v="Medium"/>
    <s v="High"/>
    <m/>
    <m/>
  </r>
  <r>
    <d v="2022-01-02T07:00:00"/>
    <s v="Sunday"/>
    <x v="0"/>
    <n v="7"/>
    <s v="Off-Peak"/>
    <n v="20.8334916104975"/>
    <n v="51.1470070180143"/>
    <n v="1096.7031280679701"/>
    <n v="1"/>
    <s v="On"/>
    <s v="Off"/>
    <n v="21.865100350797199"/>
    <s v="Saturday"/>
    <x v="0"/>
    <n v="70.308171925799797"/>
    <m/>
    <m/>
    <m/>
    <m/>
    <m/>
    <m/>
    <m/>
    <s v="Low"/>
    <s v="Medium"/>
    <m/>
    <m/>
  </r>
  <r>
    <d v="2022-01-02T08:00:00"/>
    <s v="Sunday"/>
    <x v="0"/>
    <n v="8"/>
    <s v="Peak"/>
    <n v="27.465641201404001"/>
    <n v="34.940991036726899"/>
    <n v="1491.2879488850999"/>
    <n v="9"/>
    <s v="On"/>
    <s v="Off"/>
    <n v="4.6457386056945396"/>
    <s v="Thursday"/>
    <x v="0"/>
    <n v="82.284391852804703"/>
    <m/>
    <m/>
    <m/>
    <m/>
    <m/>
    <m/>
    <m/>
    <s v="High"/>
    <s v="Medium"/>
    <m/>
    <m/>
  </r>
  <r>
    <d v="2022-01-02T09:00:00"/>
    <s v="Sunday"/>
    <x v="0"/>
    <n v="9"/>
    <s v="Peak"/>
    <n v="20.623500489834701"/>
    <n v="50.145033542201297"/>
    <n v="1036.46231729121"/>
    <n v="6"/>
    <s v="Off"/>
    <s v="On"/>
    <n v="0.37220126481890597"/>
    <s v="Saturday"/>
    <x v="0"/>
    <n v="59.847392688307799"/>
    <m/>
    <m/>
    <m/>
    <m/>
    <m/>
    <m/>
    <m/>
    <s v="High"/>
    <s v="Medium"/>
    <m/>
    <m/>
  </r>
  <r>
    <d v="2022-01-02T10:00:00"/>
    <s v="Sunday"/>
    <x v="0"/>
    <n v="10"/>
    <s v="Peak"/>
    <n v="27.314811265727201"/>
    <n v="42.936055052974297"/>
    <n v="1876.5102989618599"/>
    <n v="4"/>
    <s v="On"/>
    <s v="Off"/>
    <n v="1.1813311411593199"/>
    <s v="Tuesday"/>
    <x v="1"/>
    <n v="82.504036863988404"/>
    <m/>
    <m/>
    <m/>
    <m/>
    <m/>
    <m/>
    <m/>
    <s v="Low"/>
    <s v="High"/>
    <m/>
    <m/>
  </r>
  <r>
    <d v="2022-01-02T11:00:00"/>
    <s v="Sunday"/>
    <x v="0"/>
    <n v="11"/>
    <s v="Peak"/>
    <n v="27.4251135499354"/>
    <n v="32.394788065588202"/>
    <n v="1155.2301001435401"/>
    <n v="9"/>
    <s v="On"/>
    <s v="Off"/>
    <n v="8.1661469566729092"/>
    <s v="Monday"/>
    <x v="1"/>
    <n v="82.782445891262697"/>
    <m/>
    <m/>
    <m/>
    <m/>
    <m/>
    <m/>
    <m/>
    <s v="High"/>
    <s v="Medium"/>
    <m/>
    <m/>
  </r>
  <r>
    <d v="2022-01-02T12:00:00"/>
    <s v="Sunday"/>
    <x v="0"/>
    <n v="12"/>
    <s v="Peak"/>
    <n v="24.0791581345166"/>
    <n v="54.095048874456403"/>
    <n v="1850.32202318038"/>
    <n v="7"/>
    <s v="Off"/>
    <s v="Off"/>
    <n v="21.060814255417899"/>
    <s v="Tuesday"/>
    <x v="1"/>
    <n v="74.674113281679396"/>
    <m/>
    <m/>
    <m/>
    <m/>
    <m/>
    <m/>
    <m/>
    <s v="High"/>
    <s v="High"/>
    <m/>
    <m/>
  </r>
  <r>
    <d v="2022-01-02T13:00:00"/>
    <s v="Sunday"/>
    <x v="0"/>
    <n v="13"/>
    <s v="Peak"/>
    <n v="29.913829988984801"/>
    <n v="53.340752789090203"/>
    <n v="1924.1861207571101"/>
    <n v="0"/>
    <s v="On"/>
    <s v="Off"/>
    <n v="25.848054227102899"/>
    <s v="Thursday"/>
    <x v="0"/>
    <n v="86.889138182697295"/>
    <m/>
    <m/>
    <m/>
    <m/>
    <m/>
    <m/>
    <m/>
    <s v="Low"/>
    <s v="High"/>
    <m/>
    <m/>
  </r>
  <r>
    <d v="2022-01-02T14:00:00"/>
    <s v="Sunday"/>
    <x v="0"/>
    <n v="14"/>
    <s v="Peak"/>
    <n v="24.521372987583899"/>
    <n v="42.276473485823097"/>
    <n v="1654.92997723281"/>
    <n v="7"/>
    <s v="On"/>
    <s v="Off"/>
    <n v="1.6471723322742999"/>
    <s v="Saturday"/>
    <x v="1"/>
    <n v="78.542426419429205"/>
    <m/>
    <m/>
    <m/>
    <m/>
    <m/>
    <m/>
    <m/>
    <s v="High"/>
    <s v="High"/>
    <m/>
    <m/>
  </r>
  <r>
    <d v="2022-01-02T15:00:00"/>
    <s v="Sunday"/>
    <x v="0"/>
    <n v="15"/>
    <s v="Peak"/>
    <n v="21.898785431279201"/>
    <n v="48.6335146260217"/>
    <n v="1958.9635358554799"/>
    <n v="4"/>
    <s v="On"/>
    <s v="On"/>
    <n v="20.217732656580601"/>
    <s v="Monday"/>
    <x v="1"/>
    <n v="77.228457158534596"/>
    <m/>
    <m/>
    <m/>
    <m/>
    <m/>
    <m/>
    <m/>
    <s v="Low"/>
    <s v="High"/>
    <m/>
    <m/>
  </r>
  <r>
    <d v="2022-01-02T16:00:00"/>
    <s v="Sunday"/>
    <x v="0"/>
    <n v="16"/>
    <s v="Peak"/>
    <n v="23.516264720993799"/>
    <n v="52.371557960100503"/>
    <n v="1517.16854099904"/>
    <n v="7"/>
    <s v="On"/>
    <s v="Off"/>
    <n v="8.2706391734839109"/>
    <s v="Saturday"/>
    <x v="1"/>
    <n v="73.735151456031303"/>
    <m/>
    <m/>
    <m/>
    <m/>
    <m/>
    <m/>
    <m/>
    <s v="High"/>
    <s v="High"/>
    <m/>
    <m/>
  </r>
  <r>
    <d v="2022-01-02T17:00:00"/>
    <s v="Sunday"/>
    <x v="0"/>
    <n v="17"/>
    <s v="Peak"/>
    <n v="27.148116664252498"/>
    <n v="43.120866240444101"/>
    <n v="1296.58180687965"/>
    <n v="8"/>
    <s v="On"/>
    <s v="Off"/>
    <n v="16.9970239248814"/>
    <s v="Saturday"/>
    <x v="1"/>
    <n v="91.843408248686501"/>
    <m/>
    <m/>
    <m/>
    <m/>
    <m/>
    <m/>
    <m/>
    <s v="High"/>
    <s v="Medium"/>
    <m/>
    <m/>
  </r>
  <r>
    <d v="2022-01-02T18:00:00"/>
    <s v="Sunday"/>
    <x v="0"/>
    <n v="18"/>
    <s v="Peak"/>
    <n v="23.5743536325176"/>
    <n v="52.851664199608102"/>
    <n v="1491.8800645730601"/>
    <n v="2"/>
    <s v="Off"/>
    <s v="Off"/>
    <n v="24.460909522399302"/>
    <s v="Thursday"/>
    <x v="0"/>
    <n v="73.350705132372198"/>
    <m/>
    <m/>
    <m/>
    <m/>
    <m/>
    <m/>
    <m/>
    <s v="Low"/>
    <s v="Medium"/>
    <m/>
    <m/>
  </r>
  <r>
    <d v="2022-01-02T19:00:00"/>
    <s v="Sunday"/>
    <x v="0"/>
    <n v="19"/>
    <s v="Peak"/>
    <n v="20.516185539950701"/>
    <n v="40.9184997060649"/>
    <n v="1114.23012371297"/>
    <n v="8"/>
    <s v="Off"/>
    <s v="On"/>
    <n v="20.489097790934601"/>
    <s v="Monday"/>
    <x v="1"/>
    <n v="66.202097509061005"/>
    <m/>
    <m/>
    <m/>
    <m/>
    <m/>
    <m/>
    <m/>
    <s v="High"/>
    <s v="Medium"/>
    <m/>
    <m/>
  </r>
  <r>
    <d v="2022-01-02T20:00:00"/>
    <s v="Sunday"/>
    <x v="0"/>
    <n v="20"/>
    <s v="Peak"/>
    <n v="23.159190043519601"/>
    <n v="33.088149223876101"/>
    <n v="1183.49360581356"/>
    <n v="6"/>
    <s v="Off"/>
    <s v="On"/>
    <n v="15.654792218150201"/>
    <s v="Friday"/>
    <x v="1"/>
    <n v="77.851776349989507"/>
    <m/>
    <m/>
    <m/>
    <m/>
    <m/>
    <m/>
    <m/>
    <s v="High"/>
    <s v="Medium"/>
    <m/>
    <m/>
  </r>
  <r>
    <d v="2022-01-02T21:00:00"/>
    <s v="Sunday"/>
    <x v="0"/>
    <n v="21"/>
    <s v="Peak"/>
    <n v="29.988046115649801"/>
    <n v="51.1966300118467"/>
    <n v="1516.7527033111101"/>
    <n v="2"/>
    <s v="On"/>
    <s v="Off"/>
    <n v="16.104960333181999"/>
    <s v="Monday"/>
    <x v="0"/>
    <n v="90.981476104278201"/>
    <m/>
    <m/>
    <m/>
    <m/>
    <m/>
    <m/>
    <m/>
    <s v="Low"/>
    <s v="High"/>
    <m/>
    <m/>
  </r>
  <r>
    <d v="2022-01-02T22:00:00"/>
    <s v="Sunday"/>
    <x v="0"/>
    <n v="22"/>
    <s v="Off-Peak"/>
    <n v="22.8790485661731"/>
    <n v="30.3577622899912"/>
    <n v="1162.6593544131099"/>
    <n v="7"/>
    <s v="On"/>
    <s v="On"/>
    <n v="13.3905389299325"/>
    <s v="Monday"/>
    <x v="1"/>
    <n v="81.917079331113399"/>
    <m/>
    <m/>
    <m/>
    <m/>
    <m/>
    <m/>
    <m/>
    <s v="High"/>
    <s v="Medium"/>
    <m/>
    <m/>
  </r>
  <r>
    <d v="2022-01-02T23:00:00"/>
    <s v="Sunday"/>
    <x v="0"/>
    <n v="23"/>
    <s v="Off-Peak"/>
    <n v="24.617958714158"/>
    <n v="49.041225548641002"/>
    <n v="1666.0436474922301"/>
    <n v="6"/>
    <s v="Off"/>
    <s v="On"/>
    <n v="21.600154740134698"/>
    <s v="Tuesday"/>
    <x v="1"/>
    <n v="70.224617539332499"/>
    <m/>
    <m/>
    <m/>
    <m/>
    <m/>
    <m/>
    <m/>
    <s v="High"/>
    <s v="High"/>
    <m/>
    <m/>
  </r>
  <r>
    <d v="2022-01-03T00:00:00"/>
    <s v="Monday"/>
    <x v="1"/>
    <n v="0"/>
    <s v="Off-Peak"/>
    <n v="27.3526811098397"/>
    <n v="36.259249192388197"/>
    <n v="1024.9989858937399"/>
    <n v="6"/>
    <s v="Off"/>
    <s v="On"/>
    <n v="22.175022181923499"/>
    <s v="Saturday"/>
    <x v="0"/>
    <n v="88.733769182027999"/>
    <m/>
    <m/>
    <m/>
    <m/>
    <m/>
    <m/>
    <m/>
    <s v="High"/>
    <s v="Medium"/>
    <m/>
    <m/>
  </r>
  <r>
    <d v="2022-01-03T01:00:00"/>
    <s v="Monday"/>
    <x v="1"/>
    <n v="1"/>
    <s v="Off-Peak"/>
    <n v="29.436789507453501"/>
    <n v="48.848449413101001"/>
    <n v="1234.0853680866301"/>
    <n v="2"/>
    <s v="Off"/>
    <s v="Off"/>
    <n v="6.6628744841734298"/>
    <s v="Thursday"/>
    <x v="1"/>
    <n v="76.555025126314405"/>
    <m/>
    <m/>
    <m/>
    <m/>
    <m/>
    <m/>
    <m/>
    <s v="Low"/>
    <s v="Medium"/>
    <m/>
    <m/>
  </r>
  <r>
    <d v="2022-01-03T02:00:00"/>
    <s v="Monday"/>
    <x v="1"/>
    <n v="2"/>
    <s v="Off-Peak"/>
    <n v="21.7540264266554"/>
    <n v="45.5386430923988"/>
    <n v="1514.82703707154"/>
    <n v="4"/>
    <s v="Off"/>
    <s v="Off"/>
    <n v="9.8461271215741295"/>
    <s v="Tuesday"/>
    <x v="0"/>
    <n v="62.055054935796598"/>
    <m/>
    <m/>
    <m/>
    <m/>
    <m/>
    <m/>
    <m/>
    <s v="Low"/>
    <s v="High"/>
    <m/>
    <m/>
  </r>
  <r>
    <d v="2022-01-03T03:00:00"/>
    <s v="Monday"/>
    <x v="1"/>
    <n v="3"/>
    <s v="Off-Peak"/>
    <n v="22.124213759030599"/>
    <n v="47.343915655247301"/>
    <n v="1919.1199962087401"/>
    <n v="6"/>
    <s v="Off"/>
    <s v="Off"/>
    <n v="5.3520186380013204"/>
    <s v="Friday"/>
    <x v="0"/>
    <n v="62.001893864663202"/>
    <m/>
    <m/>
    <m/>
    <m/>
    <m/>
    <m/>
    <m/>
    <s v="High"/>
    <s v="High"/>
    <m/>
    <m/>
  </r>
  <r>
    <d v="2022-01-03T04:00:00"/>
    <s v="Monday"/>
    <x v="1"/>
    <n v="4"/>
    <s v="Off-Peak"/>
    <n v="21.324776129505601"/>
    <n v="33.615056707352799"/>
    <n v="1857.26836941938"/>
    <n v="9"/>
    <s v="On"/>
    <s v="On"/>
    <n v="13.523866743718401"/>
    <s v="Tuesday"/>
    <x v="1"/>
    <n v="80.452127421011497"/>
    <m/>
    <m/>
    <m/>
    <m/>
    <m/>
    <m/>
    <m/>
    <s v="High"/>
    <s v="High"/>
    <m/>
    <m/>
  </r>
  <r>
    <d v="2022-01-03T05:00:00"/>
    <s v="Monday"/>
    <x v="1"/>
    <n v="5"/>
    <s v="Off-Peak"/>
    <n v="22.086811922474698"/>
    <n v="43.838916932545899"/>
    <n v="1325.6002039883699"/>
    <n v="5"/>
    <s v="Off"/>
    <s v="Off"/>
    <n v="12.2748203539765"/>
    <s v="Monday"/>
    <x v="0"/>
    <n v="64.718220064482296"/>
    <m/>
    <m/>
    <m/>
    <m/>
    <m/>
    <m/>
    <m/>
    <s v="Medium"/>
    <s v="Medium"/>
    <m/>
    <m/>
  </r>
  <r>
    <d v="2022-01-03T06:00:00"/>
    <s v="Monday"/>
    <x v="1"/>
    <n v="6"/>
    <s v="Off-Peak"/>
    <n v="29.956879445435199"/>
    <n v="56.788805600311797"/>
    <n v="1864.7323664037599"/>
    <n v="8"/>
    <s v="On"/>
    <s v="Off"/>
    <n v="4.9387379367690603"/>
    <s v="Friday"/>
    <x v="1"/>
    <n v="91.871964508972297"/>
    <m/>
    <m/>
    <m/>
    <m/>
    <m/>
    <m/>
    <m/>
    <s v="High"/>
    <s v="High"/>
    <m/>
    <m/>
  </r>
  <r>
    <d v="2022-01-03T07:00:00"/>
    <s v="Monday"/>
    <x v="1"/>
    <n v="7"/>
    <s v="Off-Peak"/>
    <n v="22.4664583191731"/>
    <n v="45.228409421067497"/>
    <n v="1902.8038240327601"/>
    <n v="6"/>
    <s v="Off"/>
    <s v="On"/>
    <n v="0.57703044311351304"/>
    <s v="Saturday"/>
    <x v="0"/>
    <n v="69.692263030929496"/>
    <m/>
    <m/>
    <m/>
    <m/>
    <m/>
    <m/>
    <m/>
    <s v="High"/>
    <s v="High"/>
    <m/>
    <m/>
  </r>
  <r>
    <d v="2022-01-03T08:00:00"/>
    <s v="Monday"/>
    <x v="1"/>
    <n v="8"/>
    <s v="Peak"/>
    <n v="21.100531586108801"/>
    <n v="52.705779394578201"/>
    <n v="1896.81607917529"/>
    <n v="7"/>
    <s v="Off"/>
    <s v="Off"/>
    <n v="25.007682077563199"/>
    <s v="Tuesday"/>
    <x v="0"/>
    <n v="63.850976125598997"/>
    <m/>
    <m/>
    <m/>
    <m/>
    <m/>
    <m/>
    <m/>
    <s v="High"/>
    <s v="High"/>
    <m/>
    <m/>
  </r>
  <r>
    <d v="2022-01-03T09:00:00"/>
    <s v="Monday"/>
    <x v="1"/>
    <n v="9"/>
    <s v="Peak"/>
    <n v="25.023202382649998"/>
    <n v="43.586499034719203"/>
    <n v="1434.5263111079601"/>
    <n v="1"/>
    <s v="Off"/>
    <s v="Off"/>
    <n v="2.1751376627840502"/>
    <s v="Thursday"/>
    <x v="1"/>
    <n v="68.805285779961807"/>
    <m/>
    <m/>
    <m/>
    <m/>
    <m/>
    <m/>
    <m/>
    <s v="Low"/>
    <s v="Medium"/>
    <m/>
    <m/>
  </r>
  <r>
    <d v="2022-01-03T10:00:00"/>
    <s v="Monday"/>
    <x v="1"/>
    <n v="10"/>
    <s v="Peak"/>
    <n v="24.5612181522336"/>
    <n v="37.039319888952498"/>
    <n v="1689.45545482288"/>
    <n v="3"/>
    <s v="Off"/>
    <s v="Off"/>
    <n v="21.331712339087499"/>
    <s v="Thursday"/>
    <x v="1"/>
    <n v="76.301309287981397"/>
    <m/>
    <m/>
    <m/>
    <m/>
    <m/>
    <m/>
    <m/>
    <s v="Low"/>
    <s v="High"/>
    <m/>
    <m/>
  </r>
  <r>
    <d v="2022-01-03T11:00:00"/>
    <s v="Monday"/>
    <x v="1"/>
    <n v="11"/>
    <s v="Peak"/>
    <n v="27.344902289458801"/>
    <n v="33.683298286596603"/>
    <n v="1187.61373313732"/>
    <n v="2"/>
    <s v="Off"/>
    <s v="On"/>
    <n v="17.6639534842286"/>
    <s v="Saturday"/>
    <x v="0"/>
    <n v="84.038684160478596"/>
    <m/>
    <m/>
    <m/>
    <m/>
    <m/>
    <m/>
    <m/>
    <s v="Low"/>
    <s v="Medium"/>
    <m/>
    <m/>
  </r>
  <r>
    <d v="2022-01-03T12:00:00"/>
    <s v="Monday"/>
    <x v="1"/>
    <n v="12"/>
    <s v="Peak"/>
    <n v="26.209435413222899"/>
    <n v="40.7716042797976"/>
    <n v="1038.6767198939699"/>
    <n v="1"/>
    <s v="Off"/>
    <s v="Off"/>
    <n v="14.779714452460601"/>
    <s v="Monday"/>
    <x v="0"/>
    <n v="77.673792171395803"/>
    <m/>
    <m/>
    <m/>
    <m/>
    <m/>
    <m/>
    <m/>
    <s v="Low"/>
    <s v="Medium"/>
    <m/>
    <m/>
  </r>
  <r>
    <d v="2022-01-03T13:00:00"/>
    <s v="Monday"/>
    <x v="1"/>
    <n v="13"/>
    <s v="Peak"/>
    <n v="26.210702266888099"/>
    <n v="42.084182961399897"/>
    <n v="1098.79932754376"/>
    <n v="7"/>
    <s v="Off"/>
    <s v="Off"/>
    <n v="1.55409182550637"/>
    <s v="Sunday"/>
    <x v="1"/>
    <n v="78.9122501589774"/>
    <m/>
    <m/>
    <m/>
    <m/>
    <m/>
    <m/>
    <m/>
    <s v="High"/>
    <s v="Medium"/>
    <m/>
    <m/>
  </r>
  <r>
    <d v="2022-01-03T14:00:00"/>
    <s v="Monday"/>
    <x v="1"/>
    <n v="14"/>
    <s v="Peak"/>
    <n v="21.5017263419603"/>
    <n v="43.353315185093798"/>
    <n v="1546.5082455132001"/>
    <n v="9"/>
    <s v="Off"/>
    <s v="Off"/>
    <n v="20.7559032030399"/>
    <s v="Tuesday"/>
    <x v="1"/>
    <n v="64.042424878401206"/>
    <m/>
    <m/>
    <m/>
    <m/>
    <m/>
    <m/>
    <m/>
    <s v="High"/>
    <s v="High"/>
    <m/>
    <m/>
  </r>
  <r>
    <d v="2022-01-03T15:00:00"/>
    <s v="Monday"/>
    <x v="1"/>
    <n v="15"/>
    <s v="Peak"/>
    <n v="25.382745459850099"/>
    <n v="51.902699949643797"/>
    <n v="1350.75658540729"/>
    <n v="0"/>
    <s v="Off"/>
    <s v="Off"/>
    <n v="27.748043866364601"/>
    <s v="Tuesday"/>
    <x v="0"/>
    <n v="78.187281303627202"/>
    <m/>
    <m/>
    <m/>
    <m/>
    <m/>
    <m/>
    <m/>
    <s v="Low"/>
    <s v="Medium"/>
    <m/>
    <m/>
  </r>
  <r>
    <d v="2022-01-03T16:00:00"/>
    <s v="Monday"/>
    <x v="1"/>
    <n v="16"/>
    <s v="Peak"/>
    <n v="21.203472435117"/>
    <n v="49.610369810781897"/>
    <n v="1529.65711549609"/>
    <n v="7"/>
    <s v="Off"/>
    <s v="On"/>
    <n v="17.1873314549646"/>
    <s v="Tuesday"/>
    <x v="0"/>
    <n v="63.393848192623999"/>
    <m/>
    <m/>
    <m/>
    <m/>
    <m/>
    <m/>
    <m/>
    <s v="High"/>
    <s v="High"/>
    <m/>
    <m/>
  </r>
  <r>
    <d v="2022-01-03T17:00:00"/>
    <s v="Monday"/>
    <x v="1"/>
    <n v="17"/>
    <s v="Peak"/>
    <n v="21.530255220213899"/>
    <n v="42.016883386284597"/>
    <n v="1660.53526714289"/>
    <n v="8"/>
    <s v="On"/>
    <s v="Off"/>
    <n v="7.67598682663664"/>
    <s v="Sunday"/>
    <x v="0"/>
    <n v="76.106178100830405"/>
    <m/>
    <m/>
    <m/>
    <m/>
    <m/>
    <m/>
    <m/>
    <s v="High"/>
    <s v="High"/>
    <m/>
    <m/>
  </r>
  <r>
    <d v="2022-01-03T18:00:00"/>
    <s v="Monday"/>
    <x v="1"/>
    <n v="18"/>
    <s v="Peak"/>
    <n v="24.5017855681402"/>
    <n v="48.583310432673599"/>
    <n v="1631.6347139345401"/>
    <n v="9"/>
    <s v="Off"/>
    <s v="Off"/>
    <n v="24.696387867372501"/>
    <s v="Monday"/>
    <x v="1"/>
    <n v="60.144237977811898"/>
    <m/>
    <m/>
    <m/>
    <m/>
    <m/>
    <m/>
    <m/>
    <s v="High"/>
    <s v="High"/>
    <m/>
    <m/>
  </r>
  <r>
    <d v="2022-01-03T19:00:00"/>
    <s v="Monday"/>
    <x v="1"/>
    <n v="19"/>
    <s v="Peak"/>
    <n v="24.290723472067"/>
    <n v="36.987734031919203"/>
    <n v="1847.39562856214"/>
    <n v="6"/>
    <s v="On"/>
    <s v="Off"/>
    <n v="10.955154959932401"/>
    <s v="Thursday"/>
    <x v="0"/>
    <n v="80.192645511427799"/>
    <m/>
    <m/>
    <m/>
    <m/>
    <m/>
    <m/>
    <m/>
    <s v="High"/>
    <s v="High"/>
    <m/>
    <m/>
  </r>
  <r>
    <d v="2022-01-03T20:00:00"/>
    <s v="Monday"/>
    <x v="1"/>
    <n v="20"/>
    <s v="Peak"/>
    <n v="27.3366208083823"/>
    <n v="50.876677294556103"/>
    <n v="1143.1051769409801"/>
    <n v="7"/>
    <s v="On"/>
    <s v="On"/>
    <n v="27.622484462627899"/>
    <s v="Wednesday"/>
    <x v="1"/>
    <n v="86.223645067930306"/>
    <m/>
    <m/>
    <m/>
    <m/>
    <m/>
    <m/>
    <m/>
    <s v="High"/>
    <s v="Medium"/>
    <m/>
    <m/>
  </r>
  <r>
    <d v="2022-01-03T21:00:00"/>
    <s v="Monday"/>
    <x v="1"/>
    <n v="21"/>
    <s v="Peak"/>
    <n v="20.735715500615001"/>
    <n v="48.5066362380378"/>
    <n v="1836.5426514662799"/>
    <n v="4"/>
    <s v="Off"/>
    <s v="On"/>
    <n v="9.2954390719137496"/>
    <s v="Friday"/>
    <x v="0"/>
    <n v="53.263278340049403"/>
    <m/>
    <m/>
    <m/>
    <m/>
    <m/>
    <m/>
    <m/>
    <s v="Low"/>
    <s v="High"/>
    <m/>
    <m/>
  </r>
  <r>
    <d v="2022-01-03T22:00:00"/>
    <s v="Monday"/>
    <x v="1"/>
    <n v="22"/>
    <s v="Off-Peak"/>
    <n v="22.787858297629398"/>
    <n v="43.951048647195798"/>
    <n v="1134.0026160549401"/>
    <n v="6"/>
    <s v="Off"/>
    <s v="Off"/>
    <n v="20.3625826090339"/>
    <s v="Monday"/>
    <x v="1"/>
    <n v="64.963183670906005"/>
    <m/>
    <m/>
    <m/>
    <m/>
    <m/>
    <m/>
    <m/>
    <s v="High"/>
    <s v="Medium"/>
    <m/>
    <m/>
  </r>
  <r>
    <d v="2022-01-03T23:00:00"/>
    <s v="Monday"/>
    <x v="1"/>
    <n v="23"/>
    <s v="Off-Peak"/>
    <n v="21.65293774581"/>
    <n v="56.1370453837715"/>
    <n v="1140.6015497610499"/>
    <n v="8"/>
    <s v="Off"/>
    <s v="On"/>
    <n v="19.512862046045299"/>
    <s v="Tuesday"/>
    <x v="0"/>
    <n v="66.438920648881705"/>
    <m/>
    <m/>
    <m/>
    <m/>
    <m/>
    <m/>
    <m/>
    <s v="High"/>
    <s v="Medium"/>
    <m/>
    <m/>
  </r>
  <r>
    <d v="2022-01-04T00:00:00"/>
    <s v="Tuesday"/>
    <x v="1"/>
    <n v="0"/>
    <s v="Off-Peak"/>
    <n v="25.080881384605799"/>
    <n v="59.6715343302888"/>
    <n v="1897.7022242369301"/>
    <n v="8"/>
    <s v="Off"/>
    <s v="Off"/>
    <n v="14.3917997479103"/>
    <s v="Friday"/>
    <x v="0"/>
    <n v="75.913906322364198"/>
    <m/>
    <m/>
    <m/>
    <m/>
    <m/>
    <m/>
    <m/>
    <s v="High"/>
    <s v="High"/>
    <m/>
    <m/>
  </r>
  <r>
    <d v="2022-01-04T01:00:00"/>
    <s v="Tuesday"/>
    <x v="1"/>
    <n v="1"/>
    <s v="Off-Peak"/>
    <n v="25.792511525815101"/>
    <n v="33.892215875037202"/>
    <n v="1849.82958110872"/>
    <n v="7"/>
    <s v="On"/>
    <s v="Off"/>
    <n v="25.875969475523199"/>
    <s v="Wednesday"/>
    <x v="1"/>
    <n v="84.191467408122094"/>
    <m/>
    <m/>
    <m/>
    <m/>
    <m/>
    <m/>
    <m/>
    <s v="High"/>
    <s v="High"/>
    <m/>
    <m/>
  </r>
  <r>
    <d v="2022-01-04T02:00:00"/>
    <s v="Tuesday"/>
    <x v="1"/>
    <n v="2"/>
    <s v="Off-Peak"/>
    <n v="26.386079282274899"/>
    <n v="43.295777618025802"/>
    <n v="1851.5977412346001"/>
    <n v="5"/>
    <s v="On"/>
    <s v="Off"/>
    <n v="17.4719648298626"/>
    <s v="Sunday"/>
    <x v="1"/>
    <n v="75.251763824322296"/>
    <m/>
    <m/>
    <m/>
    <m/>
    <m/>
    <m/>
    <m/>
    <s v="Medium"/>
    <s v="High"/>
    <m/>
    <m/>
  </r>
  <r>
    <d v="2022-01-04T03:00:00"/>
    <s v="Tuesday"/>
    <x v="1"/>
    <n v="3"/>
    <s v="Off-Peak"/>
    <n v="22.140257043395199"/>
    <n v="49.4248779368667"/>
    <n v="1037.20688520254"/>
    <n v="7"/>
    <s v="Off"/>
    <s v="On"/>
    <n v="3.3299075404588598"/>
    <s v="Tuesday"/>
    <x v="1"/>
    <n v="75.014470978620395"/>
    <m/>
    <m/>
    <m/>
    <m/>
    <m/>
    <m/>
    <m/>
    <s v="High"/>
    <s v="Medium"/>
    <m/>
    <m/>
  </r>
  <r>
    <d v="2022-01-04T04:00:00"/>
    <s v="Tuesday"/>
    <x v="1"/>
    <n v="4"/>
    <s v="Off-Peak"/>
    <n v="24.175776484229299"/>
    <n v="41.800150370499203"/>
    <n v="1198.6252242426101"/>
    <n v="6"/>
    <s v="Off"/>
    <s v="Off"/>
    <n v="18.4706241039761"/>
    <s v="Sunday"/>
    <x v="0"/>
    <n v="69.365744780492506"/>
    <m/>
    <m/>
    <m/>
    <m/>
    <m/>
    <m/>
    <m/>
    <s v="High"/>
    <s v="Medium"/>
    <m/>
    <m/>
  </r>
  <r>
    <d v="2022-01-04T05:00:00"/>
    <s v="Tuesday"/>
    <x v="1"/>
    <n v="5"/>
    <s v="Off-Peak"/>
    <n v="24.668141805992899"/>
    <n v="43.140910417898503"/>
    <n v="1310.8749121436499"/>
    <n v="0"/>
    <s v="Off"/>
    <s v="On"/>
    <n v="22.936053481520801"/>
    <s v="Saturday"/>
    <x v="1"/>
    <n v="78.046042334047101"/>
    <m/>
    <m/>
    <m/>
    <m/>
    <m/>
    <m/>
    <m/>
    <s v="Low"/>
    <s v="Medium"/>
    <m/>
    <m/>
  </r>
  <r>
    <d v="2022-01-04T06:00:00"/>
    <s v="Tuesday"/>
    <x v="1"/>
    <n v="6"/>
    <s v="Off-Peak"/>
    <n v="20.830692156172098"/>
    <n v="52.190176256826703"/>
    <n v="1772.08570792563"/>
    <n v="7"/>
    <s v="Off"/>
    <s v="Off"/>
    <n v="21.711195406062"/>
    <s v="Thursday"/>
    <x v="1"/>
    <n v="67.484787750307504"/>
    <m/>
    <m/>
    <m/>
    <m/>
    <m/>
    <m/>
    <m/>
    <s v="High"/>
    <s v="High"/>
    <m/>
    <m/>
  </r>
  <r>
    <d v="2022-01-04T07:00:00"/>
    <s v="Tuesday"/>
    <x v="1"/>
    <n v="7"/>
    <s v="Off-Peak"/>
    <n v="25.702729080512398"/>
    <n v="53.316654817034802"/>
    <n v="1050.3176022812399"/>
    <n v="8"/>
    <s v="On"/>
    <s v="Off"/>
    <n v="26.817107779448801"/>
    <s v="Sunday"/>
    <x v="0"/>
    <n v="78.254287897214198"/>
    <m/>
    <m/>
    <m/>
    <m/>
    <m/>
    <m/>
    <m/>
    <s v="High"/>
    <s v="Medium"/>
    <m/>
    <m/>
  </r>
  <r>
    <d v="2022-01-04T08:00:00"/>
    <s v="Tuesday"/>
    <x v="1"/>
    <n v="8"/>
    <s v="Peak"/>
    <n v="22.2851756266476"/>
    <n v="40.6599134031121"/>
    <n v="1688.89082615608"/>
    <n v="4"/>
    <s v="On"/>
    <s v="On"/>
    <n v="19.455960671298701"/>
    <s v="Tuesday"/>
    <x v="0"/>
    <n v="74.843380940093695"/>
    <m/>
    <m/>
    <m/>
    <m/>
    <m/>
    <m/>
    <m/>
    <s v="Low"/>
    <s v="High"/>
    <m/>
    <m/>
  </r>
  <r>
    <d v="2022-01-04T09:00:00"/>
    <s v="Tuesday"/>
    <x v="1"/>
    <n v="9"/>
    <s v="Peak"/>
    <n v="20.357297197814599"/>
    <n v="52.9566698449146"/>
    <n v="1150.28516902463"/>
    <n v="8"/>
    <s v="On"/>
    <s v="Off"/>
    <n v="21.068311119758899"/>
    <s v="Monday"/>
    <x v="0"/>
    <n v="64.641911928604301"/>
    <m/>
    <m/>
    <m/>
    <m/>
    <m/>
    <m/>
    <m/>
    <s v="High"/>
    <s v="Medium"/>
    <m/>
    <m/>
  </r>
  <r>
    <d v="2022-01-04T10:00:00"/>
    <s v="Tuesday"/>
    <x v="1"/>
    <n v="10"/>
    <s v="Peak"/>
    <n v="29.645292782199999"/>
    <n v="42.513606210609296"/>
    <n v="1417.5932587170801"/>
    <n v="7"/>
    <s v="On"/>
    <s v="On"/>
    <n v="7.7563134329889198"/>
    <s v="Friday"/>
    <x v="0"/>
    <n v="89.088434297966202"/>
    <m/>
    <m/>
    <m/>
    <m/>
    <m/>
    <m/>
    <m/>
    <s v="High"/>
    <s v="Medium"/>
    <m/>
    <m/>
  </r>
  <r>
    <d v="2022-01-04T11:00:00"/>
    <s v="Tuesday"/>
    <x v="1"/>
    <n v="11"/>
    <s v="Peak"/>
    <n v="20.746599465577798"/>
    <n v="39.363068123724403"/>
    <n v="1907.1675791195901"/>
    <n v="0"/>
    <s v="On"/>
    <s v="On"/>
    <n v="11.895547620597799"/>
    <s v="Monday"/>
    <x v="0"/>
    <n v="73.154328648411706"/>
    <m/>
    <m/>
    <m/>
    <m/>
    <m/>
    <m/>
    <m/>
    <s v="Low"/>
    <s v="High"/>
    <m/>
    <m/>
  </r>
  <r>
    <d v="2022-01-04T12:00:00"/>
    <s v="Tuesday"/>
    <x v="1"/>
    <n v="12"/>
    <s v="Peak"/>
    <n v="27.304802408534499"/>
    <n v="48.595866830944203"/>
    <n v="1348.3777439210401"/>
    <n v="7"/>
    <s v="Off"/>
    <s v="On"/>
    <n v="2.0506823016824001"/>
    <s v="Wednesday"/>
    <x v="0"/>
    <n v="72.117098613601897"/>
    <m/>
    <m/>
    <m/>
    <m/>
    <m/>
    <m/>
    <m/>
    <s v="High"/>
    <s v="Medium"/>
    <m/>
    <m/>
  </r>
  <r>
    <d v="2022-01-04T13:00:00"/>
    <s v="Tuesday"/>
    <x v="1"/>
    <n v="13"/>
    <s v="Peak"/>
    <n v="25.026299236106201"/>
    <n v="48.0954381965512"/>
    <n v="1711.6093599661499"/>
    <n v="7"/>
    <s v="On"/>
    <s v="On"/>
    <n v="6.2826557144675096E-2"/>
    <s v="Sunday"/>
    <x v="1"/>
    <n v="76.721564329009794"/>
    <m/>
    <m/>
    <m/>
    <m/>
    <m/>
    <m/>
    <m/>
    <s v="High"/>
    <s v="High"/>
    <m/>
    <m/>
  </r>
  <r>
    <d v="2022-01-04T14:00:00"/>
    <s v="Tuesday"/>
    <x v="1"/>
    <n v="14"/>
    <s v="Peak"/>
    <n v="20.9261083478602"/>
    <n v="46.185342836720601"/>
    <n v="1619.5522508716899"/>
    <n v="7"/>
    <s v="Off"/>
    <s v="On"/>
    <n v="16.788693093004898"/>
    <s v="Saturday"/>
    <x v="1"/>
    <n v="65.972461066584302"/>
    <m/>
    <m/>
    <m/>
    <m/>
    <m/>
    <m/>
    <m/>
    <s v="High"/>
    <s v="High"/>
    <m/>
    <m/>
  </r>
  <r>
    <d v="2022-01-04T15:00:00"/>
    <s v="Tuesday"/>
    <x v="1"/>
    <n v="15"/>
    <s v="Peak"/>
    <n v="25.239493543593301"/>
    <n v="43.078366409103502"/>
    <n v="1601.81321468843"/>
    <n v="3"/>
    <s v="Off"/>
    <s v="Off"/>
    <n v="0.194942587548628"/>
    <s v="Thursday"/>
    <x v="1"/>
    <n v="61.536709691501102"/>
    <m/>
    <m/>
    <m/>
    <m/>
    <m/>
    <m/>
    <m/>
    <s v="Low"/>
    <s v="High"/>
    <m/>
    <m/>
  </r>
  <r>
    <d v="2022-01-04T16:00:00"/>
    <s v="Tuesday"/>
    <x v="1"/>
    <n v="16"/>
    <s v="Peak"/>
    <n v="24.342179614794802"/>
    <n v="47.405956437631701"/>
    <n v="1102.6056996132299"/>
    <n v="8"/>
    <s v="Off"/>
    <s v="Off"/>
    <n v="1.3163304862578999"/>
    <s v="Friday"/>
    <x v="1"/>
    <n v="77.384477835462604"/>
    <m/>
    <m/>
    <m/>
    <m/>
    <m/>
    <m/>
    <m/>
    <s v="High"/>
    <s v="Medium"/>
    <m/>
    <m/>
  </r>
  <r>
    <d v="2022-01-04T17:00:00"/>
    <s v="Tuesday"/>
    <x v="1"/>
    <n v="17"/>
    <s v="Peak"/>
    <n v="25.480164067044601"/>
    <n v="55.321385059982902"/>
    <n v="1408.2789651901401"/>
    <n v="7"/>
    <s v="On"/>
    <s v="Off"/>
    <n v="23.1340227293854"/>
    <s v="Thursday"/>
    <x v="1"/>
    <n v="76.076619920335801"/>
    <m/>
    <m/>
    <m/>
    <m/>
    <m/>
    <m/>
    <m/>
    <s v="High"/>
    <s v="Medium"/>
    <m/>
    <m/>
  </r>
  <r>
    <d v="2022-01-04T18:00:00"/>
    <s v="Tuesday"/>
    <x v="1"/>
    <n v="18"/>
    <s v="Peak"/>
    <n v="29.3500696830084"/>
    <n v="30.885380029218101"/>
    <n v="1045.0365237762801"/>
    <n v="1"/>
    <s v="Off"/>
    <s v="Off"/>
    <n v="27.4168173509517"/>
    <s v="Sunday"/>
    <x v="1"/>
    <n v="74.867873694338201"/>
    <m/>
    <m/>
    <m/>
    <m/>
    <m/>
    <m/>
    <m/>
    <s v="Low"/>
    <s v="Medium"/>
    <m/>
    <m/>
  </r>
  <r>
    <d v="2022-01-04T19:00:00"/>
    <s v="Tuesday"/>
    <x v="1"/>
    <n v="19"/>
    <s v="Peak"/>
    <n v="29.950503029569301"/>
    <n v="42.425258048818698"/>
    <n v="1679.7731716687999"/>
    <n v="4"/>
    <s v="Off"/>
    <s v="On"/>
    <n v="13.953181436568901"/>
    <s v="Friday"/>
    <x v="1"/>
    <n v="86.289354013502205"/>
    <m/>
    <m/>
    <m/>
    <m/>
    <m/>
    <m/>
    <m/>
    <s v="Low"/>
    <s v="High"/>
    <m/>
    <m/>
  </r>
  <r>
    <d v="2022-01-04T20:00:00"/>
    <s v="Tuesday"/>
    <x v="1"/>
    <n v="20"/>
    <s v="Peak"/>
    <n v="26.6231807378059"/>
    <n v="37.729192180187397"/>
    <n v="1361.24478103007"/>
    <n v="6"/>
    <s v="Off"/>
    <s v="Off"/>
    <n v="27.204342750455101"/>
    <s v="Sunday"/>
    <x v="0"/>
    <n v="83.875256951914096"/>
    <m/>
    <m/>
    <m/>
    <m/>
    <m/>
    <m/>
    <m/>
    <s v="High"/>
    <s v="Medium"/>
    <m/>
    <m/>
  </r>
  <r>
    <d v="2022-01-04T21:00:00"/>
    <s v="Tuesday"/>
    <x v="1"/>
    <n v="21"/>
    <s v="Peak"/>
    <n v="23.5413027207608"/>
    <n v="34.534905941369203"/>
    <n v="1712.2817687484301"/>
    <n v="8"/>
    <s v="Off"/>
    <s v="Off"/>
    <n v="29.273697402165901"/>
    <s v="Wednesday"/>
    <x v="1"/>
    <n v="83.458049391330704"/>
    <m/>
    <m/>
    <m/>
    <m/>
    <m/>
    <m/>
    <m/>
    <s v="High"/>
    <s v="High"/>
    <m/>
    <m/>
  </r>
  <r>
    <d v="2022-01-04T22:00:00"/>
    <s v="Tuesday"/>
    <x v="1"/>
    <n v="22"/>
    <s v="Off-Peak"/>
    <n v="24.391570140323299"/>
    <n v="53.034159593232197"/>
    <n v="1982.78385469921"/>
    <n v="8"/>
    <s v="On"/>
    <s v="On"/>
    <n v="20.487670160811501"/>
    <s v="Sunday"/>
    <x v="0"/>
    <n v="81.996828402234797"/>
    <m/>
    <m/>
    <m/>
    <m/>
    <m/>
    <m/>
    <m/>
    <s v="High"/>
    <s v="High"/>
    <m/>
    <m/>
  </r>
  <r>
    <d v="2022-01-04T23:00:00"/>
    <s v="Tuesday"/>
    <x v="1"/>
    <n v="23"/>
    <s v="Off-Peak"/>
    <n v="27.7551587653263"/>
    <n v="39.848106673676597"/>
    <n v="1355.38522021479"/>
    <n v="8"/>
    <s v="On"/>
    <s v="Off"/>
    <n v="6.8435628512886701"/>
    <s v="Wednesday"/>
    <x v="1"/>
    <n v="86.646921641781802"/>
    <m/>
    <m/>
    <m/>
    <m/>
    <m/>
    <m/>
    <m/>
    <s v="High"/>
    <s v="Medium"/>
    <m/>
    <m/>
  </r>
  <r>
    <d v="2022-01-05T00:00:00"/>
    <s v="Wednesday"/>
    <x v="1"/>
    <n v="0"/>
    <s v="Off-Peak"/>
    <n v="26.286906188021"/>
    <n v="40.706757681514702"/>
    <n v="1384.32525608576"/>
    <n v="3"/>
    <s v="On"/>
    <s v="On"/>
    <n v="9.7135367592455193"/>
    <s v="Monday"/>
    <x v="1"/>
    <n v="75.982380749652805"/>
    <m/>
    <m/>
    <m/>
    <m/>
    <m/>
    <m/>
    <m/>
    <s v="Low"/>
    <s v="Medium"/>
    <m/>
    <m/>
  </r>
  <r>
    <d v="2022-01-05T01:00:00"/>
    <s v="Wednesday"/>
    <x v="1"/>
    <n v="1"/>
    <s v="Off-Peak"/>
    <n v="20.979909211456398"/>
    <n v="58.115628607960701"/>
    <n v="1179.4861922820601"/>
    <n v="9"/>
    <s v="Off"/>
    <s v="Off"/>
    <n v="8.5773659090794006"/>
    <s v="Friday"/>
    <x v="0"/>
    <n v="70.714362358518599"/>
    <m/>
    <m/>
    <m/>
    <m/>
    <m/>
    <m/>
    <m/>
    <s v="High"/>
    <s v="Medium"/>
    <m/>
    <m/>
  </r>
  <r>
    <d v="2022-01-05T02:00:00"/>
    <s v="Wednesday"/>
    <x v="1"/>
    <n v="2"/>
    <s v="Off-Peak"/>
    <n v="26.515860600727802"/>
    <n v="58.656667606894302"/>
    <n v="1389.6982242952499"/>
    <n v="8"/>
    <s v="Off"/>
    <s v="Off"/>
    <n v="25.934400190609502"/>
    <s v="Monday"/>
    <x v="0"/>
    <n v="81.745529509543104"/>
    <m/>
    <m/>
    <m/>
    <m/>
    <m/>
    <m/>
    <m/>
    <s v="High"/>
    <s v="Medium"/>
    <m/>
    <m/>
  </r>
  <r>
    <d v="2022-01-05T03:00:00"/>
    <s v="Wednesday"/>
    <x v="1"/>
    <n v="3"/>
    <s v="Off-Peak"/>
    <n v="29.686160083513499"/>
    <n v="33.999602554102601"/>
    <n v="1419.4620608172199"/>
    <n v="5"/>
    <s v="On"/>
    <s v="On"/>
    <n v="11.9441442666388"/>
    <s v="Sunday"/>
    <x v="1"/>
    <n v="85.182552503462801"/>
    <m/>
    <m/>
    <m/>
    <m/>
    <m/>
    <m/>
    <m/>
    <s v="Medium"/>
    <s v="Medium"/>
    <m/>
    <m/>
  </r>
  <r>
    <d v="2022-01-05T04:00:00"/>
    <s v="Wednesday"/>
    <x v="1"/>
    <n v="4"/>
    <s v="Off-Peak"/>
    <n v="22.369519670630101"/>
    <n v="54.387059189029998"/>
    <n v="1167.0982004816301"/>
    <n v="9"/>
    <s v="On"/>
    <s v="Off"/>
    <n v="25.046346709338501"/>
    <s v="Wednesday"/>
    <x v="1"/>
    <n v="75.2904059343699"/>
    <m/>
    <m/>
    <m/>
    <m/>
    <m/>
    <m/>
    <m/>
    <s v="High"/>
    <s v="Medium"/>
    <m/>
    <m/>
  </r>
  <r>
    <d v="2022-01-05T05:00:00"/>
    <s v="Wednesday"/>
    <x v="1"/>
    <n v="5"/>
    <s v="Off-Peak"/>
    <n v="23.927237470201099"/>
    <n v="53.675759022799397"/>
    <n v="1193.20102525077"/>
    <n v="9"/>
    <s v="On"/>
    <s v="On"/>
    <n v="6.51722411979478"/>
    <s v="Thursday"/>
    <x v="0"/>
    <n v="85.181973788045994"/>
    <m/>
    <m/>
    <m/>
    <m/>
    <m/>
    <m/>
    <m/>
    <s v="High"/>
    <s v="Medium"/>
    <m/>
    <m/>
  </r>
  <r>
    <d v="2022-01-05T06:00:00"/>
    <s v="Wednesday"/>
    <x v="1"/>
    <n v="6"/>
    <s v="Off-Peak"/>
    <n v="20.826652146716999"/>
    <n v="39.199614253360501"/>
    <n v="1573.5114805655001"/>
    <n v="9"/>
    <s v="On"/>
    <s v="On"/>
    <n v="27.637785035869701"/>
    <s v="Friday"/>
    <x v="0"/>
    <n v="72.767037212223897"/>
    <m/>
    <m/>
    <m/>
    <m/>
    <m/>
    <m/>
    <m/>
    <s v="High"/>
    <s v="High"/>
    <m/>
    <m/>
  </r>
  <r>
    <d v="2022-01-05T07:00:00"/>
    <s v="Wednesday"/>
    <x v="1"/>
    <n v="7"/>
    <s v="Off-Peak"/>
    <n v="28.235508004604799"/>
    <n v="54.7004719236458"/>
    <n v="1419.64131346864"/>
    <n v="5"/>
    <s v="Off"/>
    <s v="On"/>
    <n v="21.3888725391691"/>
    <s v="Monday"/>
    <x v="0"/>
    <n v="81.819775449860998"/>
    <m/>
    <m/>
    <m/>
    <m/>
    <m/>
    <m/>
    <m/>
    <s v="Medium"/>
    <s v="Medium"/>
    <m/>
    <m/>
  </r>
  <r>
    <d v="2022-01-05T08:00:00"/>
    <s v="Wednesday"/>
    <x v="1"/>
    <n v="8"/>
    <s v="Peak"/>
    <n v="22.8949630379187"/>
    <n v="54.115116406603299"/>
    <n v="1364.4710914438899"/>
    <n v="6"/>
    <s v="On"/>
    <s v="On"/>
    <n v="10.7891832443312"/>
    <s v="Sunday"/>
    <x v="1"/>
    <n v="78.645884658604103"/>
    <m/>
    <m/>
    <m/>
    <m/>
    <m/>
    <m/>
    <m/>
    <s v="High"/>
    <s v="Medium"/>
    <m/>
    <m/>
  </r>
  <r>
    <d v="2022-01-05T09:00:00"/>
    <s v="Wednesday"/>
    <x v="1"/>
    <n v="9"/>
    <s v="Peak"/>
    <n v="21.639980824107099"/>
    <n v="59.411230312142401"/>
    <n v="1258.09651534508"/>
    <n v="0"/>
    <s v="Off"/>
    <s v="On"/>
    <n v="29.857723329716102"/>
    <s v="Saturday"/>
    <x v="0"/>
    <n v="66.951614839689697"/>
    <m/>
    <m/>
    <m/>
    <m/>
    <m/>
    <m/>
    <m/>
    <s v="Low"/>
    <s v="Medium"/>
    <m/>
    <m/>
  </r>
  <r>
    <d v="2022-01-05T10:00:00"/>
    <s v="Wednesday"/>
    <x v="1"/>
    <n v="10"/>
    <s v="Peak"/>
    <n v="21.631350503011401"/>
    <n v="50.476081509648502"/>
    <n v="1888.7015821043999"/>
    <n v="4"/>
    <s v="Off"/>
    <s v="Off"/>
    <n v="5.6729874162246698"/>
    <s v="Tuesday"/>
    <x v="0"/>
    <n v="71.1790644106256"/>
    <m/>
    <m/>
    <m/>
    <m/>
    <m/>
    <m/>
    <m/>
    <s v="Low"/>
    <s v="High"/>
    <m/>
    <m/>
  </r>
  <r>
    <d v="2022-01-05T11:00:00"/>
    <s v="Wednesday"/>
    <x v="1"/>
    <n v="11"/>
    <s v="Peak"/>
    <n v="22.779636927711501"/>
    <n v="58.580186353005899"/>
    <n v="1226.3187266326499"/>
    <n v="1"/>
    <s v="Off"/>
    <s v="Off"/>
    <n v="25.210073903265201"/>
    <s v="Monday"/>
    <x v="0"/>
    <n v="63.861910204942902"/>
    <m/>
    <m/>
    <m/>
    <m/>
    <m/>
    <m/>
    <m/>
    <s v="Low"/>
    <s v="Medium"/>
    <m/>
    <m/>
  </r>
  <r>
    <d v="2022-01-05T12:00:00"/>
    <s v="Wednesday"/>
    <x v="1"/>
    <n v="12"/>
    <s v="Peak"/>
    <n v="20.070625228686598"/>
    <n v="54.008592805457198"/>
    <n v="1457.8643272330601"/>
    <n v="5"/>
    <s v="On"/>
    <s v="On"/>
    <n v="4.6818213908063804"/>
    <s v="Friday"/>
    <x v="1"/>
    <n v="61.130942848363901"/>
    <m/>
    <m/>
    <m/>
    <m/>
    <m/>
    <m/>
    <m/>
    <s v="Medium"/>
    <s v="Medium"/>
    <m/>
    <m/>
  </r>
  <r>
    <d v="2022-01-05T13:00:00"/>
    <s v="Wednesday"/>
    <x v="1"/>
    <n v="13"/>
    <s v="Peak"/>
    <n v="27.487555976570299"/>
    <n v="38.514506831604997"/>
    <n v="1130.0378302522799"/>
    <n v="2"/>
    <s v="Off"/>
    <s v="On"/>
    <n v="8.8115310707156205"/>
    <s v="Tuesday"/>
    <x v="1"/>
    <n v="79.724286142610296"/>
    <m/>
    <m/>
    <m/>
    <m/>
    <m/>
    <m/>
    <m/>
    <s v="Low"/>
    <s v="Medium"/>
    <m/>
    <m/>
  </r>
  <r>
    <d v="2022-01-05T14:00:00"/>
    <s v="Wednesday"/>
    <x v="1"/>
    <n v="14"/>
    <s v="Peak"/>
    <n v="28.5381489400569"/>
    <n v="49.965852194509502"/>
    <n v="1512.13806311497"/>
    <n v="4"/>
    <s v="Off"/>
    <s v="On"/>
    <n v="9.8087614536483994"/>
    <s v="Sunday"/>
    <x v="1"/>
    <n v="81.893986856715699"/>
    <m/>
    <m/>
    <m/>
    <m/>
    <m/>
    <m/>
    <m/>
    <s v="Low"/>
    <s v="High"/>
    <m/>
    <m/>
  </r>
  <r>
    <d v="2022-01-05T15:00:00"/>
    <s v="Wednesday"/>
    <x v="1"/>
    <n v="15"/>
    <s v="Peak"/>
    <n v="29.257024324466698"/>
    <n v="38.184266991377598"/>
    <n v="1293.97397950201"/>
    <n v="1"/>
    <s v="Off"/>
    <s v="On"/>
    <n v="21.162985036687498"/>
    <s v="Saturday"/>
    <x v="0"/>
    <n v="85.360403068120604"/>
    <m/>
    <m/>
    <m/>
    <m/>
    <m/>
    <m/>
    <m/>
    <s v="Low"/>
    <s v="Medium"/>
    <m/>
    <m/>
  </r>
  <r>
    <d v="2022-01-05T16:00:00"/>
    <s v="Wednesday"/>
    <x v="1"/>
    <n v="16"/>
    <s v="Peak"/>
    <n v="23.021449118081701"/>
    <n v="47.875894153735601"/>
    <n v="1610.79338909379"/>
    <n v="8"/>
    <s v="On"/>
    <s v="Off"/>
    <n v="28.053868210770901"/>
    <s v="Wednesday"/>
    <x v="1"/>
    <n v="77.7764690981667"/>
    <m/>
    <m/>
    <m/>
    <m/>
    <m/>
    <m/>
    <m/>
    <s v="High"/>
    <s v="High"/>
    <m/>
    <m/>
  </r>
  <r>
    <d v="2022-01-05T17:00:00"/>
    <s v="Wednesday"/>
    <x v="1"/>
    <n v="17"/>
    <s v="Peak"/>
    <n v="24.7413036141944"/>
    <n v="38.0214471581385"/>
    <n v="1896.9408769454999"/>
    <n v="2"/>
    <s v="On"/>
    <s v="On"/>
    <n v="23.232881023753201"/>
    <s v="Monday"/>
    <x v="0"/>
    <n v="87.748004600691303"/>
    <m/>
    <m/>
    <m/>
    <m/>
    <m/>
    <m/>
    <m/>
    <s v="Low"/>
    <s v="High"/>
    <m/>
    <m/>
  </r>
  <r>
    <d v="2022-01-05T18:00:00"/>
    <s v="Wednesday"/>
    <x v="1"/>
    <n v="18"/>
    <s v="Peak"/>
    <n v="27.403154678696598"/>
    <n v="33.031602625962798"/>
    <n v="1237.3459923520099"/>
    <n v="5"/>
    <s v="Off"/>
    <s v="Off"/>
    <n v="14.199556858811"/>
    <s v="Sunday"/>
    <x v="1"/>
    <n v="72.396011578211898"/>
    <m/>
    <m/>
    <m/>
    <m/>
    <m/>
    <m/>
    <m/>
    <s v="Medium"/>
    <s v="Medium"/>
    <m/>
    <m/>
  </r>
  <r>
    <d v="2022-01-05T19:00:00"/>
    <s v="Wednesday"/>
    <x v="1"/>
    <n v="19"/>
    <s v="Peak"/>
    <n v="26.506372227822901"/>
    <n v="56.167629047444798"/>
    <n v="1300.4430831372999"/>
    <n v="3"/>
    <s v="Off"/>
    <s v="Off"/>
    <n v="12.832198663444199"/>
    <s v="Tuesday"/>
    <x v="0"/>
    <n v="69.569011964768407"/>
    <m/>
    <m/>
    <m/>
    <m/>
    <m/>
    <m/>
    <m/>
    <s v="Low"/>
    <s v="Medium"/>
    <m/>
    <m/>
  </r>
  <r>
    <d v="2022-01-05T20:00:00"/>
    <s v="Wednesday"/>
    <x v="1"/>
    <n v="20"/>
    <s v="Peak"/>
    <n v="22.6761772236847"/>
    <n v="47.260949465628002"/>
    <n v="1038.25482246517"/>
    <n v="6"/>
    <s v="Off"/>
    <s v="Off"/>
    <n v="20.966303827388799"/>
    <s v="Tuesday"/>
    <x v="1"/>
    <n v="73.252216258053096"/>
    <m/>
    <m/>
    <m/>
    <m/>
    <m/>
    <m/>
    <m/>
    <s v="High"/>
    <s v="Medium"/>
    <m/>
    <m/>
  </r>
  <r>
    <d v="2022-01-05T21:00:00"/>
    <s v="Wednesday"/>
    <x v="1"/>
    <n v="21"/>
    <s v="Peak"/>
    <n v="23.892712807856"/>
    <n v="49.3950788405186"/>
    <n v="1887.4370391730999"/>
    <n v="9"/>
    <s v="Off"/>
    <s v="Off"/>
    <n v="3.0707091217565199"/>
    <s v="Tuesday"/>
    <x v="1"/>
    <n v="75.8144019711645"/>
    <m/>
    <m/>
    <m/>
    <m/>
    <m/>
    <m/>
    <m/>
    <s v="High"/>
    <s v="High"/>
    <m/>
    <m/>
  </r>
  <r>
    <d v="2022-01-05T22:00:00"/>
    <s v="Wednesday"/>
    <x v="1"/>
    <n v="22"/>
    <s v="Off-Peak"/>
    <n v="29.052408789936401"/>
    <n v="39.084679570301603"/>
    <n v="1221.8467155573101"/>
    <n v="8"/>
    <s v="Off"/>
    <s v="Off"/>
    <n v="7.3740003751578698"/>
    <s v="Tuesday"/>
    <x v="0"/>
    <n v="86.534867726876499"/>
    <m/>
    <m/>
    <m/>
    <m/>
    <m/>
    <m/>
    <m/>
    <s v="High"/>
    <s v="Medium"/>
    <m/>
    <m/>
  </r>
  <r>
    <d v="2022-01-05T23:00:00"/>
    <s v="Wednesday"/>
    <x v="1"/>
    <n v="23"/>
    <s v="Off-Peak"/>
    <n v="27.308421666424302"/>
    <n v="58.567435631164003"/>
    <n v="1239.6202801239599"/>
    <n v="8"/>
    <s v="Off"/>
    <s v="On"/>
    <n v="22.210965173901499"/>
    <s v="Monday"/>
    <x v="1"/>
    <n v="81.190937825803303"/>
    <m/>
    <m/>
    <m/>
    <m/>
    <m/>
    <m/>
    <m/>
    <s v="High"/>
    <s v="Medium"/>
    <m/>
    <m/>
  </r>
  <r>
    <d v="2022-01-06T00:00:00"/>
    <s v="Thursday"/>
    <x v="1"/>
    <n v="0"/>
    <s v="Off-Peak"/>
    <n v="20.762461354016001"/>
    <n v="30.503616812916299"/>
    <n v="1736.0149028440101"/>
    <n v="4"/>
    <s v="On"/>
    <s v="Off"/>
    <n v="8.8303122389744697"/>
    <s v="Wednesday"/>
    <x v="0"/>
    <n v="76.936453096201305"/>
    <m/>
    <m/>
    <m/>
    <m/>
    <m/>
    <m/>
    <m/>
    <s v="Low"/>
    <s v="High"/>
    <m/>
    <m/>
  </r>
  <r>
    <d v="2022-01-06T01:00:00"/>
    <s v="Thursday"/>
    <x v="1"/>
    <n v="1"/>
    <s v="Off-Peak"/>
    <n v="22.062782701771599"/>
    <n v="57.568766663796502"/>
    <n v="1204.3719003385499"/>
    <n v="1"/>
    <s v="Off"/>
    <s v="Off"/>
    <n v="5.3643193697304099"/>
    <s v="Sunday"/>
    <x v="0"/>
    <n v="64.595337376011898"/>
    <m/>
    <m/>
    <m/>
    <m/>
    <m/>
    <m/>
    <m/>
    <s v="Low"/>
    <s v="Medium"/>
    <m/>
    <m/>
  </r>
  <r>
    <d v="2022-01-06T02:00:00"/>
    <s v="Thursday"/>
    <x v="1"/>
    <n v="2"/>
    <s v="Off-Peak"/>
    <n v="28.8831838558161"/>
    <n v="39.638667589532702"/>
    <n v="1600.05133278219"/>
    <n v="9"/>
    <s v="Off"/>
    <s v="On"/>
    <n v="5.8711643019080597"/>
    <s v="Saturday"/>
    <x v="0"/>
    <n v="81.109018912404807"/>
    <m/>
    <m/>
    <m/>
    <m/>
    <m/>
    <m/>
    <m/>
    <s v="High"/>
    <s v="High"/>
    <m/>
    <m/>
  </r>
  <r>
    <d v="2022-01-06T03:00:00"/>
    <s v="Thursday"/>
    <x v="1"/>
    <n v="3"/>
    <s v="Off-Peak"/>
    <n v="24.127050949451998"/>
    <n v="47.964034593341601"/>
    <n v="1188.1040769652"/>
    <n v="3"/>
    <s v="On"/>
    <s v="On"/>
    <n v="27.944934875176301"/>
    <s v="Sunday"/>
    <x v="1"/>
    <n v="70.257742849871704"/>
    <m/>
    <m/>
    <m/>
    <m/>
    <m/>
    <m/>
    <m/>
    <s v="Low"/>
    <s v="Medium"/>
    <m/>
    <m/>
  </r>
  <r>
    <d v="2022-01-06T04:00:00"/>
    <s v="Thursday"/>
    <x v="1"/>
    <n v="4"/>
    <s v="Off-Peak"/>
    <n v="22.0451099847877"/>
    <n v="33.324257898503802"/>
    <n v="1735.0804112053399"/>
    <n v="0"/>
    <s v="On"/>
    <s v="On"/>
    <n v="14.780811547512601"/>
    <s v="Tuesday"/>
    <x v="0"/>
    <n v="65.9814219007189"/>
    <m/>
    <m/>
    <m/>
    <m/>
    <m/>
    <m/>
    <m/>
    <s v="Low"/>
    <s v="High"/>
    <m/>
    <m/>
  </r>
  <r>
    <d v="2022-01-06T05:00:00"/>
    <s v="Thursday"/>
    <x v="1"/>
    <n v="5"/>
    <s v="Off-Peak"/>
    <n v="23.469313673719"/>
    <n v="31.185004059418699"/>
    <n v="1842.9698334803099"/>
    <n v="4"/>
    <s v="On"/>
    <s v="On"/>
    <n v="4.0666594922034101"/>
    <s v="Thursday"/>
    <x v="1"/>
    <n v="76.195153892916096"/>
    <m/>
    <m/>
    <m/>
    <m/>
    <m/>
    <m/>
    <m/>
    <s v="Low"/>
    <s v="High"/>
    <m/>
    <m/>
  </r>
  <r>
    <d v="2022-01-06T06:00:00"/>
    <s v="Thursday"/>
    <x v="1"/>
    <n v="6"/>
    <s v="Off-Peak"/>
    <n v="24.121989217611201"/>
    <n v="36.225319248747802"/>
    <n v="1636.73957509605"/>
    <n v="1"/>
    <s v="Off"/>
    <s v="Off"/>
    <n v="11.7775681793544"/>
    <s v="Thursday"/>
    <x v="1"/>
    <n v="72.163820179902203"/>
    <m/>
    <m/>
    <m/>
    <m/>
    <m/>
    <m/>
    <m/>
    <s v="Low"/>
    <s v="High"/>
    <m/>
    <m/>
  </r>
  <r>
    <d v="2022-01-06T07:00:00"/>
    <s v="Thursday"/>
    <x v="1"/>
    <n v="7"/>
    <s v="Off-Peak"/>
    <n v="27.552845082282399"/>
    <n v="34.538182304727798"/>
    <n v="1073.06616586161"/>
    <n v="3"/>
    <s v="Off"/>
    <s v="Off"/>
    <n v="17.600570713586599"/>
    <s v="Monday"/>
    <x v="0"/>
    <n v="74.1180953231692"/>
    <m/>
    <m/>
    <m/>
    <m/>
    <m/>
    <m/>
    <m/>
    <s v="Low"/>
    <s v="Medium"/>
    <m/>
    <m/>
  </r>
  <r>
    <d v="2022-01-06T08:00:00"/>
    <s v="Thursday"/>
    <x v="1"/>
    <n v="8"/>
    <s v="Peak"/>
    <n v="21.3308405138174"/>
    <n v="36.947670201186199"/>
    <n v="1518.0006072625399"/>
    <n v="2"/>
    <s v="On"/>
    <s v="Off"/>
    <n v="9.5065230324716197"/>
    <s v="Saturday"/>
    <x v="0"/>
    <n v="73.928143597883604"/>
    <m/>
    <m/>
    <m/>
    <m/>
    <m/>
    <m/>
    <m/>
    <s v="Low"/>
    <s v="High"/>
    <m/>
    <m/>
  </r>
  <r>
    <d v="2022-01-06T09:00:00"/>
    <s v="Thursday"/>
    <x v="1"/>
    <n v="9"/>
    <s v="Peak"/>
    <n v="28.548211188166501"/>
    <n v="34.654840063522897"/>
    <n v="1096.8574341241699"/>
    <n v="3"/>
    <s v="On"/>
    <s v="Off"/>
    <n v="22.8254218818605"/>
    <s v="Wednesday"/>
    <x v="0"/>
    <n v="80.511662025774896"/>
    <m/>
    <m/>
    <m/>
    <m/>
    <m/>
    <m/>
    <m/>
    <s v="Low"/>
    <s v="Medium"/>
    <m/>
    <m/>
  </r>
  <r>
    <d v="2022-01-06T10:00:00"/>
    <s v="Thursday"/>
    <x v="1"/>
    <n v="10"/>
    <s v="Peak"/>
    <n v="23.7980817615707"/>
    <n v="59.357288588681101"/>
    <n v="1138.3768161488199"/>
    <n v="2"/>
    <s v="Off"/>
    <s v="On"/>
    <n v="24.2165291828085"/>
    <s v="Friday"/>
    <x v="0"/>
    <n v="68.564087721675094"/>
    <m/>
    <m/>
    <m/>
    <m/>
    <m/>
    <m/>
    <m/>
    <s v="Low"/>
    <s v="Medium"/>
    <m/>
    <m/>
  </r>
  <r>
    <d v="2022-01-06T11:00:00"/>
    <s v="Thursday"/>
    <x v="1"/>
    <n v="11"/>
    <s v="Peak"/>
    <n v="24.768780040083701"/>
    <n v="46.221692495529702"/>
    <n v="1075.2416068770899"/>
    <n v="4"/>
    <s v="Off"/>
    <s v="On"/>
    <n v="17.881958206831701"/>
    <s v="Friday"/>
    <x v="0"/>
    <n v="71.427593613396695"/>
    <m/>
    <m/>
    <m/>
    <m/>
    <m/>
    <m/>
    <m/>
    <s v="Low"/>
    <s v="Medium"/>
    <m/>
    <m/>
  </r>
  <r>
    <d v="2022-01-06T12:00:00"/>
    <s v="Thursday"/>
    <x v="1"/>
    <n v="12"/>
    <s v="Peak"/>
    <n v="21.301536970709002"/>
    <n v="52.1015086339128"/>
    <n v="1924.99979394037"/>
    <n v="0"/>
    <s v="On"/>
    <s v="Off"/>
    <n v="24.401683263228101"/>
    <s v="Thursday"/>
    <x v="0"/>
    <n v="64.0769676381083"/>
    <m/>
    <m/>
    <m/>
    <m/>
    <m/>
    <m/>
    <m/>
    <s v="Low"/>
    <s v="High"/>
    <m/>
    <m/>
  </r>
  <r>
    <d v="2022-01-06T13:00:00"/>
    <s v="Thursday"/>
    <x v="1"/>
    <n v="13"/>
    <s v="Peak"/>
    <n v="22.721973764607199"/>
    <n v="35.899643655020498"/>
    <n v="1229.5579899535501"/>
    <n v="1"/>
    <s v="Off"/>
    <s v="On"/>
    <n v="7.7596179220721897"/>
    <s v="Tuesday"/>
    <x v="0"/>
    <n v="57.484442044101698"/>
    <m/>
    <m/>
    <m/>
    <m/>
    <m/>
    <m/>
    <m/>
    <s v="Low"/>
    <s v="Medium"/>
    <m/>
    <m/>
  </r>
  <r>
    <d v="2022-01-06T14:00:00"/>
    <s v="Thursday"/>
    <x v="1"/>
    <n v="14"/>
    <s v="Peak"/>
    <n v="29.458379717387299"/>
    <n v="56.403450285668001"/>
    <n v="1724.5961543010999"/>
    <n v="9"/>
    <s v="Off"/>
    <s v="Off"/>
    <n v="1.3999899323588101"/>
    <s v="Wednesday"/>
    <x v="0"/>
    <n v="82.597767201380904"/>
    <m/>
    <m/>
    <m/>
    <m/>
    <m/>
    <m/>
    <m/>
    <s v="High"/>
    <s v="High"/>
    <m/>
    <m/>
  </r>
  <r>
    <d v="2022-01-06T15:00:00"/>
    <s v="Thursday"/>
    <x v="1"/>
    <n v="15"/>
    <s v="Peak"/>
    <n v="24.743555266819101"/>
    <n v="43.279525236359902"/>
    <n v="1252.7106015191"/>
    <n v="2"/>
    <s v="Off"/>
    <s v="Off"/>
    <n v="26.163305513971899"/>
    <s v="Thursday"/>
    <x v="1"/>
    <n v="77.518051304154099"/>
    <m/>
    <m/>
    <m/>
    <m/>
    <m/>
    <m/>
    <m/>
    <s v="Low"/>
    <s v="Medium"/>
    <m/>
    <m/>
  </r>
  <r>
    <d v="2022-01-06T16:00:00"/>
    <s v="Thursday"/>
    <x v="1"/>
    <n v="16"/>
    <s v="Peak"/>
    <n v="21.524266173093601"/>
    <n v="33.255249144345598"/>
    <n v="1381.6961477264499"/>
    <n v="7"/>
    <s v="Off"/>
    <s v="Off"/>
    <n v="11.549038457702901"/>
    <s v="Tuesday"/>
    <x v="0"/>
    <n v="71.0171396097886"/>
    <m/>
    <m/>
    <m/>
    <m/>
    <m/>
    <m/>
    <m/>
    <s v="High"/>
    <s v="Medium"/>
    <m/>
    <m/>
  </r>
  <r>
    <d v="2022-01-06T17:00:00"/>
    <s v="Thursday"/>
    <x v="1"/>
    <n v="17"/>
    <s v="Peak"/>
    <n v="25.521470351732201"/>
    <n v="48.275783817460898"/>
    <n v="1300.70409768744"/>
    <n v="0"/>
    <s v="Off"/>
    <s v="Off"/>
    <n v="10.1460229082055"/>
    <s v="Saturday"/>
    <x v="1"/>
    <n v="64.6979103551718"/>
    <m/>
    <m/>
    <m/>
    <m/>
    <m/>
    <m/>
    <m/>
    <s v="Low"/>
    <s v="Medium"/>
    <m/>
    <m/>
  </r>
  <r>
    <d v="2022-01-06T18:00:00"/>
    <s v="Thursday"/>
    <x v="1"/>
    <n v="18"/>
    <s v="Peak"/>
    <n v="26.206692051991901"/>
    <n v="46.431519947041998"/>
    <n v="1659.1480964986999"/>
    <n v="9"/>
    <s v="On"/>
    <s v="Off"/>
    <n v="10.593930470183601"/>
    <s v="Monday"/>
    <x v="0"/>
    <n v="76.308881086892498"/>
    <m/>
    <m/>
    <m/>
    <m/>
    <m/>
    <m/>
    <m/>
    <s v="High"/>
    <s v="High"/>
    <m/>
    <m/>
  </r>
  <r>
    <d v="2022-01-06T19:00:00"/>
    <s v="Thursday"/>
    <x v="1"/>
    <n v="19"/>
    <s v="Peak"/>
    <n v="28.490265900880502"/>
    <n v="44.504041189032897"/>
    <n v="1844.77720075562"/>
    <n v="0"/>
    <s v="Off"/>
    <s v="On"/>
    <n v="29.350104684251001"/>
    <s v="Friday"/>
    <x v="1"/>
    <n v="80.003847489076193"/>
    <m/>
    <m/>
    <m/>
    <m/>
    <m/>
    <m/>
    <m/>
    <s v="Low"/>
    <s v="High"/>
    <m/>
    <m/>
  </r>
  <r>
    <d v="2022-01-06T20:00:00"/>
    <s v="Thursday"/>
    <x v="1"/>
    <n v="20"/>
    <s v="Peak"/>
    <n v="24.285688244951601"/>
    <n v="39.688554867244299"/>
    <n v="1194.8779926397301"/>
    <n v="3"/>
    <s v="Off"/>
    <s v="Off"/>
    <n v="23.389266677092401"/>
    <s v="Friday"/>
    <x v="1"/>
    <n v="72.104075622225693"/>
    <m/>
    <m/>
    <m/>
    <m/>
    <m/>
    <m/>
    <m/>
    <s v="Low"/>
    <s v="Medium"/>
    <m/>
    <m/>
  </r>
  <r>
    <d v="2022-01-06T21:00:00"/>
    <s v="Thursday"/>
    <x v="1"/>
    <n v="21"/>
    <s v="Peak"/>
    <n v="29.580869515395101"/>
    <n v="45.4171916108712"/>
    <n v="1400.0584619163601"/>
    <n v="6"/>
    <s v="On"/>
    <s v="Off"/>
    <n v="28.049398706138401"/>
    <s v="Thursday"/>
    <x v="1"/>
    <n v="93.789467642463094"/>
    <m/>
    <m/>
    <m/>
    <m/>
    <m/>
    <m/>
    <m/>
    <s v="High"/>
    <s v="Medium"/>
    <m/>
    <m/>
  </r>
  <r>
    <d v="2022-01-06T22:00:00"/>
    <s v="Thursday"/>
    <x v="1"/>
    <n v="22"/>
    <s v="Off-Peak"/>
    <n v="21.9569040002525"/>
    <n v="45.783122491339597"/>
    <n v="1520.14249666505"/>
    <n v="7"/>
    <s v="On"/>
    <s v="On"/>
    <n v="28.4624809389157"/>
    <s v="Wednesday"/>
    <x v="0"/>
    <n v="78.138963123482895"/>
    <m/>
    <m/>
    <m/>
    <m/>
    <m/>
    <m/>
    <m/>
    <s v="High"/>
    <s v="High"/>
    <m/>
    <m/>
  </r>
  <r>
    <d v="2022-01-06T23:00:00"/>
    <s v="Thursday"/>
    <x v="1"/>
    <n v="23"/>
    <s v="Off-Peak"/>
    <n v="25.165892939882401"/>
    <n v="39.604127619947299"/>
    <n v="1520.1360815048099"/>
    <n v="3"/>
    <s v="On"/>
    <s v="On"/>
    <n v="2.9333341536194402"/>
    <s v="Wednesday"/>
    <x v="0"/>
    <n v="87.3244895643913"/>
    <m/>
    <m/>
    <m/>
    <m/>
    <m/>
    <m/>
    <m/>
    <s v="Low"/>
    <s v="High"/>
    <m/>
    <m/>
  </r>
  <r>
    <d v="2022-01-07T00:00:00"/>
    <s v="Friday"/>
    <x v="1"/>
    <n v="0"/>
    <s v="Off-Peak"/>
    <n v="24.015942087704001"/>
    <n v="47.940535534982899"/>
    <n v="1568.28334032814"/>
    <n v="3"/>
    <s v="Off"/>
    <s v="Off"/>
    <n v="14.993836600578399"/>
    <s v="Sunday"/>
    <x v="1"/>
    <n v="74.179044036798004"/>
    <m/>
    <m/>
    <m/>
    <m/>
    <m/>
    <m/>
    <m/>
    <s v="Low"/>
    <s v="High"/>
    <m/>
    <m/>
  </r>
  <r>
    <d v="2022-01-07T01:00:00"/>
    <s v="Friday"/>
    <x v="1"/>
    <n v="1"/>
    <s v="Off-Peak"/>
    <n v="22.788163745855801"/>
    <n v="34.078075638161998"/>
    <n v="1710.9492465466899"/>
    <n v="0"/>
    <s v="Off"/>
    <s v="On"/>
    <n v="17.946251136870501"/>
    <s v="Thursday"/>
    <x v="0"/>
    <n v="69.915141179780605"/>
    <m/>
    <m/>
    <m/>
    <m/>
    <m/>
    <m/>
    <m/>
    <s v="Low"/>
    <s v="High"/>
    <m/>
    <m/>
  </r>
  <r>
    <d v="2022-01-07T02:00:00"/>
    <s v="Friday"/>
    <x v="1"/>
    <n v="2"/>
    <s v="Off-Peak"/>
    <n v="26.040894955045701"/>
    <n v="47.538231978862697"/>
    <n v="1494.26722035588"/>
    <n v="8"/>
    <s v="On"/>
    <s v="On"/>
    <n v="11.3599532776096"/>
    <s v="Thursday"/>
    <x v="1"/>
    <n v="91.594354795454095"/>
    <m/>
    <m/>
    <m/>
    <m/>
    <m/>
    <m/>
    <m/>
    <s v="High"/>
    <s v="Medium"/>
    <m/>
    <m/>
  </r>
  <r>
    <d v="2022-01-07T03:00:00"/>
    <s v="Friday"/>
    <x v="1"/>
    <n v="3"/>
    <s v="Off-Peak"/>
    <n v="20.796724169393201"/>
    <n v="34.411356370926697"/>
    <n v="1294.4596906357599"/>
    <n v="5"/>
    <s v="Off"/>
    <s v="Off"/>
    <n v="26.349524079168699"/>
    <s v="Thursday"/>
    <x v="1"/>
    <n v="76.138954506819104"/>
    <m/>
    <m/>
    <m/>
    <m/>
    <m/>
    <m/>
    <m/>
    <s v="Medium"/>
    <s v="Medium"/>
    <m/>
    <m/>
  </r>
  <r>
    <d v="2022-01-07T04:00:00"/>
    <s v="Friday"/>
    <x v="1"/>
    <n v="4"/>
    <s v="Off-Peak"/>
    <n v="24.951479078272801"/>
    <n v="35.683034671331797"/>
    <n v="1607.74892809379"/>
    <n v="9"/>
    <s v="On"/>
    <s v="On"/>
    <n v="19.996572878842901"/>
    <s v="Monday"/>
    <x v="0"/>
    <n v="70.9769133793897"/>
    <m/>
    <m/>
    <m/>
    <m/>
    <m/>
    <m/>
    <m/>
    <s v="High"/>
    <s v="High"/>
    <m/>
    <m/>
  </r>
  <r>
    <d v="2022-01-07T05:00:00"/>
    <s v="Friday"/>
    <x v="1"/>
    <n v="5"/>
    <s v="Off-Peak"/>
    <n v="24.740719855085899"/>
    <n v="46.133899775987501"/>
    <n v="1528.48167589686"/>
    <n v="4"/>
    <s v="On"/>
    <s v="On"/>
    <n v="26.284411958384101"/>
    <s v="Monday"/>
    <x v="0"/>
    <n v="79.4339400188436"/>
    <m/>
    <m/>
    <m/>
    <m/>
    <m/>
    <m/>
    <m/>
    <s v="Low"/>
    <s v="High"/>
    <m/>
    <m/>
  </r>
  <r>
    <d v="2022-01-07T06:00:00"/>
    <s v="Friday"/>
    <x v="1"/>
    <n v="6"/>
    <s v="Off-Peak"/>
    <n v="27.358054371264402"/>
    <n v="36.162906620424302"/>
    <n v="1054.1714429296201"/>
    <n v="3"/>
    <s v="Off"/>
    <s v="On"/>
    <n v="27.7558028958357"/>
    <s v="Tuesday"/>
    <x v="0"/>
    <n v="77.652170348920095"/>
    <m/>
    <m/>
    <m/>
    <m/>
    <m/>
    <m/>
    <m/>
    <s v="Low"/>
    <s v="Medium"/>
    <m/>
    <m/>
  </r>
  <r>
    <d v="2022-01-07T07:00:00"/>
    <s v="Friday"/>
    <x v="1"/>
    <n v="7"/>
    <s v="Off-Peak"/>
    <n v="22.934563030234202"/>
    <n v="34.016836004984498"/>
    <n v="1081.98235392639"/>
    <n v="3"/>
    <s v="On"/>
    <s v="On"/>
    <n v="9.5596379737018893"/>
    <s v="Thursday"/>
    <x v="1"/>
    <n v="74.116093892051396"/>
    <m/>
    <m/>
    <m/>
    <m/>
    <m/>
    <m/>
    <m/>
    <s v="Low"/>
    <s v="Medium"/>
    <m/>
    <m/>
  </r>
  <r>
    <d v="2022-01-07T08:00:00"/>
    <s v="Friday"/>
    <x v="1"/>
    <n v="8"/>
    <s v="Peak"/>
    <n v="22.170888734920499"/>
    <n v="41.100628466080103"/>
    <n v="1336.8492871093199"/>
    <n v="4"/>
    <s v="Off"/>
    <s v="On"/>
    <n v="18.726304845005899"/>
    <s v="Friday"/>
    <x v="0"/>
    <n v="67.637640652914101"/>
    <m/>
    <m/>
    <m/>
    <m/>
    <m/>
    <m/>
    <m/>
    <s v="Low"/>
    <s v="Medium"/>
    <m/>
    <m/>
  </r>
  <r>
    <d v="2022-01-07T09:00:00"/>
    <s v="Friday"/>
    <x v="1"/>
    <n v="9"/>
    <s v="Peak"/>
    <n v="22.055806154418001"/>
    <n v="47.310273616262698"/>
    <n v="1314.00773828863"/>
    <n v="6"/>
    <s v="On"/>
    <s v="On"/>
    <n v="29.559720392736399"/>
    <s v="Wednesday"/>
    <x v="1"/>
    <n v="72.590227224995502"/>
    <m/>
    <m/>
    <m/>
    <m/>
    <m/>
    <m/>
    <m/>
    <s v="High"/>
    <s v="Medium"/>
    <m/>
    <m/>
  </r>
  <r>
    <d v="2022-01-07T10:00:00"/>
    <s v="Friday"/>
    <x v="1"/>
    <n v="10"/>
    <s v="Peak"/>
    <n v="29.820503575581"/>
    <n v="37.032449700077301"/>
    <n v="1657.7646372670999"/>
    <n v="6"/>
    <s v="Off"/>
    <s v="On"/>
    <n v="28.835620555354598"/>
    <s v="Sunday"/>
    <x v="0"/>
    <n v="85.120728432070806"/>
    <m/>
    <m/>
    <m/>
    <m/>
    <m/>
    <m/>
    <m/>
    <s v="High"/>
    <s v="High"/>
    <m/>
    <m/>
  </r>
  <r>
    <d v="2022-01-07T11:00:00"/>
    <s v="Friday"/>
    <x v="1"/>
    <n v="11"/>
    <s v="Peak"/>
    <n v="24.5292370052865"/>
    <n v="39.489449343902798"/>
    <n v="1587.92976764637"/>
    <n v="0"/>
    <s v="On"/>
    <s v="Off"/>
    <n v="15.923690864342801"/>
    <s v="Wednesday"/>
    <x v="0"/>
    <n v="76.927585077347601"/>
    <m/>
    <m/>
    <m/>
    <m/>
    <m/>
    <m/>
    <m/>
    <s v="Low"/>
    <s v="High"/>
    <m/>
    <m/>
  </r>
  <r>
    <d v="2022-01-07T12:00:00"/>
    <s v="Friday"/>
    <x v="1"/>
    <n v="12"/>
    <s v="Peak"/>
    <n v="29.586849692437799"/>
    <n v="53.875314812510197"/>
    <n v="1604.51421548138"/>
    <n v="1"/>
    <s v="On"/>
    <s v="Off"/>
    <n v="25.6768180711117"/>
    <s v="Friday"/>
    <x v="1"/>
    <n v="82.962933060529593"/>
    <m/>
    <m/>
    <m/>
    <m/>
    <m/>
    <m/>
    <m/>
    <s v="Low"/>
    <s v="High"/>
    <m/>
    <m/>
  </r>
  <r>
    <d v="2022-01-07T13:00:00"/>
    <s v="Friday"/>
    <x v="1"/>
    <n v="13"/>
    <s v="Peak"/>
    <n v="28.961065597258301"/>
    <n v="43.883546375748899"/>
    <n v="1686.8397802470199"/>
    <n v="0"/>
    <s v="On"/>
    <s v="On"/>
    <n v="6.3224723861231302"/>
    <s v="Friday"/>
    <x v="1"/>
    <n v="77.220086033129107"/>
    <m/>
    <m/>
    <m/>
    <m/>
    <m/>
    <m/>
    <m/>
    <s v="Low"/>
    <s v="High"/>
    <m/>
    <m/>
  </r>
  <r>
    <d v="2022-01-07T14:00:00"/>
    <s v="Friday"/>
    <x v="1"/>
    <n v="14"/>
    <s v="Peak"/>
    <n v="24.409070367689701"/>
    <n v="43.315850568235497"/>
    <n v="1311.4164767091099"/>
    <n v="3"/>
    <s v="Off"/>
    <s v="Off"/>
    <n v="20.391466373551999"/>
    <s v="Sunday"/>
    <x v="0"/>
    <n v="71.1310616774268"/>
    <m/>
    <m/>
    <m/>
    <m/>
    <m/>
    <m/>
    <m/>
    <s v="Low"/>
    <s v="Medium"/>
    <m/>
    <m/>
  </r>
  <r>
    <d v="2022-01-07T15:00:00"/>
    <s v="Friday"/>
    <x v="1"/>
    <n v="15"/>
    <s v="Peak"/>
    <n v="24.099619894072301"/>
    <n v="45.082721178896598"/>
    <n v="1748.2362667815801"/>
    <n v="2"/>
    <s v="Off"/>
    <s v="On"/>
    <n v="27.237457924110899"/>
    <s v="Saturday"/>
    <x v="0"/>
    <n v="69.272221984358495"/>
    <m/>
    <m/>
    <m/>
    <m/>
    <m/>
    <m/>
    <m/>
    <s v="Low"/>
    <s v="High"/>
    <m/>
    <m/>
  </r>
  <r>
    <d v="2022-01-07T16:00:00"/>
    <s v="Friday"/>
    <x v="1"/>
    <n v="16"/>
    <s v="Peak"/>
    <n v="26.609641720351402"/>
    <n v="59.727566526554497"/>
    <n v="1796.4192861405099"/>
    <n v="7"/>
    <s v="Off"/>
    <s v="On"/>
    <n v="13.9650527202096"/>
    <s v="Sunday"/>
    <x v="0"/>
    <n v="82.236848275938996"/>
    <m/>
    <m/>
    <m/>
    <m/>
    <m/>
    <m/>
    <m/>
    <s v="High"/>
    <s v="High"/>
    <m/>
    <m/>
  </r>
  <r>
    <d v="2022-01-07T17:00:00"/>
    <s v="Friday"/>
    <x v="1"/>
    <n v="17"/>
    <s v="Peak"/>
    <n v="29.3398133835375"/>
    <n v="46.061503058825501"/>
    <n v="1774.8943563867699"/>
    <n v="5"/>
    <s v="On"/>
    <s v="Off"/>
    <n v="15.4105631825717"/>
    <s v="Saturday"/>
    <x v="1"/>
    <n v="83.331615985742104"/>
    <m/>
    <m/>
    <m/>
    <m/>
    <m/>
    <m/>
    <m/>
    <s v="Medium"/>
    <s v="High"/>
    <m/>
    <m/>
  </r>
  <r>
    <d v="2022-01-07T18:00:00"/>
    <s v="Friday"/>
    <x v="1"/>
    <n v="18"/>
    <s v="Peak"/>
    <n v="28.045369751086"/>
    <n v="39.324409194418998"/>
    <n v="1120.3265035392701"/>
    <n v="3"/>
    <s v="On"/>
    <s v="Off"/>
    <n v="21.2363384573319"/>
    <s v="Thursday"/>
    <x v="1"/>
    <n v="95.070962168328805"/>
    <m/>
    <m/>
    <m/>
    <m/>
    <m/>
    <m/>
    <m/>
    <s v="Low"/>
    <s v="Medium"/>
    <m/>
    <m/>
  </r>
  <r>
    <d v="2022-01-07T19:00:00"/>
    <s v="Friday"/>
    <x v="1"/>
    <n v="19"/>
    <s v="Peak"/>
    <n v="24.744753025036399"/>
    <n v="30.1674515775596"/>
    <n v="1866.0889864799201"/>
    <n v="0"/>
    <s v="On"/>
    <s v="On"/>
    <n v="8.6200377392433598"/>
    <s v="Wednesday"/>
    <x v="0"/>
    <n v="79.800250104508194"/>
    <m/>
    <m/>
    <m/>
    <m/>
    <m/>
    <m/>
    <m/>
    <s v="Low"/>
    <s v="High"/>
    <m/>
    <m/>
  </r>
  <r>
    <d v="2022-01-07T20:00:00"/>
    <s v="Friday"/>
    <x v="1"/>
    <n v="20"/>
    <s v="Peak"/>
    <n v="24.9394361413264"/>
    <n v="40.489573812808302"/>
    <n v="1536.6268026277601"/>
    <n v="4"/>
    <s v="On"/>
    <s v="Off"/>
    <n v="11.4861751413587"/>
    <s v="Tuesday"/>
    <x v="0"/>
    <n v="78.730500815935002"/>
    <m/>
    <m/>
    <m/>
    <m/>
    <m/>
    <m/>
    <m/>
    <s v="Low"/>
    <s v="High"/>
    <m/>
    <m/>
  </r>
  <r>
    <d v="2022-01-07T21:00:00"/>
    <s v="Friday"/>
    <x v="1"/>
    <n v="21"/>
    <s v="Peak"/>
    <n v="22.553950124150699"/>
    <n v="41.048182503087602"/>
    <n v="1317.16132956808"/>
    <n v="1"/>
    <s v="On"/>
    <s v="On"/>
    <n v="15.189540736366601"/>
    <s v="Monday"/>
    <x v="1"/>
    <n v="85.4276773464819"/>
    <m/>
    <m/>
    <m/>
    <m/>
    <m/>
    <m/>
    <m/>
    <s v="Low"/>
    <s v="Medium"/>
    <m/>
    <m/>
  </r>
  <r>
    <d v="2022-01-07T22:00:00"/>
    <s v="Friday"/>
    <x v="1"/>
    <n v="22"/>
    <s v="Off-Peak"/>
    <n v="26.074941582123699"/>
    <n v="35.517320879415202"/>
    <n v="1531.8853160440699"/>
    <n v="6"/>
    <s v="Off"/>
    <s v="On"/>
    <n v="6.3192005989780098"/>
    <s v="Thursday"/>
    <x v="0"/>
    <n v="84.031689827580294"/>
    <m/>
    <m/>
    <m/>
    <m/>
    <m/>
    <m/>
    <m/>
    <s v="High"/>
    <s v="High"/>
    <m/>
    <m/>
  </r>
  <r>
    <d v="2022-01-07T23:00:00"/>
    <s v="Friday"/>
    <x v="1"/>
    <n v="23"/>
    <s v="Off-Peak"/>
    <n v="20.632690730111602"/>
    <n v="50.952434884854497"/>
    <n v="1004.40654983302"/>
    <n v="5"/>
    <s v="On"/>
    <s v="On"/>
    <n v="26.3590095900541"/>
    <s v="Tuesday"/>
    <x v="0"/>
    <n v="72.890583619106295"/>
    <m/>
    <m/>
    <m/>
    <m/>
    <m/>
    <m/>
    <m/>
    <s v="Medium"/>
    <s v="Medium"/>
    <m/>
    <m/>
  </r>
  <r>
    <d v="2022-01-08T00:00:00"/>
    <s v="Saturday"/>
    <x v="0"/>
    <n v="0"/>
    <s v="Off-Peak"/>
    <n v="25.714734535112399"/>
    <n v="42.2986653653522"/>
    <n v="1999.20420846401"/>
    <n v="1"/>
    <s v="On"/>
    <s v="On"/>
    <n v="29.565863391343601"/>
    <s v="Saturday"/>
    <x v="0"/>
    <n v="75.614981888905803"/>
    <m/>
    <m/>
    <m/>
    <m/>
    <m/>
    <m/>
    <m/>
    <s v="Low"/>
    <s v="High"/>
    <m/>
    <m/>
  </r>
  <r>
    <d v="2022-01-08T01:00:00"/>
    <s v="Saturday"/>
    <x v="0"/>
    <n v="1"/>
    <s v="Off-Peak"/>
    <n v="20.914792454844999"/>
    <n v="31.7100938303189"/>
    <n v="1486.7808684517099"/>
    <n v="5"/>
    <s v="Off"/>
    <s v="On"/>
    <n v="4.3068603475771896"/>
    <s v="Friday"/>
    <x v="0"/>
    <n v="71.789647215440397"/>
    <m/>
    <m/>
    <m/>
    <m/>
    <m/>
    <m/>
    <m/>
    <s v="Medium"/>
    <s v="Medium"/>
    <m/>
    <m/>
  </r>
  <r>
    <d v="2022-01-08T02:00:00"/>
    <s v="Saturday"/>
    <x v="0"/>
    <n v="2"/>
    <s v="Off-Peak"/>
    <n v="25.205341493580399"/>
    <n v="48.649900875030198"/>
    <n v="1533.20817238329"/>
    <n v="3"/>
    <s v="Off"/>
    <s v="Off"/>
    <n v="4.0547426526501997"/>
    <s v="Wednesday"/>
    <x v="0"/>
    <n v="63.008157658393699"/>
    <m/>
    <m/>
    <m/>
    <m/>
    <m/>
    <m/>
    <m/>
    <s v="Low"/>
    <s v="High"/>
    <m/>
    <m/>
  </r>
  <r>
    <d v="2022-01-08T03:00:00"/>
    <s v="Saturday"/>
    <x v="0"/>
    <n v="3"/>
    <s v="Off-Peak"/>
    <n v="25.9765240648602"/>
    <n v="38.484152917788599"/>
    <n v="1595.4276931479999"/>
    <n v="4"/>
    <s v="On"/>
    <s v="On"/>
    <n v="16.205204344352801"/>
    <s v="Tuesday"/>
    <x v="0"/>
    <n v="94.550624572956394"/>
    <m/>
    <m/>
    <m/>
    <m/>
    <m/>
    <m/>
    <m/>
    <s v="Low"/>
    <s v="High"/>
    <m/>
    <m/>
  </r>
  <r>
    <d v="2022-01-08T04:00:00"/>
    <s v="Saturday"/>
    <x v="0"/>
    <n v="4"/>
    <s v="Off-Peak"/>
    <n v="27.726413691329199"/>
    <n v="53.339179016128398"/>
    <n v="1751.7226232599901"/>
    <n v="2"/>
    <s v="On"/>
    <s v="Off"/>
    <n v="21.647358382497799"/>
    <s v="Wednesday"/>
    <x v="1"/>
    <n v="83.576830536359196"/>
    <m/>
    <m/>
    <m/>
    <m/>
    <m/>
    <m/>
    <m/>
    <s v="Low"/>
    <s v="High"/>
    <m/>
    <m/>
  </r>
  <r>
    <d v="2022-01-08T05:00:00"/>
    <s v="Saturday"/>
    <x v="0"/>
    <n v="5"/>
    <s v="Off-Peak"/>
    <n v="25.251120281554101"/>
    <n v="33.634974769812501"/>
    <n v="1822.8779327096099"/>
    <n v="4"/>
    <s v="On"/>
    <s v="On"/>
    <n v="4.4626799245593398"/>
    <s v="Monday"/>
    <x v="1"/>
    <n v="84.693173408188699"/>
    <m/>
    <m/>
    <m/>
    <m/>
    <m/>
    <m/>
    <m/>
    <s v="Low"/>
    <s v="High"/>
    <m/>
    <m/>
  </r>
  <r>
    <d v="2022-01-08T06:00:00"/>
    <s v="Saturday"/>
    <x v="0"/>
    <n v="6"/>
    <s v="Off-Peak"/>
    <n v="26.392751375510102"/>
    <n v="52.946525695457296"/>
    <n v="1387.1175740254901"/>
    <n v="2"/>
    <s v="Off"/>
    <s v="Off"/>
    <n v="4.6703688196127597"/>
    <s v="Sunday"/>
    <x v="0"/>
    <n v="78.586138421296994"/>
    <m/>
    <m/>
    <m/>
    <m/>
    <m/>
    <m/>
    <m/>
    <s v="Low"/>
    <s v="Medium"/>
    <m/>
    <m/>
  </r>
  <r>
    <d v="2022-01-08T07:00:00"/>
    <s v="Saturday"/>
    <x v="0"/>
    <n v="7"/>
    <s v="Off-Peak"/>
    <n v="25.403668920903499"/>
    <n v="38.216104767740603"/>
    <n v="1739.9318744254699"/>
    <n v="2"/>
    <s v="On"/>
    <s v="Off"/>
    <n v="29.118920042199701"/>
    <s v="Tuesday"/>
    <x v="0"/>
    <n v="75.646684547501195"/>
    <m/>
    <m/>
    <m/>
    <m/>
    <m/>
    <m/>
    <m/>
    <s v="Low"/>
    <s v="High"/>
    <m/>
    <m/>
  </r>
  <r>
    <d v="2022-01-08T08:00:00"/>
    <s v="Saturday"/>
    <x v="0"/>
    <n v="8"/>
    <s v="Peak"/>
    <n v="22.655824352378001"/>
    <n v="54.163818285954498"/>
    <n v="1086.4759569750099"/>
    <n v="7"/>
    <s v="Off"/>
    <s v="On"/>
    <n v="8.7797631999463803"/>
    <s v="Wednesday"/>
    <x v="1"/>
    <n v="73.2068674222959"/>
    <m/>
    <m/>
    <m/>
    <m/>
    <m/>
    <m/>
    <m/>
    <s v="High"/>
    <s v="Medium"/>
    <m/>
    <m/>
  </r>
  <r>
    <d v="2022-01-08T09:00:00"/>
    <s v="Saturday"/>
    <x v="0"/>
    <n v="9"/>
    <s v="Peak"/>
    <n v="23.109784917360901"/>
    <n v="53.8319018791167"/>
    <n v="1483.8715001968999"/>
    <n v="1"/>
    <s v="On"/>
    <s v="Off"/>
    <n v="28.162491048784702"/>
    <s v="Tuesday"/>
    <x v="0"/>
    <n v="74.333935323608799"/>
    <m/>
    <m/>
    <m/>
    <m/>
    <m/>
    <m/>
    <m/>
    <s v="Low"/>
    <s v="Medium"/>
    <m/>
    <m/>
  </r>
  <r>
    <d v="2022-01-08T10:00:00"/>
    <s v="Saturday"/>
    <x v="0"/>
    <n v="10"/>
    <s v="Peak"/>
    <n v="24.430711279584902"/>
    <n v="37.298421020130803"/>
    <n v="1423.2985933354801"/>
    <n v="9"/>
    <s v="On"/>
    <s v="On"/>
    <n v="19.145163006646101"/>
    <s v="Monday"/>
    <x v="1"/>
    <n v="81.300536627293198"/>
    <m/>
    <m/>
    <m/>
    <m/>
    <m/>
    <m/>
    <m/>
    <s v="High"/>
    <s v="Medium"/>
    <m/>
    <m/>
  </r>
  <r>
    <d v="2022-01-08T11:00:00"/>
    <s v="Saturday"/>
    <x v="0"/>
    <n v="11"/>
    <s v="Peak"/>
    <n v="23.768468456818699"/>
    <n v="49.085681128927099"/>
    <n v="1312.4464566112199"/>
    <n v="7"/>
    <s v="On"/>
    <s v="Off"/>
    <n v="16.753370198956901"/>
    <s v="Thursday"/>
    <x v="0"/>
    <n v="78.229207487954696"/>
    <m/>
    <m/>
    <m/>
    <m/>
    <m/>
    <m/>
    <m/>
    <s v="High"/>
    <s v="Medium"/>
    <m/>
    <m/>
  </r>
  <r>
    <d v="2022-01-08T12:00:00"/>
    <s v="Saturday"/>
    <x v="0"/>
    <n v="12"/>
    <s v="Peak"/>
    <n v="25.673183798344098"/>
    <n v="55.437300177719202"/>
    <n v="1353.51969769264"/>
    <n v="0"/>
    <s v="Off"/>
    <s v="Off"/>
    <n v="14.2552474412417"/>
    <s v="Saturday"/>
    <x v="0"/>
    <n v="75.410315860360896"/>
    <m/>
    <m/>
    <m/>
    <m/>
    <m/>
    <m/>
    <m/>
    <s v="Low"/>
    <s v="Medium"/>
    <m/>
    <m/>
  </r>
  <r>
    <d v="2022-01-08T13:00:00"/>
    <s v="Saturday"/>
    <x v="0"/>
    <n v="13"/>
    <s v="Peak"/>
    <n v="24.128751702997199"/>
    <n v="56.931777006079301"/>
    <n v="1666.7137127092601"/>
    <n v="3"/>
    <s v="On"/>
    <s v="On"/>
    <n v="24.837469269745402"/>
    <s v="Sunday"/>
    <x v="0"/>
    <n v="71.186230458976297"/>
    <m/>
    <m/>
    <m/>
    <m/>
    <m/>
    <m/>
    <m/>
    <s v="Low"/>
    <s v="High"/>
    <m/>
    <m/>
  </r>
  <r>
    <d v="2022-01-08T14:00:00"/>
    <s v="Saturday"/>
    <x v="0"/>
    <n v="14"/>
    <s v="Peak"/>
    <n v="29.534019253511101"/>
    <n v="35.297945269026798"/>
    <n v="1949.3384776642499"/>
    <n v="2"/>
    <s v="Off"/>
    <s v="On"/>
    <n v="9.6669404225744806"/>
    <s v="Tuesday"/>
    <x v="1"/>
    <n v="92.860925493326306"/>
    <m/>
    <m/>
    <m/>
    <m/>
    <m/>
    <m/>
    <m/>
    <s v="Low"/>
    <s v="High"/>
    <m/>
    <m/>
  </r>
  <r>
    <d v="2022-01-08T15:00:00"/>
    <s v="Saturday"/>
    <x v="0"/>
    <n v="15"/>
    <s v="Peak"/>
    <n v="25.966790155943599"/>
    <n v="38.733821285228203"/>
    <n v="1616.55851180185"/>
    <n v="7"/>
    <s v="On"/>
    <s v="On"/>
    <n v="27.3882446672866"/>
    <s v="Thursday"/>
    <x v="0"/>
    <n v="82.102766844301598"/>
    <m/>
    <m/>
    <m/>
    <m/>
    <m/>
    <m/>
    <m/>
    <s v="High"/>
    <s v="High"/>
    <m/>
    <m/>
  </r>
  <r>
    <d v="2022-01-08T16:00:00"/>
    <s v="Saturday"/>
    <x v="0"/>
    <n v="16"/>
    <s v="Peak"/>
    <n v="24.740860270422601"/>
    <n v="45.391761556039199"/>
    <n v="1685.6746590412399"/>
    <n v="4"/>
    <s v="On"/>
    <s v="On"/>
    <n v="16.5738610664737"/>
    <s v="Friday"/>
    <x v="1"/>
    <n v="78.286528378835797"/>
    <m/>
    <m/>
    <m/>
    <m/>
    <m/>
    <m/>
    <m/>
    <s v="Low"/>
    <s v="High"/>
    <m/>
    <m/>
  </r>
  <r>
    <d v="2022-01-08T17:00:00"/>
    <s v="Saturday"/>
    <x v="0"/>
    <n v="17"/>
    <s v="Peak"/>
    <n v="29.9549953852909"/>
    <n v="55.096539442043898"/>
    <n v="1107.2029804321801"/>
    <n v="5"/>
    <s v="Off"/>
    <s v="Off"/>
    <n v="26.9940398863497"/>
    <s v="Friday"/>
    <x v="0"/>
    <n v="86.087469194570204"/>
    <m/>
    <m/>
    <m/>
    <m/>
    <m/>
    <m/>
    <m/>
    <s v="Medium"/>
    <s v="Medium"/>
    <m/>
    <m/>
  </r>
  <r>
    <d v="2022-01-08T18:00:00"/>
    <s v="Saturday"/>
    <x v="0"/>
    <n v="18"/>
    <s v="Peak"/>
    <n v="22.253937767754401"/>
    <n v="39.754793640538303"/>
    <n v="1899.08752553056"/>
    <n v="7"/>
    <s v="On"/>
    <s v="Off"/>
    <n v="26.926931292996802"/>
    <s v="Saturday"/>
    <x v="1"/>
    <n v="74.576804976770902"/>
    <m/>
    <m/>
    <m/>
    <m/>
    <m/>
    <m/>
    <m/>
    <s v="High"/>
    <s v="High"/>
    <m/>
    <m/>
  </r>
  <r>
    <d v="2022-01-08T19:00:00"/>
    <s v="Saturday"/>
    <x v="0"/>
    <n v="19"/>
    <s v="Peak"/>
    <n v="24.543218475802401"/>
    <n v="31.329138579601501"/>
    <n v="1556.6591447905701"/>
    <n v="9"/>
    <s v="On"/>
    <s v="On"/>
    <n v="9.6539992905422594"/>
    <s v="Thursday"/>
    <x v="1"/>
    <n v="90.538465287430995"/>
    <m/>
    <m/>
    <m/>
    <m/>
    <m/>
    <m/>
    <m/>
    <s v="High"/>
    <s v="High"/>
    <m/>
    <m/>
  </r>
  <r>
    <d v="2022-01-08T20:00:00"/>
    <s v="Saturday"/>
    <x v="0"/>
    <n v="20"/>
    <s v="Peak"/>
    <n v="24.341976608271299"/>
    <n v="43.538469211990801"/>
    <n v="1332.28741861197"/>
    <n v="3"/>
    <s v="On"/>
    <s v="Off"/>
    <n v="24.952276053985901"/>
    <s v="Sunday"/>
    <x v="1"/>
    <n v="76.768321190150004"/>
    <m/>
    <m/>
    <m/>
    <m/>
    <m/>
    <m/>
    <m/>
    <s v="Low"/>
    <s v="Medium"/>
    <m/>
    <m/>
  </r>
  <r>
    <d v="2022-01-08T21:00:00"/>
    <s v="Saturday"/>
    <x v="0"/>
    <n v="21"/>
    <s v="Peak"/>
    <n v="27.605576132408"/>
    <n v="58.522580321681097"/>
    <n v="1573.3240258707499"/>
    <n v="8"/>
    <s v="Off"/>
    <s v="On"/>
    <n v="10.052394317102999"/>
    <s v="Monday"/>
    <x v="0"/>
    <n v="86.415152160469901"/>
    <m/>
    <m/>
    <m/>
    <m/>
    <m/>
    <m/>
    <m/>
    <s v="High"/>
    <s v="High"/>
    <m/>
    <m/>
  </r>
  <r>
    <d v="2022-01-08T22:00:00"/>
    <s v="Saturday"/>
    <x v="0"/>
    <n v="22"/>
    <s v="Off-Peak"/>
    <n v="25.715361812643401"/>
    <n v="57.6443417840009"/>
    <n v="1623.78267730416"/>
    <n v="5"/>
    <s v="On"/>
    <s v="On"/>
    <n v="26.9395773916685"/>
    <s v="Monday"/>
    <x v="0"/>
    <n v="76.194382651425201"/>
    <m/>
    <m/>
    <m/>
    <m/>
    <m/>
    <m/>
    <m/>
    <s v="Medium"/>
    <s v="High"/>
    <m/>
    <m/>
  </r>
  <r>
    <d v="2022-01-08T23:00:00"/>
    <s v="Saturday"/>
    <x v="0"/>
    <n v="23"/>
    <s v="Off-Peak"/>
    <n v="26.880561816936101"/>
    <n v="51.623485640907901"/>
    <n v="1118.1674861956101"/>
    <n v="4"/>
    <s v="Off"/>
    <s v="On"/>
    <n v="16.401204369254899"/>
    <s v="Tuesday"/>
    <x v="0"/>
    <n v="76.933919641183394"/>
    <m/>
    <m/>
    <m/>
    <m/>
    <m/>
    <m/>
    <m/>
    <s v="Low"/>
    <s v="Medium"/>
    <m/>
    <m/>
  </r>
  <r>
    <d v="2022-01-09T00:00:00"/>
    <s v="Sunday"/>
    <x v="0"/>
    <n v="0"/>
    <s v="Off-Peak"/>
    <n v="24.119764413264502"/>
    <n v="41.225614157680198"/>
    <n v="1291.1083800681599"/>
    <n v="0"/>
    <s v="Off"/>
    <s v="On"/>
    <n v="1.88777380437624"/>
    <s v="Thursday"/>
    <x v="1"/>
    <n v="71.055043806930598"/>
    <m/>
    <m/>
    <m/>
    <m/>
    <m/>
    <m/>
    <m/>
    <s v="Low"/>
    <s v="Medium"/>
    <m/>
    <m/>
  </r>
  <r>
    <d v="2022-01-09T01:00:00"/>
    <s v="Sunday"/>
    <x v="0"/>
    <n v="1"/>
    <s v="Off-Peak"/>
    <n v="22.174230280898701"/>
    <n v="37.6649266530845"/>
    <n v="1566.1811448102901"/>
    <n v="9"/>
    <s v="Off"/>
    <s v="On"/>
    <n v="15.488634141415201"/>
    <s v="Friday"/>
    <x v="1"/>
    <n v="77.3961513255786"/>
    <m/>
    <m/>
    <m/>
    <m/>
    <m/>
    <m/>
    <m/>
    <s v="High"/>
    <s v="High"/>
    <m/>
    <m/>
  </r>
  <r>
    <d v="2022-01-09T02:00:00"/>
    <s v="Sunday"/>
    <x v="0"/>
    <n v="2"/>
    <s v="Off-Peak"/>
    <n v="21.468667460901301"/>
    <n v="34.523210164872502"/>
    <n v="1666.93906404783"/>
    <n v="8"/>
    <s v="Off"/>
    <s v="On"/>
    <n v="28.9905953415205"/>
    <s v="Sunday"/>
    <x v="0"/>
    <n v="70.654266074536096"/>
    <m/>
    <m/>
    <m/>
    <m/>
    <m/>
    <m/>
    <m/>
    <s v="High"/>
    <s v="High"/>
    <m/>
    <m/>
  </r>
  <r>
    <d v="2022-01-09T03:00:00"/>
    <s v="Sunday"/>
    <x v="0"/>
    <n v="3"/>
    <s v="Off-Peak"/>
    <n v="22.547048748379499"/>
    <n v="46.1182511661371"/>
    <n v="1722.15562613773"/>
    <n v="3"/>
    <s v="On"/>
    <s v="Off"/>
    <n v="17.526641790456601"/>
    <s v="Wednesday"/>
    <x v="0"/>
    <n v="67.807549500187903"/>
    <m/>
    <m/>
    <m/>
    <m/>
    <m/>
    <m/>
    <m/>
    <s v="Low"/>
    <s v="High"/>
    <m/>
    <m/>
  </r>
  <r>
    <d v="2022-01-09T04:00:00"/>
    <s v="Sunday"/>
    <x v="0"/>
    <n v="4"/>
    <s v="Off-Peak"/>
    <n v="23.959159956880701"/>
    <n v="31.2089774191424"/>
    <n v="1730.5310895304599"/>
    <n v="2"/>
    <s v="On"/>
    <s v="On"/>
    <n v="2.1426259335837301"/>
    <s v="Tuesday"/>
    <x v="1"/>
    <n v="72.071749623768795"/>
    <m/>
    <m/>
    <m/>
    <m/>
    <m/>
    <m/>
    <m/>
    <s v="Low"/>
    <s v="High"/>
    <m/>
    <m/>
  </r>
  <r>
    <d v="2022-01-09T05:00:00"/>
    <s v="Sunday"/>
    <x v="0"/>
    <n v="5"/>
    <s v="Off-Peak"/>
    <n v="20.6844400138"/>
    <n v="38.487999343783301"/>
    <n v="1284.5311450403699"/>
    <n v="0"/>
    <s v="On"/>
    <s v="Off"/>
    <n v="13.5104046768597"/>
    <s v="Thursday"/>
    <x v="1"/>
    <n v="59.608901885056497"/>
    <m/>
    <m/>
    <m/>
    <m/>
    <m/>
    <m/>
    <m/>
    <s v="Low"/>
    <s v="Medium"/>
    <m/>
    <m/>
  </r>
  <r>
    <d v="2022-01-09T06:00:00"/>
    <s v="Sunday"/>
    <x v="0"/>
    <n v="6"/>
    <s v="Off-Peak"/>
    <n v="28.0003363901127"/>
    <n v="57.803990027139797"/>
    <n v="1291.7759539679"/>
    <n v="7"/>
    <s v="On"/>
    <s v="On"/>
    <n v="5.3040889243793101"/>
    <s v="Thursday"/>
    <x v="1"/>
    <n v="90.011592842993494"/>
    <m/>
    <m/>
    <m/>
    <m/>
    <m/>
    <m/>
    <m/>
    <s v="High"/>
    <s v="Medium"/>
    <m/>
    <m/>
  </r>
  <r>
    <d v="2022-01-09T07:00:00"/>
    <s v="Sunday"/>
    <x v="0"/>
    <n v="7"/>
    <s v="Off-Peak"/>
    <n v="20.687282530801401"/>
    <n v="34.002304053585299"/>
    <n v="1801.9601834503401"/>
    <n v="6"/>
    <s v="On"/>
    <s v="Off"/>
    <n v="2.4631038271878798"/>
    <s v="Friday"/>
    <x v="0"/>
    <n v="73.377047009643306"/>
    <m/>
    <m/>
    <m/>
    <m/>
    <m/>
    <m/>
    <m/>
    <s v="High"/>
    <s v="High"/>
    <m/>
    <m/>
  </r>
  <r>
    <d v="2022-01-09T08:00:00"/>
    <s v="Sunday"/>
    <x v="0"/>
    <n v="8"/>
    <s v="Peak"/>
    <n v="20.3729554435034"/>
    <n v="49.625424047561197"/>
    <n v="1426.7290996854299"/>
    <n v="4"/>
    <s v="Off"/>
    <s v="Off"/>
    <n v="6.6778006021143304"/>
    <s v="Saturday"/>
    <x v="1"/>
    <n v="70.978747092126696"/>
    <m/>
    <m/>
    <m/>
    <m/>
    <m/>
    <m/>
    <m/>
    <s v="Low"/>
    <s v="Medium"/>
    <m/>
    <m/>
  </r>
  <r>
    <d v="2022-01-09T09:00:00"/>
    <s v="Sunday"/>
    <x v="0"/>
    <n v="9"/>
    <s v="Peak"/>
    <n v="21.9929428094547"/>
    <n v="46.863195085073301"/>
    <n v="1559.18845656761"/>
    <n v="3"/>
    <s v="On"/>
    <s v="On"/>
    <n v="14.6464727408678"/>
    <s v="Friday"/>
    <x v="0"/>
    <n v="74.379574315402294"/>
    <m/>
    <m/>
    <m/>
    <m/>
    <m/>
    <m/>
    <m/>
    <s v="Low"/>
    <s v="High"/>
    <m/>
    <m/>
  </r>
  <r>
    <d v="2022-01-09T10:00:00"/>
    <s v="Sunday"/>
    <x v="0"/>
    <n v="10"/>
    <s v="Peak"/>
    <n v="22.222802352583599"/>
    <n v="50.0101366325584"/>
    <n v="1314.5127603968999"/>
    <n v="7"/>
    <s v="Off"/>
    <s v="On"/>
    <n v="0.65758698233768997"/>
    <s v="Thursday"/>
    <x v="0"/>
    <n v="67.642370083160998"/>
    <m/>
    <m/>
    <m/>
    <m/>
    <m/>
    <m/>
    <m/>
    <s v="High"/>
    <s v="Medium"/>
    <m/>
    <m/>
  </r>
  <r>
    <d v="2022-01-09T11:00:00"/>
    <s v="Sunday"/>
    <x v="0"/>
    <n v="11"/>
    <s v="Peak"/>
    <n v="22.6465595153607"/>
    <n v="31.2416627656341"/>
    <n v="1365.62197953398"/>
    <n v="0"/>
    <s v="Off"/>
    <s v="On"/>
    <n v="22.636324752620201"/>
    <s v="Friday"/>
    <x v="1"/>
    <n v="71.535395896650599"/>
    <m/>
    <m/>
    <m/>
    <m/>
    <m/>
    <m/>
    <m/>
    <s v="Low"/>
    <s v="Medium"/>
    <m/>
    <m/>
  </r>
  <r>
    <d v="2022-01-09T12:00:00"/>
    <s v="Sunday"/>
    <x v="0"/>
    <n v="12"/>
    <s v="Peak"/>
    <n v="20.145094950036199"/>
    <n v="54.146699402893198"/>
    <n v="1021.6042517652201"/>
    <n v="6"/>
    <s v="Off"/>
    <s v="Off"/>
    <n v="20.020543492744299"/>
    <s v="Thursday"/>
    <x v="1"/>
    <n v="65.288982831117593"/>
    <m/>
    <m/>
    <m/>
    <m/>
    <m/>
    <m/>
    <m/>
    <s v="High"/>
    <s v="Medium"/>
    <m/>
    <m/>
  </r>
  <r>
    <d v="2022-01-09T13:00:00"/>
    <s v="Sunday"/>
    <x v="0"/>
    <n v="13"/>
    <s v="Peak"/>
    <n v="23.852435159678901"/>
    <n v="34.388525648423702"/>
    <n v="1829.1570542530001"/>
    <n v="1"/>
    <s v="Off"/>
    <s v="On"/>
    <n v="1.0668898352729399"/>
    <s v="Friday"/>
    <x v="0"/>
    <n v="72.431127129080593"/>
    <m/>
    <m/>
    <m/>
    <m/>
    <m/>
    <m/>
    <m/>
    <s v="Low"/>
    <s v="High"/>
    <m/>
    <m/>
  </r>
  <r>
    <d v="2022-01-09T14:00:00"/>
    <s v="Sunday"/>
    <x v="0"/>
    <n v="14"/>
    <s v="Peak"/>
    <n v="26.827153031116499"/>
    <n v="52.877423979458698"/>
    <n v="1262.6298727324399"/>
    <n v="3"/>
    <s v="Off"/>
    <s v="Off"/>
    <n v="24.092048894173999"/>
    <s v="Tuesday"/>
    <x v="0"/>
    <n v="75.689035678765094"/>
    <m/>
    <m/>
    <m/>
    <m/>
    <m/>
    <m/>
    <m/>
    <s v="Low"/>
    <s v="Medium"/>
    <m/>
    <m/>
  </r>
  <r>
    <d v="2022-01-09T15:00:00"/>
    <s v="Sunday"/>
    <x v="0"/>
    <n v="15"/>
    <s v="Peak"/>
    <n v="20.9834928329363"/>
    <n v="54.436805662528997"/>
    <n v="1360.4524264064701"/>
    <n v="0"/>
    <s v="On"/>
    <s v="Off"/>
    <n v="20.944537235057702"/>
    <s v="Thursday"/>
    <x v="0"/>
    <n v="71.778720605183693"/>
    <m/>
    <m/>
    <m/>
    <m/>
    <m/>
    <m/>
    <m/>
    <s v="Low"/>
    <s v="Medium"/>
    <m/>
    <m/>
  </r>
  <r>
    <d v="2022-01-09T16:00:00"/>
    <s v="Sunday"/>
    <x v="0"/>
    <n v="16"/>
    <s v="Peak"/>
    <n v="26.943941006059099"/>
    <n v="31.9576000943058"/>
    <n v="1846.2665671519601"/>
    <n v="0"/>
    <s v="On"/>
    <s v="On"/>
    <n v="6.8456742863566206E-2"/>
    <s v="Saturday"/>
    <x v="0"/>
    <n v="80.043925938416194"/>
    <m/>
    <m/>
    <m/>
    <m/>
    <m/>
    <m/>
    <m/>
    <s v="Low"/>
    <s v="High"/>
    <m/>
    <m/>
  </r>
  <r>
    <d v="2022-01-09T17:00:00"/>
    <s v="Sunday"/>
    <x v="0"/>
    <n v="17"/>
    <s v="Peak"/>
    <n v="20.918701288551301"/>
    <n v="35.619123548766098"/>
    <n v="1541.74714213212"/>
    <n v="8"/>
    <s v="Off"/>
    <s v="On"/>
    <n v="1.5465923690176799"/>
    <s v="Friday"/>
    <x v="1"/>
    <n v="75.369437698831902"/>
    <m/>
    <m/>
    <m/>
    <m/>
    <m/>
    <m/>
    <m/>
    <s v="High"/>
    <s v="High"/>
    <m/>
    <m/>
  </r>
  <r>
    <d v="2022-01-09T18:00:00"/>
    <s v="Sunday"/>
    <x v="0"/>
    <n v="18"/>
    <s v="Peak"/>
    <n v="28.798483581137798"/>
    <n v="37.716047867936297"/>
    <n v="1091.8352610376601"/>
    <n v="7"/>
    <s v="On"/>
    <s v="On"/>
    <n v="0.29833340288026999"/>
    <s v="Wednesday"/>
    <x v="1"/>
    <n v="86.5505985012705"/>
    <m/>
    <m/>
    <m/>
    <m/>
    <m/>
    <m/>
    <m/>
    <s v="High"/>
    <s v="Medium"/>
    <m/>
    <m/>
  </r>
  <r>
    <d v="2022-01-09T19:00:00"/>
    <s v="Sunday"/>
    <x v="0"/>
    <n v="19"/>
    <s v="Peak"/>
    <n v="24.480359303565699"/>
    <n v="56.392991014250001"/>
    <n v="1184.7011070061401"/>
    <n v="7"/>
    <s v="Off"/>
    <s v="On"/>
    <n v="5.7285909724096102"/>
    <s v="Friday"/>
    <x v="0"/>
    <n v="71.938149698434302"/>
    <m/>
    <m/>
    <m/>
    <m/>
    <m/>
    <m/>
    <m/>
    <s v="High"/>
    <s v="Medium"/>
    <m/>
    <m/>
  </r>
  <r>
    <d v="2022-01-09T20:00:00"/>
    <s v="Sunday"/>
    <x v="0"/>
    <n v="20"/>
    <s v="Peak"/>
    <n v="25.643102418817701"/>
    <n v="51.8397139001083"/>
    <n v="1196.7616728314799"/>
    <n v="5"/>
    <s v="On"/>
    <s v="Off"/>
    <n v="14.017385026321501"/>
    <s v="Tuesday"/>
    <x v="1"/>
    <n v="87.137082661070096"/>
    <m/>
    <m/>
    <m/>
    <m/>
    <m/>
    <m/>
    <m/>
    <s v="Medium"/>
    <s v="Medium"/>
    <m/>
    <m/>
  </r>
  <r>
    <d v="2022-01-09T21:00:00"/>
    <s v="Sunday"/>
    <x v="0"/>
    <n v="21"/>
    <s v="Peak"/>
    <n v="24.217179754081702"/>
    <n v="53.537760856682603"/>
    <n v="1319.80965251712"/>
    <n v="6"/>
    <s v="On"/>
    <s v="Off"/>
    <n v="26.676689670730301"/>
    <s v="Friday"/>
    <x v="1"/>
    <n v="73.5869613679873"/>
    <m/>
    <m/>
    <m/>
    <m/>
    <m/>
    <m/>
    <m/>
    <s v="High"/>
    <s v="Medium"/>
    <m/>
    <m/>
  </r>
  <r>
    <d v="2022-01-09T22:00:00"/>
    <s v="Sunday"/>
    <x v="0"/>
    <n v="22"/>
    <s v="Off-Peak"/>
    <n v="28.030656787764698"/>
    <n v="30.400534189937002"/>
    <n v="1185.71441812938"/>
    <n v="2"/>
    <s v="On"/>
    <s v="On"/>
    <n v="13.4373479247118"/>
    <s v="Tuesday"/>
    <x v="0"/>
    <n v="90.725098679187596"/>
    <m/>
    <m/>
    <m/>
    <m/>
    <m/>
    <m/>
    <m/>
    <s v="Low"/>
    <s v="Medium"/>
    <m/>
    <m/>
  </r>
  <r>
    <d v="2022-01-09T23:00:00"/>
    <s v="Sunday"/>
    <x v="0"/>
    <n v="23"/>
    <s v="Off-Peak"/>
    <n v="23.365633197505499"/>
    <n v="52.015816843042799"/>
    <n v="1582.2214315214501"/>
    <n v="5"/>
    <s v="On"/>
    <s v="On"/>
    <n v="18.349740426275201"/>
    <s v="Sunday"/>
    <x v="0"/>
    <n v="72.996281490948803"/>
    <m/>
    <m/>
    <m/>
    <m/>
    <m/>
    <m/>
    <m/>
    <s v="Medium"/>
    <s v="High"/>
    <m/>
    <m/>
  </r>
  <r>
    <d v="2022-01-10T00:00:00"/>
    <s v="Monday"/>
    <x v="1"/>
    <n v="0"/>
    <s v="Off-Peak"/>
    <n v="23.260415047987099"/>
    <n v="50.947709486990398"/>
    <n v="1326.2245678325501"/>
    <n v="5"/>
    <s v="Off"/>
    <s v="Off"/>
    <n v="28.8387561494756"/>
    <s v="Thursday"/>
    <x v="0"/>
    <n v="85.680752775036197"/>
    <m/>
    <m/>
    <m/>
    <m/>
    <m/>
    <m/>
    <m/>
    <s v="Medium"/>
    <s v="Medium"/>
    <m/>
    <m/>
  </r>
  <r>
    <d v="2022-01-10T01:00:00"/>
    <s v="Monday"/>
    <x v="1"/>
    <n v="1"/>
    <s v="Off-Peak"/>
    <n v="21.1494124449178"/>
    <n v="51.286700376933702"/>
    <n v="1979.9327493232399"/>
    <n v="8"/>
    <s v="Off"/>
    <s v="On"/>
    <n v="16.444138046110801"/>
    <s v="Saturday"/>
    <x v="0"/>
    <n v="69.305184448559004"/>
    <m/>
    <m/>
    <m/>
    <m/>
    <m/>
    <m/>
    <m/>
    <s v="High"/>
    <s v="High"/>
    <m/>
    <m/>
  </r>
  <r>
    <d v="2022-01-10T02:00:00"/>
    <s v="Monday"/>
    <x v="1"/>
    <n v="2"/>
    <s v="Off-Peak"/>
    <n v="28.177566231815501"/>
    <n v="41.065528629094999"/>
    <n v="1406.19361807327"/>
    <n v="0"/>
    <s v="On"/>
    <s v="Off"/>
    <n v="6.4081118962038204"/>
    <s v="Tuesday"/>
    <x v="1"/>
    <n v="73.999839404858193"/>
    <m/>
    <m/>
    <m/>
    <m/>
    <m/>
    <m/>
    <m/>
    <s v="Low"/>
    <s v="Medium"/>
    <m/>
    <m/>
  </r>
  <r>
    <d v="2022-01-10T03:00:00"/>
    <s v="Monday"/>
    <x v="1"/>
    <n v="3"/>
    <s v="Off-Peak"/>
    <n v="21.0044930100646"/>
    <n v="32.803719694818"/>
    <n v="1188.5065754058601"/>
    <n v="4"/>
    <s v="On"/>
    <s v="Off"/>
    <n v="0.34178105460374197"/>
    <s v="Monday"/>
    <x v="0"/>
    <n v="70.285762138533897"/>
    <m/>
    <m/>
    <m/>
    <m/>
    <m/>
    <m/>
    <m/>
    <s v="Low"/>
    <s v="Medium"/>
    <m/>
    <m/>
  </r>
  <r>
    <d v="2022-01-10T04:00:00"/>
    <s v="Monday"/>
    <x v="1"/>
    <n v="4"/>
    <s v="Off-Peak"/>
    <n v="20.957066151123001"/>
    <n v="54.457415607356999"/>
    <n v="1801.36061105913"/>
    <n v="6"/>
    <s v="On"/>
    <s v="Off"/>
    <n v="20.881790658921201"/>
    <s v="Monday"/>
    <x v="0"/>
    <n v="75.176365548066599"/>
    <m/>
    <m/>
    <m/>
    <m/>
    <m/>
    <m/>
    <m/>
    <s v="High"/>
    <s v="High"/>
    <m/>
    <m/>
  </r>
  <r>
    <d v="2022-01-10T05:00:00"/>
    <s v="Monday"/>
    <x v="1"/>
    <n v="5"/>
    <s v="Off-Peak"/>
    <n v="26.970114943272499"/>
    <n v="46.543998137094299"/>
    <n v="1740.21155803798"/>
    <n v="6"/>
    <s v="On"/>
    <s v="On"/>
    <n v="2.1400573819579898"/>
    <s v="Friday"/>
    <x v="1"/>
    <n v="86.715597564822403"/>
    <m/>
    <m/>
    <m/>
    <m/>
    <m/>
    <m/>
    <m/>
    <s v="High"/>
    <s v="High"/>
    <m/>
    <m/>
  </r>
  <r>
    <d v="2022-01-10T06:00:00"/>
    <s v="Monday"/>
    <x v="1"/>
    <n v="6"/>
    <s v="Off-Peak"/>
    <n v="29.384852626408001"/>
    <n v="49.777905791084102"/>
    <n v="1950.04035234662"/>
    <n v="8"/>
    <s v="Off"/>
    <s v="Off"/>
    <n v="24.159661239908701"/>
    <s v="Monday"/>
    <x v="1"/>
    <n v="90.452155512151606"/>
    <m/>
    <m/>
    <m/>
    <m/>
    <m/>
    <m/>
    <m/>
    <s v="High"/>
    <s v="High"/>
    <m/>
    <m/>
  </r>
  <r>
    <d v="2022-01-10T07:00:00"/>
    <s v="Monday"/>
    <x v="1"/>
    <n v="7"/>
    <s v="Off-Peak"/>
    <n v="20.9860670523694"/>
    <n v="59.669649467342197"/>
    <n v="1764.5174422999501"/>
    <n v="2"/>
    <s v="On"/>
    <s v="Off"/>
    <n v="8.4954988201133492"/>
    <s v="Wednesday"/>
    <x v="0"/>
    <n v="64.369662914893198"/>
    <m/>
    <m/>
    <m/>
    <m/>
    <m/>
    <m/>
    <m/>
    <s v="Low"/>
    <s v="High"/>
    <m/>
    <m/>
  </r>
  <r>
    <d v="2022-01-10T08:00:00"/>
    <s v="Monday"/>
    <x v="1"/>
    <n v="8"/>
    <s v="Peak"/>
    <n v="22.934769887189901"/>
    <n v="50.516576283321001"/>
    <n v="1284.59832495777"/>
    <n v="7"/>
    <s v="Off"/>
    <s v="Off"/>
    <n v="24.080052243928002"/>
    <s v="Friday"/>
    <x v="1"/>
    <n v="68.356784989180099"/>
    <m/>
    <m/>
    <m/>
    <m/>
    <m/>
    <m/>
    <m/>
    <s v="High"/>
    <s v="Medium"/>
    <m/>
    <m/>
  </r>
  <r>
    <d v="2022-01-10T09:00:00"/>
    <s v="Monday"/>
    <x v="1"/>
    <n v="9"/>
    <s v="Peak"/>
    <n v="21.301844403765099"/>
    <n v="43.894411801147598"/>
    <n v="1157.2400578055899"/>
    <n v="2"/>
    <s v="On"/>
    <s v="Off"/>
    <n v="21.2262462366775"/>
    <s v="Saturday"/>
    <x v="1"/>
    <n v="70.380826214580495"/>
    <m/>
    <m/>
    <m/>
    <m/>
    <m/>
    <m/>
    <m/>
    <s v="Low"/>
    <s v="Medium"/>
    <m/>
    <m/>
  </r>
  <r>
    <d v="2022-01-10T10:00:00"/>
    <s v="Monday"/>
    <x v="1"/>
    <n v="10"/>
    <s v="Peak"/>
    <n v="23.976741866578699"/>
    <n v="53.5008264067855"/>
    <n v="1280.7234936215"/>
    <n v="4"/>
    <s v="Off"/>
    <s v="On"/>
    <n v="7.3474935605193297"/>
    <s v="Friday"/>
    <x v="1"/>
    <n v="77.708044354968905"/>
    <m/>
    <m/>
    <m/>
    <m/>
    <m/>
    <m/>
    <m/>
    <s v="Low"/>
    <s v="Medium"/>
    <m/>
    <m/>
  </r>
  <r>
    <d v="2022-01-10T11:00:00"/>
    <s v="Monday"/>
    <x v="1"/>
    <n v="11"/>
    <s v="Peak"/>
    <n v="25.680589088901201"/>
    <n v="52.693008480986798"/>
    <n v="1665.0676029400699"/>
    <n v="3"/>
    <s v="Off"/>
    <s v="Off"/>
    <n v="12.6825972623721"/>
    <s v="Monday"/>
    <x v="0"/>
    <n v="68.521494573749905"/>
    <m/>
    <m/>
    <m/>
    <m/>
    <m/>
    <m/>
    <m/>
    <s v="Low"/>
    <s v="High"/>
    <m/>
    <m/>
  </r>
  <r>
    <d v="2022-01-10T12:00:00"/>
    <s v="Monday"/>
    <x v="1"/>
    <n v="12"/>
    <s v="Peak"/>
    <n v="28.2982948471426"/>
    <n v="45.3449308954741"/>
    <n v="1908.7882636690099"/>
    <n v="0"/>
    <s v="Off"/>
    <s v="Off"/>
    <n v="11.4338804646146"/>
    <s v="Friday"/>
    <x v="0"/>
    <n v="77.877691460425496"/>
    <m/>
    <m/>
    <m/>
    <m/>
    <m/>
    <m/>
    <m/>
    <s v="Low"/>
    <s v="High"/>
    <m/>
    <m/>
  </r>
  <r>
    <d v="2022-01-10T13:00:00"/>
    <s v="Monday"/>
    <x v="1"/>
    <n v="13"/>
    <s v="Peak"/>
    <n v="24.284339182945601"/>
    <n v="50.420356563943002"/>
    <n v="1016.57548910294"/>
    <n v="2"/>
    <s v="On"/>
    <s v="On"/>
    <n v="1.7439263334275601"/>
    <s v="Friday"/>
    <x v="1"/>
    <n v="77.735734412167801"/>
    <m/>
    <m/>
    <m/>
    <m/>
    <m/>
    <m/>
    <m/>
    <s v="Low"/>
    <s v="Medium"/>
    <m/>
    <m/>
  </r>
  <r>
    <d v="2022-01-10T14:00:00"/>
    <s v="Monday"/>
    <x v="1"/>
    <n v="14"/>
    <s v="Peak"/>
    <n v="27.7663428756867"/>
    <n v="58.505557706272299"/>
    <n v="1341.8115846534399"/>
    <n v="1"/>
    <s v="Off"/>
    <s v="On"/>
    <n v="21.061106246917799"/>
    <s v="Saturday"/>
    <x v="1"/>
    <n v="83.245485786669704"/>
    <m/>
    <m/>
    <m/>
    <m/>
    <m/>
    <m/>
    <m/>
    <s v="Low"/>
    <s v="Medium"/>
    <m/>
    <m/>
  </r>
  <r>
    <d v="2022-01-10T15:00:00"/>
    <s v="Monday"/>
    <x v="1"/>
    <n v="15"/>
    <s v="Peak"/>
    <n v="23.9732124641348"/>
    <n v="46.832116793606701"/>
    <n v="1698.04131517888"/>
    <n v="8"/>
    <s v="On"/>
    <s v="On"/>
    <n v="6.6421051905973796E-3"/>
    <s v="Tuesday"/>
    <x v="1"/>
    <n v="80.301818283761406"/>
    <m/>
    <m/>
    <m/>
    <m/>
    <m/>
    <m/>
    <m/>
    <s v="High"/>
    <s v="High"/>
    <m/>
    <m/>
  </r>
  <r>
    <d v="2022-01-10T16:00:00"/>
    <s v="Monday"/>
    <x v="1"/>
    <n v="16"/>
    <s v="Peak"/>
    <n v="24.693858929887"/>
    <n v="39.950880814936198"/>
    <n v="1873.0146496709599"/>
    <n v="3"/>
    <s v="Off"/>
    <s v="Off"/>
    <n v="10.9760213828958"/>
    <s v="Wednesday"/>
    <x v="1"/>
    <n v="76.111917300047907"/>
    <m/>
    <m/>
    <m/>
    <m/>
    <m/>
    <m/>
    <m/>
    <s v="Low"/>
    <s v="High"/>
    <m/>
    <m/>
  </r>
  <r>
    <d v="2022-01-10T17:00:00"/>
    <s v="Monday"/>
    <x v="1"/>
    <n v="17"/>
    <s v="Peak"/>
    <n v="24.524151838744"/>
    <n v="59.475460946925402"/>
    <n v="1601.79442771003"/>
    <n v="2"/>
    <s v="Off"/>
    <s v="Off"/>
    <n v="20.456238319956299"/>
    <s v="Wednesday"/>
    <x v="0"/>
    <n v="64.045760147980104"/>
    <m/>
    <m/>
    <m/>
    <m/>
    <m/>
    <m/>
    <m/>
    <s v="Low"/>
    <s v="High"/>
    <m/>
    <m/>
  </r>
  <r>
    <d v="2022-01-10T18:00:00"/>
    <s v="Monday"/>
    <x v="1"/>
    <n v="18"/>
    <s v="Peak"/>
    <n v="22.342727716892899"/>
    <n v="35.8405897207533"/>
    <n v="1317.5415391844899"/>
    <n v="7"/>
    <s v="On"/>
    <s v="Off"/>
    <n v="29.366125552994699"/>
    <s v="Friday"/>
    <x v="1"/>
    <n v="77.016094839251593"/>
    <m/>
    <m/>
    <m/>
    <m/>
    <m/>
    <m/>
    <m/>
    <s v="High"/>
    <s v="Medium"/>
    <m/>
    <m/>
  </r>
  <r>
    <d v="2022-01-10T19:00:00"/>
    <s v="Monday"/>
    <x v="1"/>
    <n v="19"/>
    <s v="Peak"/>
    <n v="23.188506768807201"/>
    <n v="58.871117612079601"/>
    <n v="1880.0331106788999"/>
    <n v="5"/>
    <s v="On"/>
    <s v="Off"/>
    <n v="9.7915750904283296"/>
    <s v="Wednesday"/>
    <x v="0"/>
    <n v="78.7332979334588"/>
    <m/>
    <m/>
    <m/>
    <m/>
    <m/>
    <m/>
    <m/>
    <s v="Medium"/>
    <s v="High"/>
    <m/>
    <m/>
  </r>
  <r>
    <d v="2022-01-10T20:00:00"/>
    <s v="Monday"/>
    <x v="1"/>
    <n v="20"/>
    <s v="Peak"/>
    <n v="29.720490669609301"/>
    <n v="32.4236757344339"/>
    <n v="1836.42505790014"/>
    <n v="5"/>
    <s v="Off"/>
    <s v="On"/>
    <n v="5.4941922741231002"/>
    <s v="Thursday"/>
    <x v="1"/>
    <n v="87.4422557913947"/>
    <m/>
    <m/>
    <m/>
    <m/>
    <m/>
    <m/>
    <m/>
    <s v="Medium"/>
    <s v="High"/>
    <m/>
    <m/>
  </r>
  <r>
    <d v="2022-01-10T21:00:00"/>
    <s v="Monday"/>
    <x v="1"/>
    <n v="21"/>
    <s v="Peak"/>
    <n v="20.865100550535299"/>
    <n v="52.239353934393499"/>
    <n v="1765.92120848833"/>
    <n v="4"/>
    <s v="On"/>
    <s v="On"/>
    <n v="8.7502984869641795E-2"/>
    <s v="Tuesday"/>
    <x v="0"/>
    <n v="72.4311896939506"/>
    <m/>
    <m/>
    <m/>
    <m/>
    <m/>
    <m/>
    <m/>
    <s v="Low"/>
    <s v="High"/>
    <m/>
    <m/>
  </r>
  <r>
    <d v="2022-01-10T22:00:00"/>
    <s v="Monday"/>
    <x v="1"/>
    <n v="22"/>
    <s v="Off-Peak"/>
    <n v="26.3208654412729"/>
    <n v="30.717544520177999"/>
    <n v="1288.2591827715401"/>
    <n v="5"/>
    <s v="Off"/>
    <s v="Off"/>
    <n v="7.8719691562882197"/>
    <s v="Monday"/>
    <x v="0"/>
    <n v="76.716244983105398"/>
    <m/>
    <m/>
    <m/>
    <m/>
    <m/>
    <m/>
    <m/>
    <s v="Medium"/>
    <s v="Medium"/>
    <m/>
    <m/>
  </r>
  <r>
    <d v="2022-01-10T23:00:00"/>
    <s v="Monday"/>
    <x v="1"/>
    <n v="23"/>
    <s v="Off-Peak"/>
    <n v="21.4254450954075"/>
    <n v="51.567124359911702"/>
    <n v="1693.3549077795701"/>
    <n v="3"/>
    <s v="On"/>
    <s v="Off"/>
    <n v="14.9432502114049"/>
    <s v="Friday"/>
    <x v="0"/>
    <n v="67.806967601066404"/>
    <m/>
    <m/>
    <m/>
    <m/>
    <m/>
    <m/>
    <m/>
    <s v="Low"/>
    <s v="High"/>
    <m/>
    <m/>
  </r>
  <r>
    <d v="2022-01-11T00:00:00"/>
    <s v="Tuesday"/>
    <x v="1"/>
    <n v="0"/>
    <s v="Off-Peak"/>
    <n v="25.100851389290298"/>
    <n v="36.1376500745953"/>
    <n v="1816.96095838475"/>
    <n v="3"/>
    <s v="On"/>
    <s v="Off"/>
    <n v="15.2721954569787"/>
    <s v="Thursday"/>
    <x v="0"/>
    <n v="74.665206585827903"/>
    <m/>
    <m/>
    <m/>
    <m/>
    <m/>
    <m/>
    <m/>
    <s v="Low"/>
    <s v="High"/>
    <m/>
    <m/>
  </r>
  <r>
    <d v="2022-01-11T01:00:00"/>
    <s v="Tuesday"/>
    <x v="1"/>
    <n v="1"/>
    <s v="Off-Peak"/>
    <n v="21.926454263540698"/>
    <n v="44.605973836419103"/>
    <n v="1135.0541649418999"/>
    <n v="5"/>
    <s v="On"/>
    <s v="On"/>
    <n v="4.85826088938349"/>
    <s v="Tuesday"/>
    <x v="0"/>
    <n v="77.024122259984907"/>
    <m/>
    <m/>
    <m/>
    <m/>
    <m/>
    <m/>
    <m/>
    <s v="Medium"/>
    <s v="Medium"/>
    <m/>
    <m/>
  </r>
  <r>
    <d v="2022-01-11T02:00:00"/>
    <s v="Tuesday"/>
    <x v="1"/>
    <n v="2"/>
    <s v="Off-Peak"/>
    <n v="20.251569643455699"/>
    <n v="54.340841961641097"/>
    <n v="1474.9972444248699"/>
    <n v="0"/>
    <s v="Off"/>
    <s v="Off"/>
    <n v="9.8706056003309506"/>
    <s v="Sunday"/>
    <x v="0"/>
    <n v="57.900483410766803"/>
    <m/>
    <m/>
    <m/>
    <m/>
    <m/>
    <m/>
    <m/>
    <s v="Low"/>
    <s v="Medium"/>
    <m/>
    <m/>
  </r>
  <r>
    <d v="2022-01-11T03:00:00"/>
    <s v="Tuesday"/>
    <x v="1"/>
    <n v="3"/>
    <s v="Off-Peak"/>
    <n v="25.1226140441963"/>
    <n v="31.323215755101501"/>
    <n v="1101.8625409853601"/>
    <n v="9"/>
    <s v="Off"/>
    <s v="Off"/>
    <n v="14.9875213245388"/>
    <s v="Thursday"/>
    <x v="0"/>
    <n v="73.951956031618906"/>
    <m/>
    <m/>
    <m/>
    <m/>
    <m/>
    <m/>
    <m/>
    <s v="High"/>
    <s v="Medium"/>
    <m/>
    <m/>
  </r>
  <r>
    <d v="2022-01-11T04:00:00"/>
    <s v="Tuesday"/>
    <x v="1"/>
    <n v="4"/>
    <s v="Off-Peak"/>
    <n v="24.444099741792101"/>
    <n v="44.292289055041898"/>
    <n v="1706.9110683725301"/>
    <n v="2"/>
    <s v="Off"/>
    <s v="Off"/>
    <n v="7.4221811095277204"/>
    <s v="Thursday"/>
    <x v="0"/>
    <n v="77.158926685566996"/>
    <m/>
    <m/>
    <m/>
    <m/>
    <m/>
    <m/>
    <m/>
    <s v="Low"/>
    <s v="High"/>
    <m/>
    <m/>
  </r>
  <r>
    <d v="2022-01-11T05:00:00"/>
    <s v="Tuesday"/>
    <x v="1"/>
    <n v="5"/>
    <s v="Off-Peak"/>
    <n v="26.7181217757248"/>
    <n v="48.101320145191998"/>
    <n v="1115.9258770327201"/>
    <n v="7"/>
    <s v="On"/>
    <s v="Off"/>
    <n v="25.137302733236599"/>
    <s v="Tuesday"/>
    <x v="0"/>
    <n v="93.009446971089204"/>
    <m/>
    <m/>
    <m/>
    <m/>
    <m/>
    <m/>
    <m/>
    <s v="High"/>
    <s v="Medium"/>
    <m/>
    <m/>
  </r>
  <r>
    <d v="2022-01-11T06:00:00"/>
    <s v="Tuesday"/>
    <x v="1"/>
    <n v="6"/>
    <s v="Off-Peak"/>
    <n v="22.465362703154199"/>
    <n v="43.0334862394485"/>
    <n v="1514.30842278145"/>
    <n v="9"/>
    <s v="Off"/>
    <s v="On"/>
    <n v="16.659415475802898"/>
    <s v="Monday"/>
    <x v="0"/>
    <n v="80.362115985331599"/>
    <m/>
    <m/>
    <m/>
    <m/>
    <m/>
    <m/>
    <m/>
    <s v="High"/>
    <s v="High"/>
    <m/>
    <m/>
  </r>
  <r>
    <d v="2022-01-11T07:00:00"/>
    <s v="Tuesday"/>
    <x v="1"/>
    <n v="7"/>
    <s v="Off-Peak"/>
    <n v="29.659884078808901"/>
    <n v="34.042285767251698"/>
    <n v="1568.1926339771701"/>
    <n v="4"/>
    <s v="On"/>
    <s v="Off"/>
    <n v="24.646246279654498"/>
    <s v="Friday"/>
    <x v="1"/>
    <n v="92.521211465465697"/>
    <m/>
    <m/>
    <m/>
    <m/>
    <m/>
    <m/>
    <m/>
    <s v="Low"/>
    <s v="High"/>
    <m/>
    <m/>
  </r>
  <r>
    <d v="2022-01-11T08:00:00"/>
    <s v="Tuesday"/>
    <x v="1"/>
    <n v="8"/>
    <s v="Peak"/>
    <n v="24.293021662036502"/>
    <n v="32.059252084382599"/>
    <n v="1953.9582653810301"/>
    <n v="3"/>
    <s v="On"/>
    <s v="On"/>
    <n v="0.268875635311559"/>
    <s v="Wednesday"/>
    <x v="0"/>
    <n v="72.663167030417299"/>
    <m/>
    <m/>
    <m/>
    <m/>
    <m/>
    <m/>
    <m/>
    <s v="Low"/>
    <s v="High"/>
    <m/>
    <m/>
  </r>
  <r>
    <d v="2022-01-11T09:00:00"/>
    <s v="Tuesday"/>
    <x v="1"/>
    <n v="9"/>
    <s v="Peak"/>
    <n v="26.5270382275835"/>
    <n v="45.759269685254303"/>
    <n v="1208.2781179448"/>
    <n v="8"/>
    <s v="Off"/>
    <s v="On"/>
    <n v="12.062213437439899"/>
    <s v="Friday"/>
    <x v="0"/>
    <n v="78.202310680641304"/>
    <m/>
    <m/>
    <m/>
    <m/>
    <m/>
    <m/>
    <m/>
    <s v="High"/>
    <s v="Medium"/>
    <m/>
    <m/>
  </r>
  <r>
    <d v="2022-01-11T10:00:00"/>
    <s v="Tuesday"/>
    <x v="1"/>
    <n v="10"/>
    <s v="Peak"/>
    <n v="26.9040664983787"/>
    <n v="30.249199892580101"/>
    <n v="1062.2124100945"/>
    <n v="4"/>
    <s v="On"/>
    <s v="Off"/>
    <n v="9.6946586341879009"/>
    <s v="Thursday"/>
    <x v="0"/>
    <n v="90.491704261638702"/>
    <m/>
    <m/>
    <m/>
    <m/>
    <m/>
    <m/>
    <m/>
    <s v="Low"/>
    <s v="Medium"/>
    <m/>
    <m/>
  </r>
  <r>
    <d v="2022-01-11T11:00:00"/>
    <s v="Tuesday"/>
    <x v="1"/>
    <n v="11"/>
    <s v="Peak"/>
    <n v="29.490471834601902"/>
    <n v="34.627201524453902"/>
    <n v="1232.0894046031301"/>
    <n v="5"/>
    <s v="Off"/>
    <s v="Off"/>
    <n v="4.5438358299061896"/>
    <s v="Wednesday"/>
    <x v="1"/>
    <n v="76.681839977468897"/>
    <m/>
    <m/>
    <m/>
    <m/>
    <m/>
    <m/>
    <m/>
    <s v="Medium"/>
    <s v="Medium"/>
    <m/>
    <m/>
  </r>
  <r>
    <d v="2022-01-11T12:00:00"/>
    <s v="Tuesday"/>
    <x v="1"/>
    <n v="12"/>
    <s v="Peak"/>
    <n v="26.703875046532701"/>
    <n v="38.379278042004401"/>
    <n v="1422.8399067703201"/>
    <n v="2"/>
    <s v="On"/>
    <s v="On"/>
    <n v="27.415402569549201"/>
    <s v="Sunday"/>
    <x v="1"/>
    <n v="81.518516291946099"/>
    <m/>
    <m/>
    <m/>
    <m/>
    <m/>
    <m/>
    <m/>
    <s v="Low"/>
    <s v="Medium"/>
    <m/>
    <m/>
  </r>
  <r>
    <d v="2022-01-11T13:00:00"/>
    <s v="Tuesday"/>
    <x v="1"/>
    <n v="13"/>
    <s v="Peak"/>
    <n v="21.829342107877402"/>
    <n v="42.415340048259097"/>
    <n v="1874.4127648209901"/>
    <n v="1"/>
    <s v="Off"/>
    <s v="On"/>
    <n v="20.158499323831901"/>
    <s v="Friday"/>
    <x v="1"/>
    <n v="67.315428295207099"/>
    <m/>
    <m/>
    <m/>
    <m/>
    <m/>
    <m/>
    <m/>
    <s v="Low"/>
    <s v="High"/>
    <m/>
    <m/>
  </r>
  <r>
    <d v="2022-01-11T14:00:00"/>
    <s v="Tuesday"/>
    <x v="1"/>
    <n v="14"/>
    <s v="Peak"/>
    <n v="26.5023915441196"/>
    <n v="53.3821289800239"/>
    <n v="1079.8116460659801"/>
    <n v="8"/>
    <s v="Off"/>
    <s v="On"/>
    <n v="1.6107981610375499"/>
    <s v="Thursday"/>
    <x v="0"/>
    <n v="79.496601346681302"/>
    <m/>
    <m/>
    <m/>
    <m/>
    <m/>
    <m/>
    <m/>
    <s v="High"/>
    <s v="Medium"/>
    <m/>
    <m/>
  </r>
  <r>
    <d v="2022-01-11T15:00:00"/>
    <s v="Tuesday"/>
    <x v="1"/>
    <n v="15"/>
    <s v="Peak"/>
    <n v="28.126973497484201"/>
    <n v="46.254173931169603"/>
    <n v="1351.9103661587701"/>
    <n v="7"/>
    <s v="On"/>
    <s v="On"/>
    <n v="9.6214734050227797"/>
    <s v="Sunday"/>
    <x v="1"/>
    <n v="86.447338603925402"/>
    <m/>
    <m/>
    <m/>
    <m/>
    <m/>
    <m/>
    <m/>
    <s v="High"/>
    <s v="Medium"/>
    <m/>
    <m/>
  </r>
  <r>
    <d v="2022-01-11T16:00:00"/>
    <s v="Tuesday"/>
    <x v="1"/>
    <n v="16"/>
    <s v="Peak"/>
    <n v="28.406253044728398"/>
    <n v="50.725261835161099"/>
    <n v="1439.86956777462"/>
    <n v="5"/>
    <s v="On"/>
    <s v="On"/>
    <n v="3.9557944067016799"/>
    <s v="Monday"/>
    <x v="1"/>
    <n v="93.694806596169201"/>
    <m/>
    <m/>
    <m/>
    <m/>
    <m/>
    <m/>
    <m/>
    <s v="Medium"/>
    <s v="Medium"/>
    <m/>
    <m/>
  </r>
  <r>
    <d v="2022-01-11T17:00:00"/>
    <s v="Tuesday"/>
    <x v="1"/>
    <n v="17"/>
    <s v="Peak"/>
    <n v="24.646433253000499"/>
    <n v="51.582167670602502"/>
    <n v="1491.1003755402401"/>
    <n v="3"/>
    <s v="On"/>
    <s v="Off"/>
    <n v="4.8917499598991601"/>
    <s v="Friday"/>
    <x v="0"/>
    <n v="79.489534628943204"/>
    <m/>
    <m/>
    <m/>
    <m/>
    <m/>
    <m/>
    <m/>
    <s v="Low"/>
    <s v="Medium"/>
    <m/>
    <m/>
  </r>
  <r>
    <d v="2022-01-11T18:00:00"/>
    <s v="Tuesday"/>
    <x v="1"/>
    <n v="18"/>
    <s v="Peak"/>
    <n v="26.693644561610299"/>
    <n v="56.491095486626101"/>
    <n v="1765.4303015053999"/>
    <n v="8"/>
    <s v="On"/>
    <s v="Off"/>
    <n v="9.4555568811257906"/>
    <s v="Friday"/>
    <x v="1"/>
    <n v="71.904879223379396"/>
    <m/>
    <m/>
    <m/>
    <m/>
    <m/>
    <m/>
    <m/>
    <s v="High"/>
    <s v="High"/>
    <m/>
    <m/>
  </r>
  <r>
    <d v="2022-01-11T19:00:00"/>
    <s v="Tuesday"/>
    <x v="1"/>
    <n v="19"/>
    <s v="Peak"/>
    <n v="29.211094917959599"/>
    <n v="36.394954708537703"/>
    <n v="1977.2185103889401"/>
    <n v="0"/>
    <s v="Off"/>
    <s v="Off"/>
    <n v="15.397317181268299"/>
    <s v="Thursday"/>
    <x v="0"/>
    <n v="77.413859039795099"/>
    <m/>
    <m/>
    <m/>
    <m/>
    <m/>
    <m/>
    <m/>
    <s v="Low"/>
    <s v="High"/>
    <m/>
    <m/>
  </r>
  <r>
    <d v="2022-01-11T20:00:00"/>
    <s v="Tuesday"/>
    <x v="1"/>
    <n v="20"/>
    <s v="Peak"/>
    <n v="24.9502464845913"/>
    <n v="48.104406870840698"/>
    <n v="1513.0721280168"/>
    <n v="0"/>
    <s v="Off"/>
    <s v="On"/>
    <n v="23.6796647695415"/>
    <s v="Monday"/>
    <x v="0"/>
    <n v="68.468533596405905"/>
    <m/>
    <m/>
    <m/>
    <m/>
    <m/>
    <m/>
    <m/>
    <s v="Low"/>
    <s v="High"/>
    <m/>
    <m/>
  </r>
  <r>
    <d v="2022-01-11T21:00:00"/>
    <s v="Tuesday"/>
    <x v="1"/>
    <n v="21"/>
    <s v="Peak"/>
    <n v="24.603616046900498"/>
    <n v="47.175223637499599"/>
    <n v="1280.23915902466"/>
    <n v="6"/>
    <s v="Off"/>
    <s v="Off"/>
    <n v="15.122463002038"/>
    <s v="Monday"/>
    <x v="1"/>
    <n v="72.993170432361595"/>
    <m/>
    <m/>
    <m/>
    <m/>
    <m/>
    <m/>
    <m/>
    <s v="High"/>
    <s v="Medium"/>
    <m/>
    <m/>
  </r>
  <r>
    <d v="2022-01-11T22:00:00"/>
    <s v="Tuesday"/>
    <x v="1"/>
    <n v="22"/>
    <s v="Off-Peak"/>
    <n v="29.591930852745801"/>
    <n v="57.2563401094421"/>
    <n v="1042.0720493917499"/>
    <n v="0"/>
    <s v="Off"/>
    <s v="Off"/>
    <n v="14.328040460972201"/>
    <s v="Saturday"/>
    <x v="1"/>
    <n v="83.2260060147226"/>
    <m/>
    <m/>
    <m/>
    <m/>
    <m/>
    <m/>
    <m/>
    <s v="Low"/>
    <s v="Medium"/>
    <m/>
    <m/>
  </r>
  <r>
    <d v="2022-01-11T23:00:00"/>
    <s v="Tuesday"/>
    <x v="1"/>
    <n v="23"/>
    <s v="Off-Peak"/>
    <n v="29.876548794672701"/>
    <n v="39.699242621954802"/>
    <n v="1181.7465160527399"/>
    <n v="1"/>
    <s v="On"/>
    <s v="Off"/>
    <n v="13.2116508250202"/>
    <s v="Sunday"/>
    <x v="0"/>
    <n v="80.431414636105501"/>
    <m/>
    <m/>
    <m/>
    <m/>
    <m/>
    <m/>
    <m/>
    <s v="Low"/>
    <s v="Medium"/>
    <m/>
    <m/>
  </r>
  <r>
    <d v="2022-01-12T00:00:00"/>
    <s v="Wednesday"/>
    <x v="1"/>
    <n v="0"/>
    <s v="Off-Peak"/>
    <n v="29.446483884084799"/>
    <n v="45.994091466526598"/>
    <n v="1702.1567646103499"/>
    <n v="9"/>
    <s v="Off"/>
    <s v="Off"/>
    <n v="6.3921527759811898"/>
    <s v="Wednesday"/>
    <x v="1"/>
    <n v="81.664654776618903"/>
    <m/>
    <m/>
    <m/>
    <m/>
    <m/>
    <m/>
    <m/>
    <s v="High"/>
    <s v="High"/>
    <m/>
    <m/>
  </r>
  <r>
    <d v="2022-01-12T01:00:00"/>
    <s v="Wednesday"/>
    <x v="1"/>
    <n v="1"/>
    <s v="Off-Peak"/>
    <n v="29.5994370937571"/>
    <n v="50.618749308176099"/>
    <n v="1006.22536701537"/>
    <n v="5"/>
    <s v="On"/>
    <s v="On"/>
    <n v="0.88998388860352096"/>
    <s v="Tuesday"/>
    <x v="1"/>
    <n v="91.908381312848306"/>
    <m/>
    <m/>
    <m/>
    <m/>
    <m/>
    <m/>
    <m/>
    <s v="Medium"/>
    <s v="Medium"/>
    <m/>
    <m/>
  </r>
  <r>
    <d v="2022-01-12T02:00:00"/>
    <s v="Wednesday"/>
    <x v="1"/>
    <n v="2"/>
    <s v="Off-Peak"/>
    <n v="22.554829000386"/>
    <n v="47.791648570965499"/>
    <n v="1130.0024035495501"/>
    <n v="2"/>
    <s v="On"/>
    <s v="Off"/>
    <n v="2.1819075456304202"/>
    <s v="Tuesday"/>
    <x v="1"/>
    <n v="65.676034131593696"/>
    <m/>
    <m/>
    <m/>
    <m/>
    <m/>
    <m/>
    <m/>
    <s v="Low"/>
    <s v="Medium"/>
    <m/>
    <m/>
  </r>
  <r>
    <d v="2022-01-12T03:00:00"/>
    <s v="Wednesday"/>
    <x v="1"/>
    <n v="3"/>
    <s v="Off-Peak"/>
    <n v="26.148008677161201"/>
    <n v="30.738404139032799"/>
    <n v="1468.4175362416599"/>
    <n v="5"/>
    <s v="On"/>
    <s v="Off"/>
    <n v="23.691307943919998"/>
    <s v="Saturday"/>
    <x v="1"/>
    <n v="76.235848391869794"/>
    <m/>
    <m/>
    <m/>
    <m/>
    <m/>
    <m/>
    <m/>
    <s v="Medium"/>
    <s v="Medium"/>
    <m/>
    <m/>
  </r>
  <r>
    <d v="2022-01-12T04:00:00"/>
    <s v="Wednesday"/>
    <x v="1"/>
    <n v="4"/>
    <s v="Off-Peak"/>
    <n v="24.9294247956574"/>
    <n v="36.4262378386601"/>
    <n v="1341.9076445289299"/>
    <n v="8"/>
    <s v="On"/>
    <s v="On"/>
    <n v="11.48722706499"/>
    <s v="Tuesday"/>
    <x v="1"/>
    <n v="81.5468009875772"/>
    <m/>
    <m/>
    <m/>
    <m/>
    <m/>
    <m/>
    <m/>
    <s v="High"/>
    <s v="Medium"/>
    <m/>
    <m/>
  </r>
  <r>
    <d v="2022-01-12T05:00:00"/>
    <s v="Wednesday"/>
    <x v="1"/>
    <n v="5"/>
    <s v="Off-Peak"/>
    <n v="24.797543324434201"/>
    <n v="44.307457248485498"/>
    <n v="1887.0946363099499"/>
    <n v="8"/>
    <s v="Off"/>
    <s v="On"/>
    <n v="6.7460351493098099"/>
    <s v="Sunday"/>
    <x v="0"/>
    <n v="83.759957347065793"/>
    <m/>
    <m/>
    <m/>
    <m/>
    <m/>
    <m/>
    <m/>
    <s v="High"/>
    <s v="High"/>
    <m/>
    <m/>
  </r>
  <r>
    <d v="2022-01-12T06:00:00"/>
    <s v="Wednesday"/>
    <x v="1"/>
    <n v="6"/>
    <s v="Off-Peak"/>
    <n v="23.349864394754299"/>
    <n v="33.098463609546101"/>
    <n v="1721.5212775764701"/>
    <n v="3"/>
    <s v="On"/>
    <s v="On"/>
    <n v="5.5245440634857799"/>
    <s v="Wednesday"/>
    <x v="1"/>
    <n v="76.6397294517093"/>
    <m/>
    <m/>
    <m/>
    <m/>
    <m/>
    <m/>
    <m/>
    <s v="Low"/>
    <s v="High"/>
    <m/>
    <m/>
  </r>
  <r>
    <d v="2022-01-12T07:00:00"/>
    <s v="Wednesday"/>
    <x v="1"/>
    <n v="7"/>
    <s v="Off-Peak"/>
    <n v="24.6007216822312"/>
    <n v="43.646227146723703"/>
    <n v="1854.8777252975999"/>
    <n v="7"/>
    <s v="Off"/>
    <s v="On"/>
    <n v="16.995707171778999"/>
    <s v="Sunday"/>
    <x v="1"/>
    <n v="73.629971223906907"/>
    <m/>
    <m/>
    <m/>
    <m/>
    <m/>
    <m/>
    <m/>
    <s v="High"/>
    <s v="High"/>
    <m/>
    <m/>
  </r>
  <r>
    <d v="2022-01-12T08:00:00"/>
    <s v="Wednesday"/>
    <x v="1"/>
    <n v="8"/>
    <s v="Peak"/>
    <n v="25.006287023064001"/>
    <n v="38.080501332485802"/>
    <n v="1766.6270159686701"/>
    <n v="3"/>
    <s v="On"/>
    <s v="Off"/>
    <n v="17.5908724388871"/>
    <s v="Wednesday"/>
    <x v="1"/>
    <n v="86.849285851146007"/>
    <m/>
    <m/>
    <m/>
    <m/>
    <m/>
    <m/>
    <m/>
    <s v="Low"/>
    <s v="High"/>
    <m/>
    <m/>
  </r>
  <r>
    <d v="2022-01-12T09:00:00"/>
    <s v="Wednesday"/>
    <x v="1"/>
    <n v="9"/>
    <s v="Peak"/>
    <n v="20.703181335499099"/>
    <n v="41.905365349498503"/>
    <n v="1494.2025478411899"/>
    <n v="4"/>
    <s v="On"/>
    <s v="On"/>
    <n v="27.6896321291918"/>
    <s v="Friday"/>
    <x v="1"/>
    <n v="66.848675354309293"/>
    <m/>
    <m/>
    <m/>
    <m/>
    <m/>
    <m/>
    <m/>
    <s v="Low"/>
    <s v="Medium"/>
    <m/>
    <m/>
  </r>
  <r>
    <d v="2022-01-12T10:00:00"/>
    <s v="Wednesday"/>
    <x v="1"/>
    <n v="10"/>
    <s v="Peak"/>
    <n v="23.474394293232301"/>
    <n v="39.762240247105098"/>
    <n v="1602.6431876040499"/>
    <n v="8"/>
    <s v="Off"/>
    <s v="On"/>
    <n v="13.9602865321697"/>
    <s v="Sunday"/>
    <x v="1"/>
    <n v="73.057806735552603"/>
    <m/>
    <m/>
    <m/>
    <m/>
    <m/>
    <m/>
    <m/>
    <s v="High"/>
    <s v="High"/>
    <m/>
    <m/>
  </r>
  <r>
    <d v="2022-01-12T11:00:00"/>
    <s v="Wednesday"/>
    <x v="1"/>
    <n v="11"/>
    <s v="Peak"/>
    <n v="22.859777949512502"/>
    <n v="37.401125537824001"/>
    <n v="1508.0163023448299"/>
    <n v="1"/>
    <s v="Off"/>
    <s v="Off"/>
    <n v="7.0002855702716396"/>
    <s v="Sunday"/>
    <x v="0"/>
    <n v="74.126537147424301"/>
    <m/>
    <m/>
    <m/>
    <m/>
    <m/>
    <m/>
    <m/>
    <s v="Low"/>
    <s v="High"/>
    <m/>
    <m/>
  </r>
  <r>
    <d v="2022-01-12T12:00:00"/>
    <s v="Wednesday"/>
    <x v="1"/>
    <n v="12"/>
    <s v="Peak"/>
    <n v="23.679048091631302"/>
    <n v="34.9006973555475"/>
    <n v="1148.55660400174"/>
    <n v="2"/>
    <s v="On"/>
    <s v="On"/>
    <n v="20.450404726752701"/>
    <s v="Saturday"/>
    <x v="1"/>
    <n v="79.938499466944904"/>
    <m/>
    <m/>
    <m/>
    <m/>
    <m/>
    <m/>
    <m/>
    <s v="Low"/>
    <s v="Medium"/>
    <m/>
    <m/>
  </r>
  <r>
    <d v="2022-01-12T13:00:00"/>
    <s v="Wednesday"/>
    <x v="1"/>
    <n v="13"/>
    <s v="Peak"/>
    <n v="28.3183887612511"/>
    <n v="40.439140667055497"/>
    <n v="1171.73212488578"/>
    <n v="1"/>
    <s v="Off"/>
    <s v="Off"/>
    <n v="25.900730335369499"/>
    <s v="Wednesday"/>
    <x v="0"/>
    <n v="78.636884576163993"/>
    <m/>
    <m/>
    <m/>
    <m/>
    <m/>
    <m/>
    <m/>
    <s v="Low"/>
    <s v="Medium"/>
    <m/>
    <m/>
  </r>
  <r>
    <d v="2022-01-12T14:00:00"/>
    <s v="Wednesday"/>
    <x v="1"/>
    <n v="14"/>
    <s v="Peak"/>
    <n v="25.3044648858748"/>
    <n v="48.439511857835299"/>
    <n v="1886.21832844559"/>
    <n v="1"/>
    <s v="On"/>
    <s v="Off"/>
    <n v="5.6894154141804503"/>
    <s v="Wednesday"/>
    <x v="0"/>
    <n v="65.445428019927405"/>
    <m/>
    <m/>
    <m/>
    <m/>
    <m/>
    <m/>
    <m/>
    <s v="Low"/>
    <s v="High"/>
    <m/>
    <m/>
  </r>
  <r>
    <d v="2022-01-12T15:00:00"/>
    <s v="Wednesday"/>
    <x v="1"/>
    <n v="15"/>
    <s v="Peak"/>
    <n v="22.092089696606202"/>
    <n v="50.565065007562502"/>
    <n v="1946.48153277902"/>
    <n v="7"/>
    <s v="Off"/>
    <s v="On"/>
    <n v="20.7563143990314"/>
    <s v="Friday"/>
    <x v="0"/>
    <n v="74.711883955310199"/>
    <m/>
    <m/>
    <m/>
    <m/>
    <m/>
    <m/>
    <m/>
    <s v="High"/>
    <s v="High"/>
    <m/>
    <m/>
  </r>
  <r>
    <d v="2022-01-12T16:00:00"/>
    <s v="Wednesday"/>
    <x v="1"/>
    <n v="16"/>
    <s v="Peak"/>
    <n v="22.740145266380701"/>
    <n v="45.291567645296197"/>
    <n v="1278.9060878201601"/>
    <n v="7"/>
    <s v="On"/>
    <s v="On"/>
    <n v="28.701184192216399"/>
    <s v="Friday"/>
    <x v="1"/>
    <n v="71.568813169227596"/>
    <m/>
    <m/>
    <m/>
    <m/>
    <m/>
    <m/>
    <m/>
    <s v="High"/>
    <s v="Medium"/>
    <m/>
    <m/>
  </r>
  <r>
    <d v="2022-01-12T17:00:00"/>
    <s v="Wednesday"/>
    <x v="1"/>
    <n v="17"/>
    <s v="Peak"/>
    <n v="29.248672781725801"/>
    <n v="48.087675799113299"/>
    <n v="1025.03986724487"/>
    <n v="4"/>
    <s v="On"/>
    <s v="Off"/>
    <n v="25.683313748520099"/>
    <s v="Thursday"/>
    <x v="1"/>
    <n v="91.490982292620501"/>
    <m/>
    <m/>
    <m/>
    <m/>
    <m/>
    <m/>
    <m/>
    <s v="Low"/>
    <s v="Medium"/>
    <m/>
    <m/>
  </r>
  <r>
    <d v="2022-01-12T18:00:00"/>
    <s v="Wednesday"/>
    <x v="1"/>
    <n v="18"/>
    <s v="Peak"/>
    <n v="21.430706830501201"/>
    <n v="47.486882868339102"/>
    <n v="1481.14828713679"/>
    <n v="3"/>
    <s v="On"/>
    <s v="Off"/>
    <n v="19.3516596238935"/>
    <s v="Friday"/>
    <x v="1"/>
    <n v="66.972252338494002"/>
    <m/>
    <m/>
    <m/>
    <m/>
    <m/>
    <m/>
    <m/>
    <s v="Low"/>
    <s v="Medium"/>
    <m/>
    <m/>
  </r>
  <r>
    <d v="2022-01-12T19:00:00"/>
    <s v="Wednesday"/>
    <x v="1"/>
    <n v="19"/>
    <s v="Peak"/>
    <n v="23.778691841600502"/>
    <n v="52.777266858148003"/>
    <n v="1867.1676640569101"/>
    <n v="1"/>
    <s v="Off"/>
    <s v="Off"/>
    <n v="6.55083909654536"/>
    <s v="Tuesday"/>
    <x v="0"/>
    <n v="75.679171303588603"/>
    <m/>
    <m/>
    <m/>
    <m/>
    <m/>
    <m/>
    <m/>
    <s v="Low"/>
    <s v="High"/>
    <m/>
    <m/>
  </r>
  <r>
    <d v="2022-01-12T20:00:00"/>
    <s v="Wednesday"/>
    <x v="1"/>
    <n v="20"/>
    <s v="Peak"/>
    <n v="24.731983410160399"/>
    <n v="36.341398795829903"/>
    <n v="1669.0673140921001"/>
    <n v="3"/>
    <s v="Off"/>
    <s v="On"/>
    <n v="2.74160933871363"/>
    <s v="Sunday"/>
    <x v="0"/>
    <n v="66.829457997024093"/>
    <m/>
    <m/>
    <m/>
    <m/>
    <m/>
    <m/>
    <m/>
    <s v="Low"/>
    <s v="High"/>
    <m/>
    <m/>
  </r>
  <r>
    <d v="2022-01-12T21:00:00"/>
    <s v="Wednesday"/>
    <x v="1"/>
    <n v="21"/>
    <s v="Peak"/>
    <n v="25.597789190873101"/>
    <n v="36.561327462589603"/>
    <n v="1473.09868690966"/>
    <n v="2"/>
    <s v="On"/>
    <s v="On"/>
    <n v="7.2053386901526402"/>
    <s v="Saturday"/>
    <x v="1"/>
    <n v="86.779619561719301"/>
    <m/>
    <m/>
    <m/>
    <m/>
    <m/>
    <m/>
    <m/>
    <s v="Low"/>
    <s v="Medium"/>
    <m/>
    <m/>
  </r>
  <r>
    <d v="2022-01-12T22:00:00"/>
    <s v="Wednesday"/>
    <x v="1"/>
    <n v="22"/>
    <s v="Off-Peak"/>
    <n v="29.743729598527899"/>
    <n v="34.1669165109601"/>
    <n v="1249.79398696358"/>
    <n v="7"/>
    <s v="Off"/>
    <s v="On"/>
    <n v="7.7452697648872197"/>
    <s v="Friday"/>
    <x v="0"/>
    <n v="83.341143676586697"/>
    <m/>
    <m/>
    <m/>
    <m/>
    <m/>
    <m/>
    <m/>
    <s v="High"/>
    <s v="Medium"/>
    <m/>
    <m/>
  </r>
  <r>
    <d v="2022-01-12T23:00:00"/>
    <s v="Wednesday"/>
    <x v="1"/>
    <n v="23"/>
    <s v="Off-Peak"/>
    <n v="24.223266328419498"/>
    <n v="49.2081617078994"/>
    <n v="1228.29692345852"/>
    <n v="2"/>
    <s v="Off"/>
    <s v="On"/>
    <n v="0.251475201162002"/>
    <s v="Saturday"/>
    <x v="0"/>
    <n v="66.150001221612598"/>
    <m/>
    <m/>
    <m/>
    <m/>
    <m/>
    <m/>
    <m/>
    <s v="Low"/>
    <s v="Medium"/>
    <m/>
    <m/>
  </r>
  <r>
    <d v="2022-01-13T00:00:00"/>
    <s v="Thursday"/>
    <x v="1"/>
    <n v="0"/>
    <s v="Off-Peak"/>
    <n v="23.3246254028194"/>
    <n v="36.354775570081898"/>
    <n v="1241.38336107294"/>
    <n v="0"/>
    <s v="Off"/>
    <s v="Off"/>
    <n v="17.027743755546702"/>
    <s v="Wednesday"/>
    <x v="0"/>
    <n v="66.177619649292893"/>
    <m/>
    <m/>
    <m/>
    <m/>
    <m/>
    <m/>
    <m/>
    <s v="Low"/>
    <s v="Medium"/>
    <m/>
    <m/>
  </r>
  <r>
    <d v="2022-01-13T01:00:00"/>
    <s v="Thursday"/>
    <x v="1"/>
    <n v="1"/>
    <s v="Off-Peak"/>
    <n v="28.303891886436499"/>
    <n v="46.032174410361598"/>
    <n v="1085.1500300953401"/>
    <n v="3"/>
    <s v="On"/>
    <s v="On"/>
    <n v="15.7842057295152"/>
    <s v="Sunday"/>
    <x v="1"/>
    <n v="94.178518110489094"/>
    <m/>
    <m/>
    <m/>
    <m/>
    <m/>
    <m/>
    <m/>
    <s v="Low"/>
    <s v="Medium"/>
    <m/>
    <m/>
  </r>
  <r>
    <d v="2022-01-13T02:00:00"/>
    <s v="Thursday"/>
    <x v="1"/>
    <n v="2"/>
    <s v="Off-Peak"/>
    <n v="29.625555535081698"/>
    <n v="39.954135325660701"/>
    <n v="1498.32111391287"/>
    <n v="7"/>
    <s v="On"/>
    <s v="Off"/>
    <n v="9.1113463996110209"/>
    <s v="Saturday"/>
    <x v="1"/>
    <n v="89.632518020918496"/>
    <m/>
    <m/>
    <m/>
    <m/>
    <m/>
    <m/>
    <m/>
    <s v="High"/>
    <s v="Medium"/>
    <m/>
    <m/>
  </r>
  <r>
    <d v="2022-01-13T03:00:00"/>
    <s v="Thursday"/>
    <x v="1"/>
    <n v="3"/>
    <s v="Off-Peak"/>
    <n v="20.6125709448844"/>
    <n v="49.693535486233799"/>
    <n v="1991.5579535402301"/>
    <n v="7"/>
    <s v="On"/>
    <s v="On"/>
    <n v="22.236551219035"/>
    <s v="Tuesday"/>
    <x v="0"/>
    <n v="71.851369032419598"/>
    <m/>
    <m/>
    <m/>
    <m/>
    <m/>
    <m/>
    <m/>
    <s v="High"/>
    <s v="High"/>
    <m/>
    <m/>
  </r>
  <r>
    <d v="2022-01-13T04:00:00"/>
    <s v="Thursday"/>
    <x v="1"/>
    <n v="4"/>
    <s v="Off-Peak"/>
    <n v="29.927676452621199"/>
    <n v="54.179140661965597"/>
    <n v="1182.70945993496"/>
    <n v="1"/>
    <s v="On"/>
    <s v="Off"/>
    <n v="13.395787732756601"/>
    <s v="Friday"/>
    <x v="0"/>
    <n v="85.925553202648601"/>
    <m/>
    <m/>
    <m/>
    <m/>
    <m/>
    <m/>
    <m/>
    <s v="Low"/>
    <s v="Medium"/>
    <m/>
    <m/>
  </r>
  <r>
    <d v="2022-01-13T05:00:00"/>
    <s v="Thursday"/>
    <x v="1"/>
    <n v="5"/>
    <s v="Off-Peak"/>
    <n v="27.326781917303599"/>
    <n v="51.0748112081085"/>
    <n v="1920.4407799697501"/>
    <n v="0"/>
    <s v="Off"/>
    <s v="On"/>
    <n v="0.70258884376794095"/>
    <s v="Thursday"/>
    <x v="1"/>
    <n v="72.643214808380606"/>
    <m/>
    <m/>
    <m/>
    <m/>
    <m/>
    <m/>
    <m/>
    <s v="Low"/>
    <s v="High"/>
    <m/>
    <m/>
  </r>
  <r>
    <d v="2022-01-13T06:00:00"/>
    <s v="Thursday"/>
    <x v="1"/>
    <n v="6"/>
    <s v="Off-Peak"/>
    <n v="21.841436693394598"/>
    <n v="57.528479273039601"/>
    <n v="1214.57554956585"/>
    <n v="1"/>
    <s v="Off"/>
    <s v="Off"/>
    <n v="2.91592500631908"/>
    <s v="Sunday"/>
    <x v="1"/>
    <n v="71.369355585904202"/>
    <m/>
    <m/>
    <m/>
    <m/>
    <m/>
    <m/>
    <m/>
    <s v="Low"/>
    <s v="Medium"/>
    <m/>
    <m/>
  </r>
  <r>
    <d v="2022-01-13T07:00:00"/>
    <s v="Thursday"/>
    <x v="1"/>
    <n v="7"/>
    <s v="Off-Peak"/>
    <n v="21.118693145882499"/>
    <n v="47.805951122790802"/>
    <n v="1883.4150244462301"/>
    <n v="0"/>
    <s v="Off"/>
    <s v="Off"/>
    <n v="5.5763112218016803E-2"/>
    <s v="Wednesday"/>
    <x v="0"/>
    <n v="56.158206404294802"/>
    <m/>
    <m/>
    <m/>
    <m/>
    <m/>
    <m/>
    <m/>
    <s v="Low"/>
    <s v="High"/>
    <m/>
    <m/>
  </r>
  <r>
    <d v="2022-01-13T08:00:00"/>
    <s v="Thursday"/>
    <x v="1"/>
    <n v="8"/>
    <s v="Peak"/>
    <n v="20.751795991733999"/>
    <n v="44.102799291074199"/>
    <n v="1960.70199677708"/>
    <n v="5"/>
    <s v="Off"/>
    <s v="On"/>
    <n v="22.336043085529699"/>
    <s v="Sunday"/>
    <x v="1"/>
    <n v="64.159080282778007"/>
    <m/>
    <m/>
    <m/>
    <m/>
    <m/>
    <m/>
    <m/>
    <s v="Medium"/>
    <s v="High"/>
    <m/>
    <m/>
  </r>
  <r>
    <d v="2022-01-13T09:00:00"/>
    <s v="Thursday"/>
    <x v="1"/>
    <n v="9"/>
    <s v="Peak"/>
    <n v="26.1699492983821"/>
    <n v="47.692815182198302"/>
    <n v="1153.6696694658399"/>
    <n v="6"/>
    <s v="Off"/>
    <s v="On"/>
    <n v="2.9114908667427599"/>
    <s v="Tuesday"/>
    <x v="1"/>
    <n v="78.5530013216935"/>
    <m/>
    <m/>
    <m/>
    <m/>
    <m/>
    <m/>
    <m/>
    <s v="High"/>
    <s v="Medium"/>
    <m/>
    <m/>
  </r>
  <r>
    <d v="2022-01-13T10:00:00"/>
    <s v="Thursday"/>
    <x v="1"/>
    <n v="10"/>
    <s v="Peak"/>
    <n v="23.172259632537799"/>
    <n v="49.577710809498299"/>
    <n v="1723.5650077253499"/>
    <n v="8"/>
    <s v="On"/>
    <s v="Off"/>
    <n v="26.687586462554901"/>
    <s v="Wednesday"/>
    <x v="0"/>
    <n v="83.957049972802096"/>
    <m/>
    <m/>
    <m/>
    <m/>
    <m/>
    <m/>
    <m/>
    <s v="High"/>
    <s v="High"/>
    <m/>
    <m/>
  </r>
  <r>
    <d v="2022-01-13T11:00:00"/>
    <s v="Thursday"/>
    <x v="1"/>
    <n v="11"/>
    <s v="Peak"/>
    <n v="25.272816356960199"/>
    <n v="40.193636418732098"/>
    <n v="1047.0336934606"/>
    <n v="1"/>
    <s v="Off"/>
    <s v="On"/>
    <n v="6.1398477203907396"/>
    <s v="Thursday"/>
    <x v="0"/>
    <n v="71.792375510515896"/>
    <m/>
    <m/>
    <m/>
    <m/>
    <m/>
    <m/>
    <m/>
    <s v="Low"/>
    <s v="Medium"/>
    <m/>
    <m/>
  </r>
  <r>
    <d v="2022-01-13T12:00:00"/>
    <s v="Thursday"/>
    <x v="1"/>
    <n v="12"/>
    <s v="Peak"/>
    <n v="21.8007857725718"/>
    <n v="49.9502447472086"/>
    <n v="1700.6708256453201"/>
    <n v="9"/>
    <s v="On"/>
    <s v="On"/>
    <n v="6.8128258201329297"/>
    <s v="Friday"/>
    <x v="0"/>
    <n v="75.056530782982904"/>
    <m/>
    <m/>
    <m/>
    <m/>
    <m/>
    <m/>
    <m/>
    <s v="High"/>
    <s v="High"/>
    <m/>
    <m/>
  </r>
  <r>
    <d v="2022-01-13T13:00:00"/>
    <s v="Thursday"/>
    <x v="1"/>
    <n v="13"/>
    <s v="Peak"/>
    <n v="29.672112996782701"/>
    <n v="56.543906950370904"/>
    <n v="1196.2411437651899"/>
    <n v="8"/>
    <s v="Off"/>
    <s v="On"/>
    <n v="2.5054404978352798"/>
    <s v="Thursday"/>
    <x v="0"/>
    <n v="80.487035562359793"/>
    <m/>
    <m/>
    <m/>
    <m/>
    <m/>
    <m/>
    <m/>
    <s v="High"/>
    <s v="Medium"/>
    <m/>
    <m/>
  </r>
  <r>
    <d v="2022-01-13T14:00:00"/>
    <s v="Thursday"/>
    <x v="1"/>
    <n v="14"/>
    <s v="Peak"/>
    <n v="25.744887496036501"/>
    <n v="58.604663687903397"/>
    <n v="1125.7253405951899"/>
    <n v="5"/>
    <s v="Off"/>
    <s v="Off"/>
    <n v="18.971906543766"/>
    <s v="Friday"/>
    <x v="1"/>
    <n v="85.706530264430896"/>
    <m/>
    <m/>
    <m/>
    <m/>
    <m/>
    <m/>
    <m/>
    <s v="Medium"/>
    <s v="Medium"/>
    <m/>
    <m/>
  </r>
  <r>
    <d v="2022-01-13T15:00:00"/>
    <s v="Thursday"/>
    <x v="1"/>
    <n v="15"/>
    <s v="Peak"/>
    <n v="28.371521111766199"/>
    <n v="58.461654608969198"/>
    <n v="1614.18758238941"/>
    <n v="3"/>
    <s v="Off"/>
    <s v="On"/>
    <n v="19.908450750170399"/>
    <s v="Thursday"/>
    <x v="1"/>
    <n v="84.5860972744495"/>
    <m/>
    <m/>
    <m/>
    <m/>
    <m/>
    <m/>
    <m/>
    <s v="Low"/>
    <s v="High"/>
    <m/>
    <m/>
  </r>
  <r>
    <d v="2022-01-13T16:00:00"/>
    <s v="Thursday"/>
    <x v="1"/>
    <n v="16"/>
    <s v="Peak"/>
    <n v="23.336911733784198"/>
    <n v="46.071801995611899"/>
    <n v="1444.1292177596899"/>
    <n v="4"/>
    <s v="Off"/>
    <s v="On"/>
    <n v="8.8299368354976"/>
    <s v="Monday"/>
    <x v="1"/>
    <n v="71.589078327578804"/>
    <m/>
    <m/>
    <m/>
    <m/>
    <m/>
    <m/>
    <m/>
    <s v="Low"/>
    <s v="Medium"/>
    <m/>
    <m/>
  </r>
  <r>
    <d v="2022-01-13T17:00:00"/>
    <s v="Thursday"/>
    <x v="1"/>
    <n v="17"/>
    <s v="Peak"/>
    <n v="29.073274560269699"/>
    <n v="55.486886444837701"/>
    <n v="1914.4521285855301"/>
    <n v="0"/>
    <s v="On"/>
    <s v="Off"/>
    <n v="6.2715066044902699"/>
    <s v="Thursday"/>
    <x v="1"/>
    <n v="79.766374195669897"/>
    <m/>
    <m/>
    <m/>
    <m/>
    <m/>
    <m/>
    <m/>
    <s v="Low"/>
    <s v="High"/>
    <m/>
    <m/>
  </r>
  <r>
    <d v="2022-01-13T18:00:00"/>
    <s v="Thursday"/>
    <x v="1"/>
    <n v="18"/>
    <s v="Peak"/>
    <n v="24.496062840963301"/>
    <n v="59.555841855574599"/>
    <n v="1783.05271192904"/>
    <n v="5"/>
    <s v="On"/>
    <s v="Off"/>
    <n v="22.666244048311199"/>
    <s v="Wednesday"/>
    <x v="0"/>
    <n v="68.195597905357403"/>
    <m/>
    <m/>
    <m/>
    <m/>
    <m/>
    <m/>
    <m/>
    <s v="Medium"/>
    <s v="High"/>
    <m/>
    <m/>
  </r>
  <r>
    <d v="2022-01-13T19:00:00"/>
    <s v="Thursday"/>
    <x v="1"/>
    <n v="19"/>
    <s v="Peak"/>
    <n v="24.005801562854298"/>
    <n v="49.420887823067702"/>
    <n v="1711.853653504"/>
    <n v="3"/>
    <s v="On"/>
    <s v="Off"/>
    <n v="24.386163896806099"/>
    <s v="Sunday"/>
    <x v="1"/>
    <n v="66.001779931736095"/>
    <m/>
    <m/>
    <m/>
    <m/>
    <m/>
    <m/>
    <m/>
    <s v="Low"/>
    <s v="High"/>
    <m/>
    <m/>
  </r>
  <r>
    <d v="2022-01-13T20:00:00"/>
    <s v="Thursday"/>
    <x v="1"/>
    <n v="20"/>
    <s v="Peak"/>
    <n v="27.9222134910903"/>
    <n v="44.018948625205397"/>
    <n v="1858.6649439089699"/>
    <n v="2"/>
    <s v="Off"/>
    <s v="On"/>
    <n v="11.7246839787292"/>
    <s v="Friday"/>
    <x v="1"/>
    <n v="80.514396220133605"/>
    <m/>
    <m/>
    <m/>
    <m/>
    <m/>
    <m/>
    <m/>
    <s v="Low"/>
    <s v="High"/>
    <m/>
    <m/>
  </r>
  <r>
    <d v="2022-01-13T21:00:00"/>
    <s v="Thursday"/>
    <x v="1"/>
    <n v="21"/>
    <s v="Peak"/>
    <n v="24.047823827980402"/>
    <n v="54.5872342714922"/>
    <n v="1758.4183587263201"/>
    <n v="8"/>
    <s v="On"/>
    <s v="Off"/>
    <n v="14.1622465420932"/>
    <s v="Monday"/>
    <x v="0"/>
    <n v="83.219395039907894"/>
    <m/>
    <m/>
    <m/>
    <m/>
    <m/>
    <m/>
    <m/>
    <s v="High"/>
    <s v="High"/>
    <m/>
    <m/>
  </r>
  <r>
    <d v="2022-01-13T22:00:00"/>
    <s v="Thursday"/>
    <x v="1"/>
    <n v="22"/>
    <s v="Off-Peak"/>
    <n v="28.837301599473701"/>
    <n v="38.597513879133103"/>
    <n v="1729.45099010333"/>
    <n v="5"/>
    <s v="On"/>
    <s v="On"/>
    <n v="6.65891055104332"/>
    <s v="Monday"/>
    <x v="1"/>
    <n v="96.244796467805301"/>
    <m/>
    <m/>
    <m/>
    <m/>
    <m/>
    <m/>
    <m/>
    <s v="Medium"/>
    <s v="High"/>
    <m/>
    <m/>
  </r>
  <r>
    <d v="2022-01-13T23:00:00"/>
    <s v="Thursday"/>
    <x v="1"/>
    <n v="23"/>
    <s v="Off-Peak"/>
    <n v="24.100296887276102"/>
    <n v="40.031573272855198"/>
    <n v="1892.42385319306"/>
    <n v="9"/>
    <s v="Off"/>
    <s v="On"/>
    <n v="21.794893964459899"/>
    <s v="Tuesday"/>
    <x v="0"/>
    <n v="73.108641892003305"/>
    <m/>
    <m/>
    <m/>
    <m/>
    <m/>
    <m/>
    <m/>
    <s v="High"/>
    <s v="High"/>
    <m/>
    <m/>
  </r>
  <r>
    <d v="2022-01-14T00:00:00"/>
    <s v="Friday"/>
    <x v="1"/>
    <n v="0"/>
    <s v="Off-Peak"/>
    <n v="20.960629129169899"/>
    <n v="50.875463532631301"/>
    <n v="1380.0443536329699"/>
    <n v="5"/>
    <s v="Off"/>
    <s v="On"/>
    <n v="26.668404936346299"/>
    <s v="Saturday"/>
    <x v="1"/>
    <n v="69.615977837481395"/>
    <m/>
    <m/>
    <m/>
    <m/>
    <m/>
    <m/>
    <m/>
    <s v="Medium"/>
    <s v="Medium"/>
    <m/>
    <m/>
  </r>
  <r>
    <d v="2022-01-14T01:00:00"/>
    <s v="Friday"/>
    <x v="1"/>
    <n v="1"/>
    <s v="Off-Peak"/>
    <n v="24.828757087261401"/>
    <n v="55.597312954831899"/>
    <n v="1057.9928560047099"/>
    <n v="3"/>
    <s v="On"/>
    <s v="On"/>
    <n v="26.099707011958799"/>
    <s v="Monday"/>
    <x v="0"/>
    <n v="85.179920117215104"/>
    <m/>
    <m/>
    <m/>
    <m/>
    <m/>
    <m/>
    <m/>
    <s v="Low"/>
    <s v="Medium"/>
    <m/>
    <m/>
  </r>
  <r>
    <d v="2022-01-14T02:00:00"/>
    <s v="Friday"/>
    <x v="1"/>
    <n v="2"/>
    <s v="Off-Peak"/>
    <n v="27.707011914508101"/>
    <n v="30.197259813469501"/>
    <n v="1856.87594927091"/>
    <n v="2"/>
    <s v="On"/>
    <s v="Off"/>
    <n v="25.9903873625823"/>
    <s v="Monday"/>
    <x v="0"/>
    <n v="84.492196767924298"/>
    <m/>
    <m/>
    <m/>
    <m/>
    <m/>
    <m/>
    <m/>
    <s v="Low"/>
    <s v="High"/>
    <m/>
    <m/>
  </r>
  <r>
    <d v="2022-01-14T03:00:00"/>
    <s v="Friday"/>
    <x v="1"/>
    <n v="3"/>
    <s v="Off-Peak"/>
    <n v="21.436573616730598"/>
    <n v="35.160350867284002"/>
    <n v="1545.7860300853899"/>
    <n v="4"/>
    <s v="On"/>
    <s v="Off"/>
    <n v="3.3453123845138499"/>
    <s v="Monday"/>
    <x v="0"/>
    <n v="70.536005896362099"/>
    <m/>
    <m/>
    <m/>
    <m/>
    <m/>
    <m/>
    <m/>
    <s v="Low"/>
    <s v="High"/>
    <m/>
    <m/>
  </r>
  <r>
    <d v="2022-01-14T04:00:00"/>
    <s v="Friday"/>
    <x v="1"/>
    <n v="4"/>
    <s v="Off-Peak"/>
    <n v="21.869406922127201"/>
    <n v="34.397344165308397"/>
    <n v="1189.8486544303801"/>
    <n v="5"/>
    <s v="Off"/>
    <s v="Off"/>
    <n v="21.284297358190098"/>
    <s v="Friday"/>
    <x v="1"/>
    <n v="60.4918001382919"/>
    <m/>
    <m/>
    <m/>
    <m/>
    <m/>
    <m/>
    <m/>
    <s v="Medium"/>
    <s v="Medium"/>
    <m/>
    <m/>
  </r>
  <r>
    <d v="2022-01-14T05:00:00"/>
    <s v="Friday"/>
    <x v="1"/>
    <n v="5"/>
    <s v="Off-Peak"/>
    <n v="26.895422449738799"/>
    <n v="33.035782165216098"/>
    <n v="1757.0838611695499"/>
    <n v="6"/>
    <s v="On"/>
    <s v="Off"/>
    <n v="22.399405959146499"/>
    <s v="Monday"/>
    <x v="0"/>
    <n v="82.167721734378404"/>
    <m/>
    <m/>
    <m/>
    <m/>
    <m/>
    <m/>
    <m/>
    <s v="High"/>
    <s v="High"/>
    <m/>
    <m/>
  </r>
  <r>
    <d v="2022-01-14T06:00:00"/>
    <s v="Friday"/>
    <x v="1"/>
    <n v="6"/>
    <s v="Off-Peak"/>
    <n v="29.841403664499801"/>
    <n v="31.514424169382099"/>
    <n v="1549.1527897096801"/>
    <n v="3"/>
    <s v="Off"/>
    <s v="Off"/>
    <n v="3.05834359146204"/>
    <s v="Sunday"/>
    <x v="1"/>
    <n v="81.912040804311999"/>
    <m/>
    <m/>
    <m/>
    <m/>
    <m/>
    <m/>
    <m/>
    <s v="Low"/>
    <s v="High"/>
    <m/>
    <m/>
  </r>
  <r>
    <d v="2022-01-14T07:00:00"/>
    <s v="Friday"/>
    <x v="1"/>
    <n v="7"/>
    <s v="Off-Peak"/>
    <n v="21.623250038037899"/>
    <n v="57.409256270075097"/>
    <n v="1090.63161467896"/>
    <n v="2"/>
    <s v="Off"/>
    <s v="On"/>
    <n v="10.885012143530499"/>
    <s v="Sunday"/>
    <x v="0"/>
    <n v="70.016667030865904"/>
    <m/>
    <m/>
    <m/>
    <m/>
    <m/>
    <m/>
    <m/>
    <s v="Low"/>
    <s v="Medium"/>
    <m/>
    <m/>
  </r>
  <r>
    <d v="2022-01-14T08:00:00"/>
    <s v="Friday"/>
    <x v="1"/>
    <n v="8"/>
    <s v="Peak"/>
    <n v="29.971164934859999"/>
    <n v="30.5216841585443"/>
    <n v="1868.88737306034"/>
    <n v="5"/>
    <s v="On"/>
    <s v="On"/>
    <n v="24.148118145969399"/>
    <s v="Wednesday"/>
    <x v="0"/>
    <n v="94.076254849317905"/>
    <m/>
    <m/>
    <m/>
    <m/>
    <m/>
    <m/>
    <m/>
    <s v="Medium"/>
    <s v="High"/>
    <m/>
    <m/>
  </r>
  <r>
    <d v="2022-01-14T09:00:00"/>
    <s v="Friday"/>
    <x v="1"/>
    <n v="9"/>
    <s v="Peak"/>
    <n v="24.4756830878339"/>
    <n v="55.101407687881803"/>
    <n v="1121.2944759132499"/>
    <n v="3"/>
    <s v="On"/>
    <s v="On"/>
    <n v="26.9238713689296"/>
    <s v="Thursday"/>
    <x v="1"/>
    <n v="74.400792403285294"/>
    <m/>
    <m/>
    <m/>
    <m/>
    <m/>
    <m/>
    <m/>
    <s v="Low"/>
    <s v="Medium"/>
    <m/>
    <m/>
  </r>
  <r>
    <d v="2022-01-14T10:00:00"/>
    <s v="Friday"/>
    <x v="1"/>
    <n v="10"/>
    <s v="Peak"/>
    <n v="27.746699927274602"/>
    <n v="39.678211128097203"/>
    <n v="1390.03279451617"/>
    <n v="5"/>
    <s v="On"/>
    <s v="On"/>
    <n v="9.2392995908538893"/>
    <s v="Saturday"/>
    <x v="1"/>
    <n v="89.507070923538095"/>
    <m/>
    <m/>
    <m/>
    <m/>
    <m/>
    <m/>
    <m/>
    <s v="Medium"/>
    <s v="Medium"/>
    <m/>
    <m/>
  </r>
  <r>
    <d v="2022-01-14T11:00:00"/>
    <s v="Friday"/>
    <x v="1"/>
    <n v="11"/>
    <s v="Peak"/>
    <n v="26.478989395410402"/>
    <n v="53.262561440391202"/>
    <n v="1491.74394945263"/>
    <n v="6"/>
    <s v="Off"/>
    <s v="On"/>
    <n v="29.3987584372565"/>
    <s v="Sunday"/>
    <x v="0"/>
    <n v="81.444920439775998"/>
    <m/>
    <m/>
    <m/>
    <m/>
    <m/>
    <m/>
    <m/>
    <s v="High"/>
    <s v="Medium"/>
    <m/>
    <m/>
  </r>
  <r>
    <d v="2022-01-14T12:00:00"/>
    <s v="Friday"/>
    <x v="1"/>
    <n v="12"/>
    <s v="Peak"/>
    <n v="29.661390791489598"/>
    <n v="30.625188424257399"/>
    <n v="1073.0717878395801"/>
    <n v="7"/>
    <s v="On"/>
    <s v="On"/>
    <n v="17.3286015668941"/>
    <s v="Monday"/>
    <x v="1"/>
    <n v="82.026653993878696"/>
    <m/>
    <m/>
    <m/>
    <m/>
    <m/>
    <m/>
    <m/>
    <s v="High"/>
    <s v="Medium"/>
    <m/>
    <m/>
  </r>
  <r>
    <d v="2022-01-14T13:00:00"/>
    <s v="Friday"/>
    <x v="1"/>
    <n v="13"/>
    <s v="Peak"/>
    <n v="28.495385710926801"/>
    <n v="49.570036400675399"/>
    <n v="1217.1051616116999"/>
    <n v="8"/>
    <s v="Off"/>
    <s v="Off"/>
    <n v="26.7998496899815"/>
    <s v="Sunday"/>
    <x v="1"/>
    <n v="86.589719601510396"/>
    <m/>
    <m/>
    <m/>
    <m/>
    <m/>
    <m/>
    <m/>
    <s v="High"/>
    <s v="Medium"/>
    <m/>
    <m/>
  </r>
  <r>
    <d v="2022-01-14T14:00:00"/>
    <s v="Friday"/>
    <x v="1"/>
    <n v="14"/>
    <s v="Peak"/>
    <n v="23.676638134813999"/>
    <n v="38.6002447002003"/>
    <n v="1911.6396765899101"/>
    <n v="6"/>
    <s v="On"/>
    <s v="On"/>
    <n v="14.118308369759699"/>
    <s v="Sunday"/>
    <x v="0"/>
    <n v="73.313384327810894"/>
    <m/>
    <m/>
    <m/>
    <m/>
    <m/>
    <m/>
    <m/>
    <s v="High"/>
    <s v="High"/>
    <m/>
    <m/>
  </r>
  <r>
    <d v="2022-01-14T15:00:00"/>
    <s v="Friday"/>
    <x v="1"/>
    <n v="15"/>
    <s v="Peak"/>
    <n v="22.976247258235599"/>
    <n v="49.555487130201499"/>
    <n v="1015.94123327615"/>
    <n v="6"/>
    <s v="Off"/>
    <s v="Off"/>
    <n v="11.264707560596699"/>
    <s v="Sunday"/>
    <x v="0"/>
    <n v="63.945190341955097"/>
    <m/>
    <m/>
    <m/>
    <m/>
    <m/>
    <m/>
    <m/>
    <s v="High"/>
    <s v="Medium"/>
    <m/>
    <m/>
  </r>
  <r>
    <d v="2022-01-14T16:00:00"/>
    <s v="Friday"/>
    <x v="1"/>
    <n v="16"/>
    <s v="Peak"/>
    <n v="25.556092091425"/>
    <n v="53.1064479395259"/>
    <n v="1109.2237952100199"/>
    <n v="4"/>
    <s v="Off"/>
    <s v="On"/>
    <n v="8.2160588680494797"/>
    <s v="Sunday"/>
    <x v="0"/>
    <n v="71.682159770919199"/>
    <m/>
    <m/>
    <m/>
    <m/>
    <m/>
    <m/>
    <m/>
    <s v="Low"/>
    <s v="Medium"/>
    <m/>
    <m/>
  </r>
  <r>
    <d v="2022-01-14T17:00:00"/>
    <s v="Friday"/>
    <x v="1"/>
    <n v="17"/>
    <s v="Peak"/>
    <n v="24.3556726442329"/>
    <n v="50.654584821725798"/>
    <n v="1966.99304665867"/>
    <n v="3"/>
    <s v="On"/>
    <s v="On"/>
    <n v="10.2439377799884"/>
    <s v="Wednesday"/>
    <x v="0"/>
    <n v="80.884883706585697"/>
    <m/>
    <m/>
    <m/>
    <m/>
    <m/>
    <m/>
    <m/>
    <s v="Low"/>
    <s v="High"/>
    <m/>
    <m/>
  </r>
  <r>
    <d v="2022-01-14T18:00:00"/>
    <s v="Friday"/>
    <x v="1"/>
    <n v="18"/>
    <s v="Peak"/>
    <n v="22.493584118221602"/>
    <n v="30.691271803168998"/>
    <n v="1754.0104502782799"/>
    <n v="4"/>
    <s v="On"/>
    <s v="On"/>
    <n v="26.9038819950621"/>
    <s v="Wednesday"/>
    <x v="0"/>
    <n v="69.365184664016397"/>
    <m/>
    <m/>
    <m/>
    <m/>
    <m/>
    <m/>
    <m/>
    <s v="Low"/>
    <s v="High"/>
    <m/>
    <m/>
  </r>
  <r>
    <d v="2022-01-14T19:00:00"/>
    <s v="Friday"/>
    <x v="1"/>
    <n v="19"/>
    <s v="Peak"/>
    <n v="25.028103588292598"/>
    <n v="54.247296602487097"/>
    <n v="1504.39267241627"/>
    <n v="9"/>
    <s v="On"/>
    <s v="Off"/>
    <n v="19.219041494384101"/>
    <s v="Saturday"/>
    <x v="0"/>
    <n v="77.111357245871801"/>
    <m/>
    <m/>
    <m/>
    <m/>
    <m/>
    <m/>
    <m/>
    <s v="High"/>
    <s v="High"/>
    <m/>
    <m/>
  </r>
  <r>
    <d v="2022-01-14T20:00:00"/>
    <s v="Friday"/>
    <x v="1"/>
    <n v="20"/>
    <s v="Peak"/>
    <n v="24.754216120263699"/>
    <n v="54.100809058750301"/>
    <n v="1314.10900987586"/>
    <n v="0"/>
    <s v="Off"/>
    <s v="Off"/>
    <n v="1.2121656477494001"/>
    <s v="Tuesday"/>
    <x v="1"/>
    <n v="66.833389508341995"/>
    <m/>
    <m/>
    <m/>
    <m/>
    <m/>
    <m/>
    <m/>
    <s v="Low"/>
    <s v="Medium"/>
    <m/>
    <m/>
  </r>
  <r>
    <d v="2022-01-14T21:00:00"/>
    <s v="Friday"/>
    <x v="1"/>
    <n v="21"/>
    <s v="Peak"/>
    <n v="26.660121373762799"/>
    <n v="41.644965495729799"/>
    <n v="1185.8941762127399"/>
    <n v="7"/>
    <s v="Off"/>
    <s v="On"/>
    <n v="8.45389546565068"/>
    <s v="Saturday"/>
    <x v="1"/>
    <n v="86.275941009479496"/>
    <m/>
    <m/>
    <m/>
    <m/>
    <m/>
    <m/>
    <m/>
    <s v="High"/>
    <s v="Medium"/>
    <m/>
    <m/>
  </r>
  <r>
    <d v="2022-01-14T22:00:00"/>
    <s v="Friday"/>
    <x v="1"/>
    <n v="22"/>
    <s v="Off-Peak"/>
    <n v="29.940554446469299"/>
    <n v="51.648906917205501"/>
    <n v="1581.51393188936"/>
    <n v="8"/>
    <s v="On"/>
    <s v="Off"/>
    <n v="10.1434501517704"/>
    <s v="Friday"/>
    <x v="0"/>
    <n v="93.675367188011904"/>
    <m/>
    <m/>
    <m/>
    <m/>
    <m/>
    <m/>
    <m/>
    <s v="High"/>
    <s v="High"/>
    <m/>
    <m/>
  </r>
  <r>
    <d v="2022-01-14T23:00:00"/>
    <s v="Friday"/>
    <x v="1"/>
    <n v="23"/>
    <s v="Off-Peak"/>
    <n v="25.292793135640601"/>
    <n v="56.578393247727099"/>
    <n v="1863.0379803732401"/>
    <n v="9"/>
    <s v="On"/>
    <s v="On"/>
    <n v="9.6459162000109302"/>
    <s v="Wednesday"/>
    <x v="1"/>
    <n v="78.516377538363898"/>
    <m/>
    <m/>
    <m/>
    <m/>
    <m/>
    <m/>
    <m/>
    <s v="High"/>
    <s v="High"/>
    <m/>
    <m/>
  </r>
  <r>
    <d v="2022-01-15T00:00:00"/>
    <s v="Saturday"/>
    <x v="0"/>
    <n v="0"/>
    <s v="Off-Peak"/>
    <n v="29.8357526685426"/>
    <n v="34.787608355478497"/>
    <n v="1792.5005381073099"/>
    <n v="8"/>
    <s v="On"/>
    <s v="On"/>
    <n v="14.4538823132711"/>
    <s v="Thursday"/>
    <x v="0"/>
    <n v="92.949474243030494"/>
    <m/>
    <m/>
    <m/>
    <m/>
    <m/>
    <m/>
    <m/>
    <s v="High"/>
    <s v="High"/>
    <m/>
    <m/>
  </r>
  <r>
    <d v="2022-01-15T01:00:00"/>
    <s v="Saturday"/>
    <x v="0"/>
    <n v="1"/>
    <s v="Off-Peak"/>
    <n v="28.323080559092201"/>
    <n v="40.202737013938297"/>
    <n v="1857.7942983284699"/>
    <n v="8"/>
    <s v="Off"/>
    <s v="Off"/>
    <n v="27.629569058622302"/>
    <s v="Saturday"/>
    <x v="0"/>
    <n v="81.035128744713603"/>
    <m/>
    <m/>
    <m/>
    <m/>
    <m/>
    <m/>
    <m/>
    <s v="High"/>
    <s v="High"/>
    <m/>
    <m/>
  </r>
  <r>
    <d v="2022-01-15T02:00:00"/>
    <s v="Saturday"/>
    <x v="0"/>
    <n v="2"/>
    <s v="Off-Peak"/>
    <n v="23.530543021975198"/>
    <n v="45.031084113017002"/>
    <n v="1126.4994089110301"/>
    <n v="7"/>
    <s v="Off"/>
    <s v="On"/>
    <n v="28.954380715345099"/>
    <s v="Monday"/>
    <x v="0"/>
    <n v="82.699848719903599"/>
    <m/>
    <m/>
    <m/>
    <m/>
    <m/>
    <m/>
    <m/>
    <s v="High"/>
    <s v="Medium"/>
    <m/>
    <m/>
  </r>
  <r>
    <d v="2022-01-15T03:00:00"/>
    <s v="Saturday"/>
    <x v="0"/>
    <n v="3"/>
    <s v="Off-Peak"/>
    <n v="25.485925419891501"/>
    <n v="48.3051474598726"/>
    <n v="1091.28990807422"/>
    <n v="5"/>
    <s v="On"/>
    <s v="On"/>
    <n v="12.940199034978701"/>
    <s v="Tuesday"/>
    <x v="0"/>
    <n v="72.516164543772803"/>
    <m/>
    <m/>
    <m/>
    <m/>
    <m/>
    <m/>
    <m/>
    <s v="Medium"/>
    <s v="Medium"/>
    <m/>
    <m/>
  </r>
  <r>
    <d v="2022-01-15T04:00:00"/>
    <s v="Saturday"/>
    <x v="0"/>
    <n v="4"/>
    <s v="Off-Peak"/>
    <n v="29.103356619413901"/>
    <n v="32.396450934122299"/>
    <n v="1049.1554928604601"/>
    <n v="4"/>
    <s v="On"/>
    <s v="On"/>
    <n v="18.625228805901799"/>
    <s v="Sunday"/>
    <x v="0"/>
    <n v="89.104221235518395"/>
    <m/>
    <m/>
    <m/>
    <m/>
    <m/>
    <m/>
    <m/>
    <s v="Low"/>
    <s v="Medium"/>
    <m/>
    <m/>
  </r>
  <r>
    <d v="2022-01-15T05:00:00"/>
    <s v="Saturday"/>
    <x v="0"/>
    <n v="5"/>
    <s v="Off-Peak"/>
    <n v="23.604854666489398"/>
    <n v="59.202512427499599"/>
    <n v="1345.88042921991"/>
    <n v="2"/>
    <s v="On"/>
    <s v="Off"/>
    <n v="17.4794064452431"/>
    <s v="Sunday"/>
    <x v="0"/>
    <n v="75.103480879744794"/>
    <m/>
    <m/>
    <m/>
    <m/>
    <m/>
    <m/>
    <m/>
    <s v="Low"/>
    <s v="Medium"/>
    <m/>
    <m/>
  </r>
  <r>
    <d v="2022-01-15T06:00:00"/>
    <s v="Saturday"/>
    <x v="0"/>
    <n v="6"/>
    <s v="Off-Peak"/>
    <n v="22.201135468930399"/>
    <n v="58.287339260553402"/>
    <n v="1388.75056089445"/>
    <n v="5"/>
    <s v="On"/>
    <s v="On"/>
    <n v="13.466856250277701"/>
    <s v="Saturday"/>
    <x v="1"/>
    <n v="67.434767309400399"/>
    <m/>
    <m/>
    <m/>
    <m/>
    <m/>
    <m/>
    <m/>
    <s v="Medium"/>
    <s v="Medium"/>
    <m/>
    <m/>
  </r>
  <r>
    <d v="2022-01-15T07:00:00"/>
    <s v="Saturday"/>
    <x v="0"/>
    <n v="7"/>
    <s v="Off-Peak"/>
    <n v="29.647247508826201"/>
    <n v="56.630482788647399"/>
    <n v="1930.9093443654201"/>
    <n v="7"/>
    <s v="On"/>
    <s v="Off"/>
    <n v="3.77203515720573"/>
    <s v="Sunday"/>
    <x v="1"/>
    <n v="87.244820584966206"/>
    <m/>
    <m/>
    <m/>
    <m/>
    <m/>
    <m/>
    <m/>
    <s v="High"/>
    <s v="High"/>
    <m/>
    <m/>
  </r>
  <r>
    <d v="2022-01-15T08:00:00"/>
    <s v="Saturday"/>
    <x v="0"/>
    <n v="8"/>
    <s v="Peak"/>
    <n v="22.539922369298001"/>
    <n v="49.589918176832199"/>
    <n v="1600.2225069450001"/>
    <n v="9"/>
    <s v="Off"/>
    <s v="On"/>
    <n v="19.305479196836401"/>
    <s v="Friday"/>
    <x v="1"/>
    <n v="71.395091942698798"/>
    <m/>
    <m/>
    <m/>
    <m/>
    <m/>
    <m/>
    <m/>
    <s v="High"/>
    <s v="High"/>
    <m/>
    <m/>
  </r>
  <r>
    <d v="2022-01-15T09:00:00"/>
    <s v="Saturday"/>
    <x v="0"/>
    <n v="9"/>
    <s v="Peak"/>
    <n v="29.156441420797901"/>
    <n v="35.713793023652002"/>
    <n v="1080.1157932814101"/>
    <n v="2"/>
    <s v="On"/>
    <s v="On"/>
    <n v="21.9071898302773"/>
    <s v="Sunday"/>
    <x v="1"/>
    <n v="86.433092259419098"/>
    <m/>
    <m/>
    <m/>
    <m/>
    <m/>
    <m/>
    <m/>
    <s v="Low"/>
    <s v="Medium"/>
    <m/>
    <m/>
  </r>
  <r>
    <d v="2022-01-15T10:00:00"/>
    <s v="Saturday"/>
    <x v="0"/>
    <n v="10"/>
    <s v="Peak"/>
    <n v="20.792397525942899"/>
    <n v="41.965667576041803"/>
    <n v="1241.6913313970599"/>
    <n v="3"/>
    <s v="On"/>
    <s v="Off"/>
    <n v="21.4722210106662"/>
    <s v="Saturday"/>
    <x v="0"/>
    <n v="68.243502161501496"/>
    <m/>
    <m/>
    <m/>
    <m/>
    <m/>
    <m/>
    <m/>
    <s v="Low"/>
    <s v="Medium"/>
    <m/>
    <m/>
  </r>
  <r>
    <d v="2022-01-15T11:00:00"/>
    <s v="Saturday"/>
    <x v="0"/>
    <n v="11"/>
    <s v="Peak"/>
    <n v="21.766219874316899"/>
    <n v="43.397619961951698"/>
    <n v="1872.30859330064"/>
    <n v="8"/>
    <s v="On"/>
    <s v="Off"/>
    <n v="29.063760714653402"/>
    <s v="Thursday"/>
    <x v="0"/>
    <n v="77.3261894114857"/>
    <m/>
    <m/>
    <m/>
    <m/>
    <m/>
    <m/>
    <m/>
    <s v="High"/>
    <s v="High"/>
    <m/>
    <m/>
  </r>
  <r>
    <d v="2022-01-15T12:00:00"/>
    <s v="Saturday"/>
    <x v="0"/>
    <n v="12"/>
    <s v="Peak"/>
    <n v="27.4186969262472"/>
    <n v="50.7062020810733"/>
    <n v="1215.5839177657999"/>
    <n v="9"/>
    <s v="On"/>
    <s v="On"/>
    <n v="2.4145007008822899"/>
    <s v="Thursday"/>
    <x v="1"/>
    <n v="87.634553036713996"/>
    <m/>
    <m/>
    <m/>
    <m/>
    <m/>
    <m/>
    <m/>
    <s v="High"/>
    <s v="Medium"/>
    <m/>
    <m/>
  </r>
  <r>
    <d v="2022-01-15T13:00:00"/>
    <s v="Saturday"/>
    <x v="0"/>
    <n v="13"/>
    <s v="Peak"/>
    <n v="29.598786880062399"/>
    <n v="32.499683593213597"/>
    <n v="1688.7877518273001"/>
    <n v="2"/>
    <s v="Off"/>
    <s v="On"/>
    <n v="11.414886618525401"/>
    <s v="Sunday"/>
    <x v="0"/>
    <n v="85.047704524964104"/>
    <m/>
    <m/>
    <m/>
    <m/>
    <m/>
    <m/>
    <m/>
    <s v="Low"/>
    <s v="High"/>
    <m/>
    <m/>
  </r>
  <r>
    <d v="2022-01-15T14:00:00"/>
    <s v="Saturday"/>
    <x v="0"/>
    <n v="14"/>
    <s v="Peak"/>
    <n v="22.883364314842598"/>
    <n v="57.852748314126799"/>
    <n v="1828.99690578888"/>
    <n v="8"/>
    <s v="Off"/>
    <s v="Off"/>
    <n v="5.82914669474523"/>
    <s v="Friday"/>
    <x v="0"/>
    <n v="73.256810141283296"/>
    <m/>
    <m/>
    <m/>
    <m/>
    <m/>
    <m/>
    <m/>
    <s v="High"/>
    <s v="High"/>
    <m/>
    <m/>
  </r>
  <r>
    <d v="2022-01-15T15:00:00"/>
    <s v="Saturday"/>
    <x v="0"/>
    <n v="15"/>
    <s v="Peak"/>
    <n v="24.123862235785701"/>
    <n v="33.795503301423601"/>
    <n v="1370.8351556698999"/>
    <n v="9"/>
    <s v="On"/>
    <s v="On"/>
    <n v="9.3510299671161796"/>
    <s v="Thursday"/>
    <x v="1"/>
    <n v="86.138041776994299"/>
    <m/>
    <m/>
    <m/>
    <m/>
    <m/>
    <m/>
    <m/>
    <s v="High"/>
    <s v="Medium"/>
    <m/>
    <m/>
  </r>
  <r>
    <d v="2022-01-15T16:00:00"/>
    <s v="Saturday"/>
    <x v="0"/>
    <n v="16"/>
    <s v="Peak"/>
    <n v="24.9203612089151"/>
    <n v="59.293091970085101"/>
    <n v="1250.8850297838901"/>
    <n v="5"/>
    <s v="Off"/>
    <s v="Off"/>
    <n v="11.1051809074833"/>
    <s v="Friday"/>
    <x v="0"/>
    <n v="73.301708496784997"/>
    <m/>
    <m/>
    <m/>
    <m/>
    <m/>
    <m/>
    <m/>
    <s v="Medium"/>
    <s v="Medium"/>
    <m/>
    <m/>
  </r>
  <r>
    <d v="2022-01-15T17:00:00"/>
    <s v="Saturday"/>
    <x v="0"/>
    <n v="17"/>
    <s v="Peak"/>
    <n v="24.867072170252801"/>
    <n v="56.906938716290703"/>
    <n v="1872.04032400597"/>
    <n v="9"/>
    <s v="On"/>
    <s v="Off"/>
    <n v="27.155507411921"/>
    <s v="Sunday"/>
    <x v="0"/>
    <n v="77.758226064973698"/>
    <m/>
    <m/>
    <m/>
    <m/>
    <m/>
    <m/>
    <m/>
    <s v="High"/>
    <s v="High"/>
    <m/>
    <m/>
  </r>
  <r>
    <d v="2022-01-15T18:00:00"/>
    <s v="Saturday"/>
    <x v="0"/>
    <n v="18"/>
    <s v="Peak"/>
    <n v="26.4160720642436"/>
    <n v="58.010149677257097"/>
    <n v="1060.6547586394099"/>
    <n v="0"/>
    <s v="Off"/>
    <s v="Off"/>
    <n v="0.450329335248915"/>
    <s v="Monday"/>
    <x v="0"/>
    <n v="69.980899727324001"/>
    <m/>
    <m/>
    <m/>
    <m/>
    <m/>
    <m/>
    <m/>
    <s v="Low"/>
    <s v="Medium"/>
    <m/>
    <m/>
  </r>
  <r>
    <d v="2022-01-15T19:00:00"/>
    <s v="Saturday"/>
    <x v="0"/>
    <n v="19"/>
    <s v="Peak"/>
    <n v="29.934091916313701"/>
    <n v="51.026985004111602"/>
    <n v="1008.28099390195"/>
    <n v="2"/>
    <s v="Off"/>
    <s v="On"/>
    <n v="12.041117021785301"/>
    <s v="Wednesday"/>
    <x v="0"/>
    <n v="81.719620127151202"/>
    <m/>
    <m/>
    <m/>
    <m/>
    <m/>
    <m/>
    <m/>
    <s v="Low"/>
    <s v="Medium"/>
    <m/>
    <m/>
  </r>
  <r>
    <d v="2022-01-15T20:00:00"/>
    <s v="Saturday"/>
    <x v="0"/>
    <n v="20"/>
    <s v="Peak"/>
    <n v="26.6413260488732"/>
    <n v="55.262620064680299"/>
    <n v="1004.80544046768"/>
    <n v="8"/>
    <s v="Off"/>
    <s v="Off"/>
    <n v="15.106150698037601"/>
    <s v="Saturday"/>
    <x v="0"/>
    <n v="83.187706237799503"/>
    <m/>
    <m/>
    <m/>
    <m/>
    <m/>
    <m/>
    <m/>
    <s v="High"/>
    <s v="Medium"/>
    <m/>
    <m/>
  </r>
  <r>
    <d v="2022-01-15T21:00:00"/>
    <s v="Saturday"/>
    <x v="0"/>
    <n v="21"/>
    <s v="Peak"/>
    <n v="29.531472293221299"/>
    <n v="47.136635516653897"/>
    <n v="1740.7259870719099"/>
    <n v="3"/>
    <s v="Off"/>
    <s v="Off"/>
    <n v="25.730082954167301"/>
    <s v="Friday"/>
    <x v="0"/>
    <n v="74.500665822410994"/>
    <m/>
    <m/>
    <m/>
    <m/>
    <m/>
    <m/>
    <m/>
    <s v="Low"/>
    <s v="High"/>
    <m/>
    <m/>
  </r>
  <r>
    <d v="2022-01-15T22:00:00"/>
    <s v="Saturday"/>
    <x v="0"/>
    <n v="22"/>
    <s v="Off-Peak"/>
    <n v="25.649604848007399"/>
    <n v="37.517726368764301"/>
    <n v="1972.8741405318401"/>
    <n v="4"/>
    <s v="On"/>
    <s v="Off"/>
    <n v="21.769579215094598"/>
    <s v="Sunday"/>
    <x v="0"/>
    <n v="85.3024279067903"/>
    <m/>
    <m/>
    <m/>
    <m/>
    <m/>
    <m/>
    <m/>
    <s v="Low"/>
    <s v="High"/>
    <m/>
    <m/>
  </r>
  <r>
    <d v="2022-01-15T23:00:00"/>
    <s v="Saturday"/>
    <x v="0"/>
    <n v="23"/>
    <s v="Off-Peak"/>
    <n v="20.586709954616602"/>
    <n v="49.407609433172297"/>
    <n v="1060.1018098967099"/>
    <n v="4"/>
    <s v="Off"/>
    <s v="On"/>
    <n v="16.6838314349766"/>
    <s v="Wednesday"/>
    <x v="1"/>
    <n v="68.166419168324396"/>
    <m/>
    <m/>
    <m/>
    <m/>
    <m/>
    <m/>
    <m/>
    <s v="Low"/>
    <s v="Medium"/>
    <m/>
    <m/>
  </r>
  <r>
    <d v="2022-01-16T00:00:00"/>
    <s v="Sunday"/>
    <x v="0"/>
    <n v="0"/>
    <s v="Off-Peak"/>
    <n v="25.015098891974599"/>
    <n v="39.8048580163982"/>
    <n v="1151.8399204655"/>
    <n v="1"/>
    <s v="On"/>
    <s v="Off"/>
    <n v="18.0568806242104"/>
    <s v="Friday"/>
    <x v="0"/>
    <n v="78.273080862225001"/>
    <m/>
    <m/>
    <m/>
    <m/>
    <m/>
    <m/>
    <m/>
    <s v="Low"/>
    <s v="Medium"/>
    <m/>
    <m/>
  </r>
  <r>
    <d v="2022-01-16T01:00:00"/>
    <s v="Sunday"/>
    <x v="0"/>
    <n v="1"/>
    <s v="Off-Peak"/>
    <n v="27.085200397884499"/>
    <n v="55.766232967783203"/>
    <n v="1633.95882630148"/>
    <n v="5"/>
    <s v="On"/>
    <s v="Off"/>
    <n v="5.8633750306549297"/>
    <s v="Thursday"/>
    <x v="1"/>
    <n v="83.730321369260807"/>
    <m/>
    <m/>
    <m/>
    <m/>
    <m/>
    <m/>
    <m/>
    <s v="Medium"/>
    <s v="High"/>
    <m/>
    <m/>
  </r>
  <r>
    <d v="2022-01-16T02:00:00"/>
    <s v="Sunday"/>
    <x v="0"/>
    <n v="2"/>
    <s v="Off-Peak"/>
    <n v="25.4630266891239"/>
    <n v="43.3342688262777"/>
    <n v="1061.8133298960199"/>
    <n v="3"/>
    <s v="On"/>
    <s v="Off"/>
    <n v="6.6160400414690699"/>
    <s v="Sunday"/>
    <x v="1"/>
    <n v="91.265099666188604"/>
    <m/>
    <m/>
    <m/>
    <m/>
    <m/>
    <m/>
    <m/>
    <s v="Low"/>
    <s v="Medium"/>
    <m/>
    <m/>
  </r>
  <r>
    <d v="2022-01-16T03:00:00"/>
    <s v="Sunday"/>
    <x v="0"/>
    <n v="3"/>
    <s v="Off-Peak"/>
    <n v="24.932757632110199"/>
    <n v="37.658715052296202"/>
    <n v="1143.8340812369599"/>
    <n v="0"/>
    <s v="On"/>
    <s v="On"/>
    <n v="6.5380469154941103"/>
    <s v="Sunday"/>
    <x v="0"/>
    <n v="84.2700705970787"/>
    <m/>
    <m/>
    <m/>
    <m/>
    <m/>
    <m/>
    <m/>
    <s v="Low"/>
    <s v="Medium"/>
    <m/>
    <m/>
  </r>
  <r>
    <d v="2022-01-16T04:00:00"/>
    <s v="Sunday"/>
    <x v="0"/>
    <n v="4"/>
    <s v="Off-Peak"/>
    <n v="20.7298522213407"/>
    <n v="51.5216274359395"/>
    <n v="1630.3169932267899"/>
    <n v="6"/>
    <s v="On"/>
    <s v="Off"/>
    <n v="27.3993279823233"/>
    <s v="Wednesday"/>
    <x v="1"/>
    <n v="72.992596848124705"/>
    <m/>
    <m/>
    <m/>
    <m/>
    <m/>
    <m/>
    <m/>
    <s v="High"/>
    <s v="High"/>
    <m/>
    <m/>
  </r>
  <r>
    <d v="2022-01-16T05:00:00"/>
    <s v="Sunday"/>
    <x v="0"/>
    <n v="5"/>
    <s v="Off-Peak"/>
    <n v="26.594865997815301"/>
    <n v="43.345920177722597"/>
    <n v="1337.23185013439"/>
    <n v="0"/>
    <s v="Off"/>
    <s v="On"/>
    <n v="24.854366733932199"/>
    <s v="Sunday"/>
    <x v="0"/>
    <n v="82.859635885748901"/>
    <m/>
    <m/>
    <m/>
    <m/>
    <m/>
    <m/>
    <m/>
    <s v="Low"/>
    <s v="Medium"/>
    <m/>
    <m/>
  </r>
  <r>
    <d v="2022-01-16T06:00:00"/>
    <s v="Sunday"/>
    <x v="0"/>
    <n v="6"/>
    <s v="Off-Peak"/>
    <n v="23.9456205773335"/>
    <n v="34.187846233846997"/>
    <n v="1449.9306860386901"/>
    <n v="1"/>
    <s v="On"/>
    <s v="On"/>
    <n v="26.5939073602039"/>
    <s v="Friday"/>
    <x v="0"/>
    <n v="77.194193207887295"/>
    <m/>
    <m/>
    <m/>
    <m/>
    <m/>
    <m/>
    <m/>
    <s v="Low"/>
    <s v="Medium"/>
    <m/>
    <m/>
  </r>
  <r>
    <d v="2022-01-16T07:00:00"/>
    <s v="Sunday"/>
    <x v="0"/>
    <n v="7"/>
    <s v="Off-Peak"/>
    <n v="27.433207137901299"/>
    <n v="52.278136710523"/>
    <n v="1753.84490136052"/>
    <n v="1"/>
    <s v="On"/>
    <s v="On"/>
    <n v="19.7000472070482"/>
    <s v="Wednesday"/>
    <x v="0"/>
    <n v="94.620238214575707"/>
    <m/>
    <m/>
    <m/>
    <m/>
    <m/>
    <m/>
    <m/>
    <s v="Low"/>
    <s v="High"/>
    <m/>
    <m/>
  </r>
  <r>
    <d v="2022-01-16T08:00:00"/>
    <s v="Sunday"/>
    <x v="0"/>
    <n v="8"/>
    <s v="Peak"/>
    <n v="29.4548449312713"/>
    <n v="39.189049805945302"/>
    <n v="1279.29970681073"/>
    <n v="9"/>
    <s v="On"/>
    <s v="Off"/>
    <n v="21.637529856725301"/>
    <s v="Monday"/>
    <x v="0"/>
    <n v="89.003574447596094"/>
    <m/>
    <m/>
    <m/>
    <m/>
    <m/>
    <m/>
    <m/>
    <s v="High"/>
    <s v="Medium"/>
    <m/>
    <m/>
  </r>
  <r>
    <d v="2022-01-16T09:00:00"/>
    <s v="Sunday"/>
    <x v="0"/>
    <n v="9"/>
    <s v="Peak"/>
    <n v="26.625763455464998"/>
    <n v="55.9871870737405"/>
    <n v="1057.98703846904"/>
    <n v="0"/>
    <s v="Off"/>
    <s v="Off"/>
    <n v="19.4950080493748"/>
    <s v="Monday"/>
    <x v="0"/>
    <n v="68.8316700142569"/>
    <m/>
    <m/>
    <m/>
    <m/>
    <m/>
    <m/>
    <m/>
    <s v="Low"/>
    <s v="Medium"/>
    <m/>
    <m/>
  </r>
  <r>
    <d v="2022-01-16T10:00:00"/>
    <s v="Sunday"/>
    <x v="0"/>
    <n v="10"/>
    <s v="Peak"/>
    <n v="24.209138238460199"/>
    <n v="55.104849358686302"/>
    <n v="1310.2166279124301"/>
    <n v="6"/>
    <s v="On"/>
    <s v="On"/>
    <n v="15.7174988735441"/>
    <s v="Wednesday"/>
    <x v="0"/>
    <n v="84.0109714542495"/>
    <m/>
    <m/>
    <m/>
    <m/>
    <m/>
    <m/>
    <m/>
    <s v="High"/>
    <s v="Medium"/>
    <m/>
    <m/>
  </r>
  <r>
    <d v="2022-01-16T11:00:00"/>
    <s v="Sunday"/>
    <x v="0"/>
    <n v="11"/>
    <s v="Peak"/>
    <n v="27.246529070906298"/>
    <n v="36.553176380237304"/>
    <n v="1069.90463951935"/>
    <n v="9"/>
    <s v="Off"/>
    <s v="On"/>
    <n v="5.6866412125610797"/>
    <s v="Tuesday"/>
    <x v="1"/>
    <n v="78.979054518800098"/>
    <m/>
    <m/>
    <m/>
    <m/>
    <m/>
    <m/>
    <m/>
    <s v="High"/>
    <s v="Medium"/>
    <m/>
    <m/>
  </r>
  <r>
    <d v="2022-01-16T12:00:00"/>
    <s v="Sunday"/>
    <x v="0"/>
    <n v="12"/>
    <s v="Peak"/>
    <n v="22.8755811997145"/>
    <n v="53.1052343803469"/>
    <n v="1032.43251911373"/>
    <n v="5"/>
    <s v="Off"/>
    <s v="On"/>
    <n v="21.079384140812401"/>
    <s v="Sunday"/>
    <x v="0"/>
    <n v="67.482455031081102"/>
    <m/>
    <m/>
    <m/>
    <m/>
    <m/>
    <m/>
    <m/>
    <s v="Medium"/>
    <s v="Medium"/>
    <m/>
    <m/>
  </r>
  <r>
    <d v="2022-01-16T13:00:00"/>
    <s v="Sunday"/>
    <x v="0"/>
    <n v="13"/>
    <s v="Peak"/>
    <n v="26.490491708295099"/>
    <n v="59.587972789586203"/>
    <n v="1439.4568467117101"/>
    <n v="5"/>
    <s v="Off"/>
    <s v="Off"/>
    <n v="20.6268173668164"/>
    <s v="Sunday"/>
    <x v="1"/>
    <n v="78.8322123678672"/>
    <m/>
    <m/>
    <m/>
    <m/>
    <m/>
    <m/>
    <m/>
    <s v="Medium"/>
    <s v="Medium"/>
    <m/>
    <m/>
  </r>
  <r>
    <d v="2022-01-16T14:00:00"/>
    <s v="Sunday"/>
    <x v="0"/>
    <n v="14"/>
    <s v="Peak"/>
    <n v="29.847835861620201"/>
    <n v="57.013532589617697"/>
    <n v="1250.50241203923"/>
    <n v="3"/>
    <s v="Off"/>
    <s v="Off"/>
    <n v="20.195806808130801"/>
    <s v="Saturday"/>
    <x v="0"/>
    <n v="89.161707912110202"/>
    <m/>
    <m/>
    <m/>
    <m/>
    <m/>
    <m/>
    <m/>
    <s v="Low"/>
    <s v="Medium"/>
    <m/>
    <m/>
  </r>
  <r>
    <d v="2022-01-16T15:00:00"/>
    <s v="Sunday"/>
    <x v="0"/>
    <n v="15"/>
    <s v="Peak"/>
    <n v="25.750670316103999"/>
    <n v="45.984940582988798"/>
    <n v="1911.4358314538899"/>
    <n v="1"/>
    <s v="On"/>
    <s v="On"/>
    <n v="7.6071618568925601"/>
    <s v="Tuesday"/>
    <x v="1"/>
    <n v="80.908737486362099"/>
    <m/>
    <m/>
    <m/>
    <m/>
    <m/>
    <m/>
    <m/>
    <s v="Low"/>
    <s v="High"/>
    <m/>
    <m/>
  </r>
  <r>
    <d v="2022-01-16T16:00:00"/>
    <s v="Sunday"/>
    <x v="0"/>
    <n v="16"/>
    <s v="Peak"/>
    <n v="26.2115212417267"/>
    <n v="56.223130758554603"/>
    <n v="1145.238586077"/>
    <n v="1"/>
    <s v="Off"/>
    <s v="On"/>
    <n v="3.20713584075401"/>
    <s v="Tuesday"/>
    <x v="1"/>
    <n v="69.846449341304705"/>
    <m/>
    <m/>
    <m/>
    <m/>
    <m/>
    <m/>
    <m/>
    <s v="Low"/>
    <s v="Medium"/>
    <m/>
    <m/>
  </r>
  <r>
    <d v="2022-01-16T17:00:00"/>
    <s v="Sunday"/>
    <x v="0"/>
    <n v="17"/>
    <s v="Peak"/>
    <n v="25.2719742752877"/>
    <n v="37.928656420367197"/>
    <n v="1888.9497951158901"/>
    <n v="9"/>
    <s v="On"/>
    <s v="Off"/>
    <n v="23.708442372263601"/>
    <s v="Wednesday"/>
    <x v="1"/>
    <n v="93.617493928221705"/>
    <m/>
    <m/>
    <m/>
    <m/>
    <m/>
    <m/>
    <m/>
    <s v="High"/>
    <s v="High"/>
    <m/>
    <m/>
  </r>
  <r>
    <d v="2022-01-16T18:00:00"/>
    <s v="Sunday"/>
    <x v="0"/>
    <n v="18"/>
    <s v="Peak"/>
    <n v="24.685147694890201"/>
    <n v="59.812353285643503"/>
    <n v="1899.3740396931801"/>
    <n v="4"/>
    <s v="Off"/>
    <s v="On"/>
    <n v="19.010074225237801"/>
    <s v="Tuesday"/>
    <x v="0"/>
    <n v="71.720433182228007"/>
    <m/>
    <m/>
    <m/>
    <m/>
    <m/>
    <m/>
    <m/>
    <s v="Low"/>
    <s v="High"/>
    <m/>
    <m/>
  </r>
  <r>
    <d v="2022-01-16T19:00:00"/>
    <s v="Sunday"/>
    <x v="0"/>
    <n v="19"/>
    <s v="Peak"/>
    <n v="29.9895841022051"/>
    <n v="48.613264278995203"/>
    <n v="1933.0229117823701"/>
    <n v="4"/>
    <s v="Off"/>
    <s v="On"/>
    <n v="14.994136049819399"/>
    <s v="Sunday"/>
    <x v="1"/>
    <n v="78.845607254986405"/>
    <m/>
    <m/>
    <m/>
    <m/>
    <m/>
    <m/>
    <m/>
    <s v="Low"/>
    <s v="High"/>
    <m/>
    <m/>
  </r>
  <r>
    <d v="2022-01-16T20:00:00"/>
    <s v="Sunday"/>
    <x v="0"/>
    <n v="20"/>
    <s v="Peak"/>
    <n v="21.7625170705107"/>
    <n v="46.1526130382749"/>
    <n v="1353.9164908148"/>
    <n v="6"/>
    <s v="On"/>
    <s v="Off"/>
    <n v="10.675249438032999"/>
    <s v="Tuesday"/>
    <x v="1"/>
    <n v="73.123018455442207"/>
    <m/>
    <m/>
    <m/>
    <m/>
    <m/>
    <m/>
    <m/>
    <s v="High"/>
    <s v="Medium"/>
    <m/>
    <m/>
  </r>
  <r>
    <d v="2022-01-16T21:00:00"/>
    <s v="Sunday"/>
    <x v="0"/>
    <n v="21"/>
    <s v="Peak"/>
    <n v="21.3013405937245"/>
    <n v="55.445362986873597"/>
    <n v="1697.4832825877299"/>
    <n v="0"/>
    <s v="Off"/>
    <s v="On"/>
    <n v="26.892402971700498"/>
    <s v="Saturday"/>
    <x v="1"/>
    <n v="63.870070769351102"/>
    <m/>
    <m/>
    <m/>
    <m/>
    <m/>
    <m/>
    <m/>
    <s v="Low"/>
    <s v="High"/>
    <m/>
    <m/>
  </r>
  <r>
    <d v="2022-01-16T22:00:00"/>
    <s v="Sunday"/>
    <x v="0"/>
    <n v="22"/>
    <s v="Off-Peak"/>
    <n v="27.121075880044199"/>
    <n v="48.233584009056301"/>
    <n v="1396.9993650674101"/>
    <n v="0"/>
    <s v="Off"/>
    <s v="On"/>
    <n v="21.964968118161199"/>
    <s v="Friday"/>
    <x v="1"/>
    <n v="79.8559009456566"/>
    <m/>
    <m/>
    <m/>
    <m/>
    <m/>
    <m/>
    <m/>
    <s v="Low"/>
    <s v="Medium"/>
    <m/>
    <m/>
  </r>
  <r>
    <d v="2022-01-16T23:00:00"/>
    <s v="Sunday"/>
    <x v="0"/>
    <n v="23"/>
    <s v="Off-Peak"/>
    <n v="28.779058737906698"/>
    <n v="46.136609806358301"/>
    <n v="1531.3548514351501"/>
    <n v="3"/>
    <s v="Off"/>
    <s v="Off"/>
    <n v="1.95651373335885"/>
    <s v="Tuesday"/>
    <x v="0"/>
    <n v="87.415906591361093"/>
    <m/>
    <m/>
    <m/>
    <m/>
    <m/>
    <m/>
    <m/>
    <s v="Low"/>
    <s v="High"/>
    <m/>
    <m/>
  </r>
  <r>
    <d v="2022-01-17T00:00:00"/>
    <s v="Monday"/>
    <x v="1"/>
    <n v="0"/>
    <s v="Off-Peak"/>
    <n v="24.346551085683998"/>
    <n v="33.7247482263477"/>
    <n v="1184.3206353547901"/>
    <n v="8"/>
    <s v="Off"/>
    <s v="On"/>
    <n v="12.1755464578698"/>
    <s v="Friday"/>
    <x v="0"/>
    <n v="78.572763683942398"/>
    <m/>
    <m/>
    <m/>
    <m/>
    <m/>
    <m/>
    <m/>
    <s v="High"/>
    <s v="Medium"/>
    <m/>
    <m/>
  </r>
  <r>
    <d v="2022-01-17T01:00:00"/>
    <s v="Monday"/>
    <x v="1"/>
    <n v="1"/>
    <s v="Off-Peak"/>
    <n v="28.0496908264655"/>
    <n v="52.792683730712"/>
    <n v="1415.1550011792699"/>
    <n v="3"/>
    <s v="On"/>
    <s v="On"/>
    <n v="28.150951412943101"/>
    <s v="Saturday"/>
    <x v="0"/>
    <n v="91.412365367054704"/>
    <m/>
    <m/>
    <m/>
    <m/>
    <m/>
    <m/>
    <m/>
    <s v="Low"/>
    <s v="Medium"/>
    <m/>
    <m/>
  </r>
  <r>
    <d v="2022-01-17T02:00:00"/>
    <s v="Monday"/>
    <x v="1"/>
    <n v="2"/>
    <s v="Off-Peak"/>
    <n v="27.226570854641601"/>
    <n v="52.912813213324398"/>
    <n v="1899.0758644576199"/>
    <n v="7"/>
    <s v="Off"/>
    <s v="On"/>
    <n v="15.507894308470201"/>
    <s v="Sunday"/>
    <x v="0"/>
    <n v="81.731886289594001"/>
    <m/>
    <m/>
    <m/>
    <m/>
    <m/>
    <m/>
    <m/>
    <s v="High"/>
    <s v="High"/>
    <m/>
    <m/>
  </r>
  <r>
    <d v="2022-01-17T03:00:00"/>
    <s v="Monday"/>
    <x v="1"/>
    <n v="3"/>
    <s v="Off-Peak"/>
    <n v="27.875945657487701"/>
    <n v="41.818400523950601"/>
    <n v="1796.8071571471301"/>
    <n v="0"/>
    <s v="Off"/>
    <s v="Off"/>
    <n v="8.3643694338414694"/>
    <s v="Saturday"/>
    <x v="0"/>
    <n v="79.164186466008005"/>
    <m/>
    <m/>
    <m/>
    <m/>
    <m/>
    <m/>
    <m/>
    <s v="Low"/>
    <s v="High"/>
    <m/>
    <m/>
  </r>
  <r>
    <d v="2022-01-17T04:00:00"/>
    <s v="Monday"/>
    <x v="1"/>
    <n v="4"/>
    <s v="Off-Peak"/>
    <n v="28.9788696138577"/>
    <n v="51.242360231665899"/>
    <n v="1089.5127072227499"/>
    <n v="6"/>
    <s v="On"/>
    <s v="On"/>
    <n v="2.92944396359837"/>
    <s v="Monday"/>
    <x v="0"/>
    <n v="86.152174107842896"/>
    <m/>
    <m/>
    <m/>
    <m/>
    <m/>
    <m/>
    <m/>
    <s v="High"/>
    <s v="Medium"/>
    <m/>
    <m/>
  </r>
  <r>
    <d v="2022-01-17T05:00:00"/>
    <s v="Monday"/>
    <x v="1"/>
    <n v="5"/>
    <s v="Off-Peak"/>
    <n v="27.066683112008501"/>
    <n v="56.018064874144002"/>
    <n v="1745.3950275942"/>
    <n v="4"/>
    <s v="On"/>
    <s v="Off"/>
    <n v="14.837525188360001"/>
    <s v="Saturday"/>
    <x v="1"/>
    <n v="81.368886765286504"/>
    <m/>
    <m/>
    <m/>
    <m/>
    <m/>
    <m/>
    <m/>
    <s v="Low"/>
    <s v="High"/>
    <m/>
    <m/>
  </r>
  <r>
    <d v="2022-01-17T06:00:00"/>
    <s v="Monday"/>
    <x v="1"/>
    <n v="6"/>
    <s v="Off-Peak"/>
    <n v="24.4138288939339"/>
    <n v="51.714726069101502"/>
    <n v="1142.32364693255"/>
    <n v="1"/>
    <s v="Off"/>
    <s v="Off"/>
    <n v="9.1158133808482091"/>
    <s v="Monday"/>
    <x v="1"/>
    <n v="71.939561937484797"/>
    <m/>
    <m/>
    <m/>
    <m/>
    <m/>
    <m/>
    <m/>
    <s v="Low"/>
    <s v="Medium"/>
    <m/>
    <m/>
  </r>
  <r>
    <d v="2022-01-17T07:00:00"/>
    <s v="Monday"/>
    <x v="1"/>
    <n v="7"/>
    <s v="Off-Peak"/>
    <n v="29.764203044712101"/>
    <n v="40.901013453169"/>
    <n v="1463.8301426373"/>
    <n v="6"/>
    <s v="On"/>
    <s v="On"/>
    <n v="15.321499335971099"/>
    <s v="Saturday"/>
    <x v="0"/>
    <n v="99.201119590323003"/>
    <m/>
    <m/>
    <m/>
    <m/>
    <m/>
    <m/>
    <m/>
    <s v="High"/>
    <s v="Medium"/>
    <m/>
    <m/>
  </r>
  <r>
    <d v="2022-01-17T08:00:00"/>
    <s v="Monday"/>
    <x v="1"/>
    <n v="8"/>
    <s v="Peak"/>
    <n v="22.112810955291"/>
    <n v="52.752344569314701"/>
    <n v="1603.3317284448301"/>
    <n v="1"/>
    <s v="Off"/>
    <s v="Off"/>
    <n v="8.8867571042330908"/>
    <s v="Thursday"/>
    <x v="1"/>
    <n v="63.122708323760499"/>
    <m/>
    <m/>
    <m/>
    <m/>
    <m/>
    <m/>
    <m/>
    <s v="Low"/>
    <s v="High"/>
    <m/>
    <m/>
  </r>
  <r>
    <d v="2022-01-17T09:00:00"/>
    <s v="Monday"/>
    <x v="1"/>
    <n v="9"/>
    <s v="Peak"/>
    <n v="24.940660004479099"/>
    <n v="45.421596974647898"/>
    <n v="1121.2707338313701"/>
    <n v="0"/>
    <s v="On"/>
    <s v="Off"/>
    <n v="16.140572892497602"/>
    <s v="Thursday"/>
    <x v="1"/>
    <n v="81.981428652813307"/>
    <m/>
    <m/>
    <m/>
    <m/>
    <m/>
    <m/>
    <m/>
    <s v="Low"/>
    <s v="Medium"/>
    <m/>
    <m/>
  </r>
  <r>
    <d v="2022-01-17T10:00:00"/>
    <s v="Monday"/>
    <x v="1"/>
    <n v="10"/>
    <s v="Peak"/>
    <n v="24.577256096906101"/>
    <n v="33.414462597163798"/>
    <n v="1922.0986385666699"/>
    <n v="2"/>
    <s v="On"/>
    <s v="Off"/>
    <n v="12.054475448104199"/>
    <s v="Saturday"/>
    <x v="0"/>
    <n v="80.252485794165594"/>
    <m/>
    <m/>
    <m/>
    <m/>
    <m/>
    <m/>
    <m/>
    <s v="Low"/>
    <s v="High"/>
    <m/>
    <m/>
  </r>
  <r>
    <d v="2022-01-17T11:00:00"/>
    <s v="Monday"/>
    <x v="1"/>
    <n v="11"/>
    <s v="Peak"/>
    <n v="21.252803289031501"/>
    <n v="44.908557855473703"/>
    <n v="1562.60393285843"/>
    <n v="5"/>
    <s v="Off"/>
    <s v="On"/>
    <n v="24.053234152100998"/>
    <s v="Sunday"/>
    <x v="1"/>
    <n v="71.299295578904704"/>
    <m/>
    <m/>
    <m/>
    <m/>
    <m/>
    <m/>
    <m/>
    <s v="Medium"/>
    <s v="High"/>
    <m/>
    <m/>
  </r>
  <r>
    <d v="2022-01-17T12:00:00"/>
    <s v="Monday"/>
    <x v="1"/>
    <n v="12"/>
    <s v="Peak"/>
    <n v="29.884393483016201"/>
    <n v="40.987587833098601"/>
    <n v="1329.9788443468501"/>
    <n v="5"/>
    <s v="Off"/>
    <s v="Off"/>
    <n v="24.555187986219099"/>
    <s v="Friday"/>
    <x v="0"/>
    <n v="88.014611749154895"/>
    <m/>
    <m/>
    <m/>
    <m/>
    <m/>
    <m/>
    <m/>
    <s v="Medium"/>
    <s v="Medium"/>
    <m/>
    <m/>
  </r>
  <r>
    <d v="2022-01-17T13:00:00"/>
    <s v="Monday"/>
    <x v="1"/>
    <n v="13"/>
    <s v="Peak"/>
    <n v="20.644247670766099"/>
    <n v="54.847199943597197"/>
    <n v="1798.35587929601"/>
    <n v="7"/>
    <s v="Off"/>
    <s v="Off"/>
    <n v="5.7695555067880697"/>
    <s v="Thursday"/>
    <x v="1"/>
    <n v="66.269325584095597"/>
    <m/>
    <m/>
    <m/>
    <m/>
    <m/>
    <m/>
    <m/>
    <s v="High"/>
    <s v="High"/>
    <m/>
    <m/>
  </r>
  <r>
    <d v="2022-01-17T14:00:00"/>
    <s v="Monday"/>
    <x v="1"/>
    <n v="14"/>
    <s v="Peak"/>
    <n v="28.113887281813501"/>
    <n v="36.613401487918502"/>
    <n v="1409.05172013846"/>
    <n v="8"/>
    <s v="On"/>
    <s v="On"/>
    <n v="16.788850988395801"/>
    <s v="Wednesday"/>
    <x v="0"/>
    <n v="82.266938825901704"/>
    <m/>
    <m/>
    <m/>
    <m/>
    <m/>
    <m/>
    <m/>
    <s v="High"/>
    <s v="Medium"/>
    <m/>
    <m/>
  </r>
  <r>
    <d v="2022-01-17T15:00:00"/>
    <s v="Monday"/>
    <x v="1"/>
    <n v="15"/>
    <s v="Peak"/>
    <n v="28.130177410228502"/>
    <n v="35.994034895583802"/>
    <n v="1766.3201904293501"/>
    <n v="0"/>
    <s v="On"/>
    <s v="On"/>
    <n v="8.1765934349558798"/>
    <s v="Tuesday"/>
    <x v="1"/>
    <n v="87.043075248654404"/>
    <m/>
    <m/>
    <m/>
    <m/>
    <m/>
    <m/>
    <m/>
    <s v="Low"/>
    <s v="High"/>
    <m/>
    <m/>
  </r>
  <r>
    <d v="2022-01-17T16:00:00"/>
    <s v="Monday"/>
    <x v="1"/>
    <n v="16"/>
    <s v="Peak"/>
    <n v="21.088594927897699"/>
    <n v="41.245660515457502"/>
    <n v="1861.4750865389101"/>
    <n v="8"/>
    <s v="On"/>
    <s v="On"/>
    <n v="1.73468128889093"/>
    <s v="Wednesday"/>
    <x v="1"/>
    <n v="77.375131060479703"/>
    <m/>
    <m/>
    <m/>
    <m/>
    <m/>
    <m/>
    <m/>
    <s v="High"/>
    <s v="High"/>
    <m/>
    <m/>
  </r>
  <r>
    <d v="2022-01-17T17:00:00"/>
    <s v="Monday"/>
    <x v="1"/>
    <n v="17"/>
    <s v="Peak"/>
    <n v="23.776360320205299"/>
    <n v="40.347066454059103"/>
    <n v="1157.1450181509999"/>
    <n v="2"/>
    <s v="Off"/>
    <s v="On"/>
    <n v="22.022290946634399"/>
    <s v="Wednesday"/>
    <x v="0"/>
    <n v="65.981794166648001"/>
    <m/>
    <m/>
    <m/>
    <m/>
    <m/>
    <m/>
    <m/>
    <s v="Low"/>
    <s v="Medium"/>
    <m/>
    <m/>
  </r>
  <r>
    <d v="2022-01-17T18:00:00"/>
    <s v="Monday"/>
    <x v="1"/>
    <n v="18"/>
    <s v="Peak"/>
    <n v="22.234645566475599"/>
    <n v="47.229988283190501"/>
    <n v="1855.5026675111001"/>
    <n v="3"/>
    <s v="Off"/>
    <s v="Off"/>
    <n v="25.987464901531499"/>
    <s v="Wednesday"/>
    <x v="1"/>
    <n v="60.541459621843501"/>
    <m/>
    <m/>
    <m/>
    <m/>
    <m/>
    <m/>
    <m/>
    <s v="Low"/>
    <s v="High"/>
    <m/>
    <m/>
  </r>
  <r>
    <d v="2022-01-17T19:00:00"/>
    <s v="Monday"/>
    <x v="1"/>
    <n v="19"/>
    <s v="Peak"/>
    <n v="29.082098865698701"/>
    <n v="40.039608632023103"/>
    <n v="1774.5115668553301"/>
    <n v="6"/>
    <s v="Off"/>
    <s v="Off"/>
    <n v="19.1730121888193"/>
    <s v="Tuesday"/>
    <x v="1"/>
    <n v="92.047141239621595"/>
    <m/>
    <m/>
    <m/>
    <m/>
    <m/>
    <m/>
    <m/>
    <s v="High"/>
    <s v="High"/>
    <m/>
    <m/>
  </r>
  <r>
    <d v="2022-01-17T20:00:00"/>
    <s v="Monday"/>
    <x v="1"/>
    <n v="20"/>
    <s v="Peak"/>
    <n v="26.593402449177098"/>
    <n v="52.416165125875402"/>
    <n v="1210.74388794073"/>
    <n v="8"/>
    <s v="Off"/>
    <s v="Off"/>
    <n v="20.440697589911299"/>
    <s v="Saturday"/>
    <x v="0"/>
    <n v="85.236548736738897"/>
    <m/>
    <m/>
    <m/>
    <m/>
    <m/>
    <m/>
    <m/>
    <s v="High"/>
    <s v="Medium"/>
    <m/>
    <m/>
  </r>
  <r>
    <d v="2022-01-17T21:00:00"/>
    <s v="Monday"/>
    <x v="1"/>
    <n v="21"/>
    <s v="Peak"/>
    <n v="22.1626196665345"/>
    <n v="34.6972084371398"/>
    <n v="1104.3294468848301"/>
    <n v="5"/>
    <s v="On"/>
    <s v="Off"/>
    <n v="20.539659958454799"/>
    <s v="Sunday"/>
    <x v="1"/>
    <n v="64.868923786600604"/>
    <m/>
    <m/>
    <m/>
    <m/>
    <m/>
    <m/>
    <m/>
    <s v="Medium"/>
    <s v="Medium"/>
    <m/>
    <m/>
  </r>
  <r>
    <d v="2022-01-17T22:00:00"/>
    <s v="Monday"/>
    <x v="1"/>
    <n v="22"/>
    <s v="Off-Peak"/>
    <n v="24.600268640489102"/>
    <n v="58.781976150151401"/>
    <n v="1103.33164716275"/>
    <n v="1"/>
    <s v="Off"/>
    <s v="On"/>
    <n v="12.415495152066599"/>
    <s v="Friday"/>
    <x v="1"/>
    <n v="65.378841088667997"/>
    <m/>
    <m/>
    <m/>
    <m/>
    <m/>
    <m/>
    <m/>
    <s v="Low"/>
    <s v="Medium"/>
    <m/>
    <m/>
  </r>
  <r>
    <d v="2022-01-17T23:00:00"/>
    <s v="Monday"/>
    <x v="1"/>
    <n v="23"/>
    <s v="Off-Peak"/>
    <n v="28.8707039511009"/>
    <n v="31.767717680739999"/>
    <n v="1915.36487049116"/>
    <n v="3"/>
    <s v="On"/>
    <s v="Off"/>
    <n v="8.4106309418152296"/>
    <s v="Thursday"/>
    <x v="0"/>
    <n v="88.691402522623505"/>
    <m/>
    <m/>
    <m/>
    <m/>
    <m/>
    <m/>
    <m/>
    <s v="Low"/>
    <s v="High"/>
    <m/>
    <m/>
  </r>
  <r>
    <d v="2022-01-18T00:00:00"/>
    <s v="Tuesday"/>
    <x v="1"/>
    <n v="0"/>
    <s v="Off-Peak"/>
    <n v="29.9632329042302"/>
    <n v="52.727921524604398"/>
    <n v="1419.5041176597499"/>
    <n v="5"/>
    <s v="Off"/>
    <s v="On"/>
    <n v="20.7431135317828"/>
    <s v="Wednesday"/>
    <x v="1"/>
    <n v="86.919370642612506"/>
    <m/>
    <m/>
    <m/>
    <m/>
    <m/>
    <m/>
    <m/>
    <s v="Medium"/>
    <s v="Medium"/>
    <m/>
    <m/>
  </r>
  <r>
    <d v="2022-01-18T01:00:00"/>
    <s v="Tuesday"/>
    <x v="1"/>
    <n v="1"/>
    <s v="Off-Peak"/>
    <n v="23.751219493408801"/>
    <n v="49.3271864456702"/>
    <n v="1603.57592975736"/>
    <n v="9"/>
    <s v="On"/>
    <s v="On"/>
    <n v="0.120418747849418"/>
    <s v="Friday"/>
    <x v="0"/>
    <n v="83.906504168095694"/>
    <m/>
    <m/>
    <m/>
    <m/>
    <m/>
    <m/>
    <m/>
    <s v="High"/>
    <s v="High"/>
    <m/>
    <m/>
  </r>
  <r>
    <d v="2022-01-18T02:00:00"/>
    <s v="Tuesday"/>
    <x v="1"/>
    <n v="2"/>
    <s v="Off-Peak"/>
    <n v="24.791798073571499"/>
    <n v="30.570375318606899"/>
    <n v="1499.92457945364"/>
    <n v="5"/>
    <s v="Off"/>
    <s v="Off"/>
    <n v="3.4970163324854502"/>
    <s v="Monday"/>
    <x v="0"/>
    <n v="74.114560059398997"/>
    <m/>
    <m/>
    <m/>
    <m/>
    <m/>
    <m/>
    <m/>
    <s v="Medium"/>
    <s v="Medium"/>
    <m/>
    <m/>
  </r>
  <r>
    <d v="2022-01-18T03:00:00"/>
    <s v="Tuesday"/>
    <x v="1"/>
    <n v="3"/>
    <s v="Off-Peak"/>
    <n v="22.2963567058645"/>
    <n v="40.901361687051804"/>
    <n v="1568.75010839316"/>
    <n v="8"/>
    <s v="On"/>
    <s v="Off"/>
    <n v="21.578185695633799"/>
    <s v="Tuesday"/>
    <x v="0"/>
    <n v="83.891099708280393"/>
    <m/>
    <m/>
    <m/>
    <m/>
    <m/>
    <m/>
    <m/>
    <s v="High"/>
    <s v="High"/>
    <m/>
    <m/>
  </r>
  <r>
    <d v="2022-01-18T04:00:00"/>
    <s v="Tuesday"/>
    <x v="1"/>
    <n v="4"/>
    <s v="Off-Peak"/>
    <n v="21.968177597761699"/>
    <n v="50.378930021339201"/>
    <n v="1709.39054446407"/>
    <n v="8"/>
    <s v="On"/>
    <s v="Off"/>
    <n v="2.9383159812497102"/>
    <s v="Friday"/>
    <x v="0"/>
    <n v="71.0483702427303"/>
    <m/>
    <m/>
    <m/>
    <m/>
    <m/>
    <m/>
    <m/>
    <s v="High"/>
    <s v="High"/>
    <m/>
    <m/>
  </r>
  <r>
    <d v="2022-01-18T05:00:00"/>
    <s v="Tuesday"/>
    <x v="1"/>
    <n v="5"/>
    <s v="Off-Peak"/>
    <n v="25.040550991673001"/>
    <n v="44.502491757883597"/>
    <n v="1493.8249195911801"/>
    <n v="5"/>
    <s v="On"/>
    <s v="On"/>
    <n v="22.545050336334398"/>
    <s v="Saturday"/>
    <x v="0"/>
    <n v="81.676751198295804"/>
    <m/>
    <m/>
    <m/>
    <m/>
    <m/>
    <m/>
    <m/>
    <s v="Medium"/>
    <s v="Medium"/>
    <m/>
    <m/>
  </r>
  <r>
    <d v="2022-01-18T06:00:00"/>
    <s v="Tuesday"/>
    <x v="1"/>
    <n v="6"/>
    <s v="Off-Peak"/>
    <n v="24.790527515796601"/>
    <n v="52.755832473564602"/>
    <n v="1514.5333627944999"/>
    <n v="5"/>
    <s v="On"/>
    <s v="On"/>
    <n v="17.730160497067899"/>
    <s v="Wednesday"/>
    <x v="1"/>
    <n v="85.433304648992404"/>
    <m/>
    <m/>
    <m/>
    <m/>
    <m/>
    <m/>
    <m/>
    <s v="Medium"/>
    <s v="High"/>
    <m/>
    <m/>
  </r>
  <r>
    <d v="2022-01-18T07:00:00"/>
    <s v="Tuesday"/>
    <x v="1"/>
    <n v="7"/>
    <s v="Off-Peak"/>
    <n v="29.7594575747558"/>
    <n v="59.412499139379499"/>
    <n v="1979.7493958525399"/>
    <n v="9"/>
    <s v="Off"/>
    <s v="Off"/>
    <n v="10.608493203120601"/>
    <s v="Friday"/>
    <x v="1"/>
    <n v="71.311496011419095"/>
    <m/>
    <m/>
    <m/>
    <m/>
    <m/>
    <m/>
    <m/>
    <s v="High"/>
    <s v="High"/>
    <m/>
    <m/>
  </r>
  <r>
    <d v="2022-01-18T08:00:00"/>
    <s v="Tuesday"/>
    <x v="1"/>
    <n v="8"/>
    <s v="Peak"/>
    <n v="20.572217098747601"/>
    <n v="43.972162153243097"/>
    <n v="1828.6860364040399"/>
    <n v="5"/>
    <s v="On"/>
    <s v="On"/>
    <n v="3.5793372886373499E-2"/>
    <s v="Tuesday"/>
    <x v="0"/>
    <n v="71.594941716542294"/>
    <m/>
    <m/>
    <m/>
    <m/>
    <m/>
    <m/>
    <m/>
    <s v="Medium"/>
    <s v="High"/>
    <m/>
    <m/>
  </r>
  <r>
    <d v="2022-01-18T09:00:00"/>
    <s v="Tuesday"/>
    <x v="1"/>
    <n v="9"/>
    <s v="Peak"/>
    <n v="21.491110561304399"/>
    <n v="39.488812216596699"/>
    <n v="1312.0153544216901"/>
    <n v="3"/>
    <s v="On"/>
    <s v="Off"/>
    <n v="18.422067594203"/>
    <s v="Monday"/>
    <x v="1"/>
    <n v="66.631940547347497"/>
    <m/>
    <m/>
    <m/>
    <m/>
    <m/>
    <m/>
    <m/>
    <s v="Low"/>
    <s v="Medium"/>
    <m/>
    <m/>
  </r>
  <r>
    <d v="2022-01-18T10:00:00"/>
    <s v="Tuesday"/>
    <x v="1"/>
    <n v="10"/>
    <s v="Peak"/>
    <n v="22.8101254138817"/>
    <n v="34.475901727672003"/>
    <n v="1833.36824116618"/>
    <n v="4"/>
    <s v="Off"/>
    <s v="Off"/>
    <n v="0.201292860267797"/>
    <s v="Friday"/>
    <x v="1"/>
    <n v="78.859155308851697"/>
    <m/>
    <m/>
    <m/>
    <m/>
    <m/>
    <m/>
    <m/>
    <s v="Low"/>
    <s v="High"/>
    <m/>
    <m/>
  </r>
  <r>
    <d v="2022-01-18T11:00:00"/>
    <s v="Tuesday"/>
    <x v="1"/>
    <n v="11"/>
    <s v="Peak"/>
    <n v="28.080265460825601"/>
    <n v="48.266958050677502"/>
    <n v="1394.5967533190701"/>
    <n v="5"/>
    <s v="On"/>
    <s v="Off"/>
    <n v="5.18270925158017"/>
    <s v="Tuesday"/>
    <x v="1"/>
    <n v="82.064109311828901"/>
    <m/>
    <m/>
    <m/>
    <m/>
    <m/>
    <m/>
    <m/>
    <s v="Medium"/>
    <s v="Medium"/>
    <m/>
    <m/>
  </r>
  <r>
    <d v="2022-01-18T12:00:00"/>
    <s v="Tuesday"/>
    <x v="1"/>
    <n v="12"/>
    <s v="Peak"/>
    <n v="28.153784155577799"/>
    <n v="47.012486255439804"/>
    <n v="1938.0178911488999"/>
    <n v="8"/>
    <s v="Off"/>
    <s v="On"/>
    <n v="1.4700310912689201"/>
    <s v="Thursday"/>
    <x v="0"/>
    <n v="73.075135976060693"/>
    <m/>
    <m/>
    <m/>
    <m/>
    <m/>
    <m/>
    <m/>
    <s v="High"/>
    <s v="High"/>
    <m/>
    <m/>
  </r>
  <r>
    <d v="2022-01-18T13:00:00"/>
    <s v="Tuesday"/>
    <x v="1"/>
    <n v="13"/>
    <s v="Peak"/>
    <n v="20.095544725988901"/>
    <n v="52.062068316900103"/>
    <n v="1659.90626024313"/>
    <n v="9"/>
    <s v="Off"/>
    <s v="Off"/>
    <n v="29.044392024066699"/>
    <s v="Friday"/>
    <x v="1"/>
    <n v="79.166195546547399"/>
    <m/>
    <m/>
    <m/>
    <m/>
    <m/>
    <m/>
    <m/>
    <s v="High"/>
    <s v="High"/>
    <m/>
    <m/>
  </r>
  <r>
    <d v="2022-01-18T14:00:00"/>
    <s v="Tuesday"/>
    <x v="1"/>
    <n v="14"/>
    <s v="Peak"/>
    <n v="23.891457520352699"/>
    <n v="40.835166508972797"/>
    <n v="1446.90401417566"/>
    <n v="7"/>
    <s v="On"/>
    <s v="On"/>
    <n v="5.8270308228361598"/>
    <s v="Monday"/>
    <x v="0"/>
    <n v="72.797519431769601"/>
    <m/>
    <m/>
    <m/>
    <m/>
    <m/>
    <m/>
    <m/>
    <s v="High"/>
    <s v="Medium"/>
    <m/>
    <m/>
  </r>
  <r>
    <d v="2022-01-18T15:00:00"/>
    <s v="Tuesday"/>
    <x v="1"/>
    <n v="15"/>
    <s v="Peak"/>
    <n v="20.138530462730699"/>
    <n v="39.655526378523902"/>
    <n v="1838.9723265085199"/>
    <n v="4"/>
    <s v="On"/>
    <s v="Off"/>
    <n v="14.2590828048404"/>
    <s v="Saturday"/>
    <x v="0"/>
    <n v="66.477634456266401"/>
    <m/>
    <m/>
    <m/>
    <m/>
    <m/>
    <m/>
    <m/>
    <s v="Low"/>
    <s v="High"/>
    <m/>
    <m/>
  </r>
  <r>
    <d v="2022-01-18T16:00:00"/>
    <s v="Tuesday"/>
    <x v="1"/>
    <n v="16"/>
    <s v="Peak"/>
    <n v="20.179111779636202"/>
    <n v="55.528428433074403"/>
    <n v="1859.3921330518299"/>
    <n v="9"/>
    <s v="On"/>
    <s v="Off"/>
    <n v="26.383462265326699"/>
    <s v="Sunday"/>
    <x v="0"/>
    <n v="72.803850722652001"/>
    <m/>
    <m/>
    <m/>
    <m/>
    <m/>
    <m/>
    <m/>
    <s v="High"/>
    <s v="High"/>
    <m/>
    <m/>
  </r>
  <r>
    <d v="2022-01-18T17:00:00"/>
    <s v="Tuesday"/>
    <x v="1"/>
    <n v="17"/>
    <s v="Peak"/>
    <n v="28.077378373401"/>
    <n v="59.937571183545003"/>
    <n v="1462.9856749718799"/>
    <n v="8"/>
    <s v="On"/>
    <s v="On"/>
    <n v="17.560564472949601"/>
    <s v="Monday"/>
    <x v="0"/>
    <n v="76.067384908480406"/>
    <m/>
    <m/>
    <m/>
    <m/>
    <m/>
    <m/>
    <m/>
    <s v="High"/>
    <s v="Medium"/>
    <m/>
    <m/>
  </r>
  <r>
    <d v="2022-01-18T18:00:00"/>
    <s v="Tuesday"/>
    <x v="1"/>
    <n v="18"/>
    <s v="Peak"/>
    <n v="22.7508742359277"/>
    <n v="50.507006149580299"/>
    <n v="1698.63436476315"/>
    <n v="1"/>
    <s v="On"/>
    <s v="Off"/>
    <n v="19.710776968799099"/>
    <s v="Thursday"/>
    <x v="0"/>
    <n v="67.983750261338798"/>
    <m/>
    <m/>
    <m/>
    <m/>
    <m/>
    <m/>
    <m/>
    <s v="Low"/>
    <s v="High"/>
    <m/>
    <m/>
  </r>
  <r>
    <d v="2022-01-18T19:00:00"/>
    <s v="Tuesday"/>
    <x v="1"/>
    <n v="19"/>
    <s v="Peak"/>
    <n v="27.123791012042201"/>
    <n v="57.190103220519497"/>
    <n v="1992.6197087601199"/>
    <n v="0"/>
    <s v="Off"/>
    <s v="Off"/>
    <n v="8.4541390992244203"/>
    <s v="Saturday"/>
    <x v="0"/>
    <n v="81.386571074919601"/>
    <m/>
    <m/>
    <m/>
    <m/>
    <m/>
    <m/>
    <m/>
    <s v="Low"/>
    <s v="High"/>
    <m/>
    <m/>
  </r>
  <r>
    <d v="2022-01-18T20:00:00"/>
    <s v="Tuesday"/>
    <x v="1"/>
    <n v="20"/>
    <s v="Peak"/>
    <n v="27.2833292049155"/>
    <n v="33.866740613695498"/>
    <n v="1221.2270923756701"/>
    <n v="3"/>
    <s v="On"/>
    <s v="Off"/>
    <n v="0.64965026902638301"/>
    <s v="Sunday"/>
    <x v="0"/>
    <n v="83.250943806542395"/>
    <m/>
    <m/>
    <m/>
    <m/>
    <m/>
    <m/>
    <m/>
    <s v="Low"/>
    <s v="Medium"/>
    <m/>
    <m/>
  </r>
  <r>
    <d v="2022-01-18T21:00:00"/>
    <s v="Tuesday"/>
    <x v="1"/>
    <n v="21"/>
    <s v="Peak"/>
    <n v="25.014993307259601"/>
    <n v="57.381204072895301"/>
    <n v="1427.66252953975"/>
    <n v="0"/>
    <s v="Off"/>
    <s v="Off"/>
    <n v="9.4255489688460798"/>
    <s v="Thursday"/>
    <x v="0"/>
    <n v="67.174573193957102"/>
    <m/>
    <m/>
    <m/>
    <m/>
    <m/>
    <m/>
    <m/>
    <s v="Low"/>
    <s v="Medium"/>
    <m/>
    <m/>
  </r>
  <r>
    <d v="2022-01-18T22:00:00"/>
    <s v="Tuesday"/>
    <x v="1"/>
    <n v="22"/>
    <s v="Off-Peak"/>
    <n v="21.466143655009201"/>
    <n v="43.337017863132999"/>
    <n v="1629.2869753529999"/>
    <n v="6"/>
    <s v="Off"/>
    <s v="On"/>
    <n v="3.4054971368004998"/>
    <s v="Tuesday"/>
    <x v="0"/>
    <n v="67.261206603428107"/>
    <m/>
    <m/>
    <m/>
    <m/>
    <m/>
    <m/>
    <m/>
    <s v="High"/>
    <s v="High"/>
    <m/>
    <m/>
  </r>
  <r>
    <d v="2022-01-18T23:00:00"/>
    <s v="Tuesday"/>
    <x v="1"/>
    <n v="23"/>
    <s v="Off-Peak"/>
    <n v="24.4132594763771"/>
    <n v="51.6960674347268"/>
    <n v="1781.98407158686"/>
    <n v="7"/>
    <s v="On"/>
    <s v="Off"/>
    <n v="10.4242577932272"/>
    <s v="Friday"/>
    <x v="1"/>
    <n v="80.345601788333994"/>
    <m/>
    <m/>
    <m/>
    <m/>
    <m/>
    <m/>
    <m/>
    <s v="High"/>
    <s v="High"/>
    <m/>
    <m/>
  </r>
  <r>
    <d v="2022-01-19T00:00:00"/>
    <s v="Wednesday"/>
    <x v="1"/>
    <n v="0"/>
    <s v="Off-Peak"/>
    <n v="26.634832086508201"/>
    <n v="59.356824108741797"/>
    <n v="1254.5531970418201"/>
    <n v="1"/>
    <s v="Off"/>
    <s v="Off"/>
    <n v="9.9517081454470802"/>
    <s v="Saturday"/>
    <x v="0"/>
    <n v="77.040568849345206"/>
    <m/>
    <m/>
    <m/>
    <m/>
    <m/>
    <m/>
    <m/>
    <s v="Low"/>
    <s v="Medium"/>
    <m/>
    <m/>
  </r>
  <r>
    <d v="2022-01-19T01:00:00"/>
    <s v="Wednesday"/>
    <x v="1"/>
    <n v="1"/>
    <s v="Off-Peak"/>
    <n v="27.5296050836563"/>
    <n v="59.7962578213968"/>
    <n v="1624.0143073879401"/>
    <n v="7"/>
    <s v="Off"/>
    <s v="On"/>
    <n v="27.2363097686681"/>
    <s v="Monday"/>
    <x v="1"/>
    <n v="95.402959689102104"/>
    <m/>
    <m/>
    <m/>
    <m/>
    <m/>
    <m/>
    <m/>
    <s v="High"/>
    <s v="High"/>
    <m/>
    <m/>
  </r>
  <r>
    <d v="2022-01-19T02:00:00"/>
    <s v="Wednesday"/>
    <x v="1"/>
    <n v="2"/>
    <s v="Off-Peak"/>
    <n v="20.4236232219165"/>
    <n v="46.8390881240692"/>
    <n v="1696.39518355118"/>
    <n v="1"/>
    <s v="On"/>
    <s v="Off"/>
    <n v="28.962509029488501"/>
    <s v="Sunday"/>
    <x v="0"/>
    <n v="67.290604557886795"/>
    <m/>
    <m/>
    <m/>
    <m/>
    <m/>
    <m/>
    <m/>
    <s v="Low"/>
    <s v="High"/>
    <m/>
    <m/>
  </r>
  <r>
    <d v="2022-01-19T03:00:00"/>
    <s v="Wednesday"/>
    <x v="1"/>
    <n v="3"/>
    <s v="Off-Peak"/>
    <n v="29.196131107386801"/>
    <n v="41.387759474294199"/>
    <n v="1010.27170919912"/>
    <n v="6"/>
    <s v="On"/>
    <s v="On"/>
    <n v="11.899717731813199"/>
    <s v="Monday"/>
    <x v="1"/>
    <n v="86.075403314725605"/>
    <m/>
    <m/>
    <m/>
    <m/>
    <m/>
    <m/>
    <m/>
    <s v="High"/>
    <s v="Medium"/>
    <m/>
    <m/>
  </r>
  <r>
    <d v="2022-01-19T04:00:00"/>
    <s v="Wednesday"/>
    <x v="1"/>
    <n v="4"/>
    <s v="Off-Peak"/>
    <n v="29.132278473010199"/>
    <n v="50.810241941962097"/>
    <n v="1693.7589512808399"/>
    <n v="9"/>
    <s v="On"/>
    <s v="Off"/>
    <n v="11.8344618250647"/>
    <s v="Tuesday"/>
    <x v="1"/>
    <n v="91.007122281253203"/>
    <m/>
    <m/>
    <m/>
    <m/>
    <m/>
    <m/>
    <m/>
    <s v="High"/>
    <s v="High"/>
    <m/>
    <m/>
  </r>
  <r>
    <d v="2022-01-19T05:00:00"/>
    <s v="Wednesday"/>
    <x v="1"/>
    <n v="5"/>
    <s v="Off-Peak"/>
    <n v="21.113107683027899"/>
    <n v="58.704668687433397"/>
    <n v="1226.6708122120001"/>
    <n v="2"/>
    <s v="Off"/>
    <s v="On"/>
    <n v="8.5844293574742103"/>
    <s v="Tuesday"/>
    <x v="1"/>
    <n v="66.918012107158603"/>
    <m/>
    <m/>
    <m/>
    <m/>
    <m/>
    <m/>
    <m/>
    <s v="Low"/>
    <s v="Medium"/>
    <m/>
    <m/>
  </r>
  <r>
    <d v="2022-01-19T06:00:00"/>
    <s v="Wednesday"/>
    <x v="1"/>
    <n v="6"/>
    <s v="Off-Peak"/>
    <n v="24.966378373156601"/>
    <n v="53.289073821133798"/>
    <n v="1007.7091089431"/>
    <n v="6"/>
    <s v="On"/>
    <s v="Off"/>
    <n v="9.3437759593469192"/>
    <s v="Friday"/>
    <x v="1"/>
    <n v="67.801928449053193"/>
    <m/>
    <m/>
    <m/>
    <m/>
    <m/>
    <m/>
    <m/>
    <s v="High"/>
    <s v="Medium"/>
    <m/>
    <m/>
  </r>
  <r>
    <d v="2022-01-19T07:00:00"/>
    <s v="Wednesday"/>
    <x v="1"/>
    <n v="7"/>
    <s v="Off-Peak"/>
    <n v="22.763581036685199"/>
    <n v="57.977217689306102"/>
    <n v="1185.3908267668901"/>
    <n v="9"/>
    <s v="Off"/>
    <s v="On"/>
    <n v="7.4326855855614298"/>
    <s v="Monday"/>
    <x v="1"/>
    <n v="72.791162538297996"/>
    <m/>
    <m/>
    <m/>
    <m/>
    <m/>
    <m/>
    <m/>
    <s v="High"/>
    <s v="Medium"/>
    <m/>
    <m/>
  </r>
  <r>
    <d v="2022-01-19T08:00:00"/>
    <s v="Wednesday"/>
    <x v="1"/>
    <n v="8"/>
    <s v="Peak"/>
    <n v="24.650592225221899"/>
    <n v="54.458854045458203"/>
    <n v="1703.84431004762"/>
    <n v="7"/>
    <s v="On"/>
    <s v="Off"/>
    <n v="15.9666774704441"/>
    <s v="Tuesday"/>
    <x v="1"/>
    <n v="73.718926229993997"/>
    <m/>
    <m/>
    <m/>
    <m/>
    <m/>
    <m/>
    <m/>
    <s v="High"/>
    <s v="High"/>
    <m/>
    <m/>
  </r>
  <r>
    <d v="2022-01-19T09:00:00"/>
    <s v="Wednesday"/>
    <x v="1"/>
    <n v="9"/>
    <s v="Peak"/>
    <n v="22.409574710479198"/>
    <n v="38.405462424111498"/>
    <n v="1474.64584203304"/>
    <n v="3"/>
    <s v="On"/>
    <s v="On"/>
    <n v="18.311245952118298"/>
    <s v="Saturday"/>
    <x v="0"/>
    <n v="73.954220529477197"/>
    <m/>
    <m/>
    <m/>
    <m/>
    <m/>
    <m/>
    <m/>
    <s v="Low"/>
    <s v="Medium"/>
    <m/>
    <m/>
  </r>
  <r>
    <d v="2022-01-19T10:00:00"/>
    <s v="Wednesday"/>
    <x v="1"/>
    <n v="10"/>
    <s v="Peak"/>
    <n v="27.412537124126001"/>
    <n v="44.609208592818398"/>
    <n v="1490.1453193710299"/>
    <n v="1"/>
    <s v="Off"/>
    <s v="On"/>
    <n v="5.4424679430968999"/>
    <s v="Wednesday"/>
    <x v="0"/>
    <n v="79.623971997972703"/>
    <m/>
    <m/>
    <m/>
    <m/>
    <m/>
    <m/>
    <m/>
    <s v="Low"/>
    <s v="Medium"/>
    <m/>
    <m/>
  </r>
  <r>
    <d v="2022-01-19T11:00:00"/>
    <s v="Wednesday"/>
    <x v="1"/>
    <n v="11"/>
    <s v="Peak"/>
    <n v="28.0333112693712"/>
    <n v="39.367211141352598"/>
    <n v="1594.42340979904"/>
    <n v="5"/>
    <s v="Off"/>
    <s v="On"/>
    <n v="29.800950329484099"/>
    <s v="Saturday"/>
    <x v="0"/>
    <n v="88.684364186421305"/>
    <m/>
    <m/>
    <m/>
    <m/>
    <m/>
    <m/>
    <m/>
    <s v="Medium"/>
    <s v="High"/>
    <m/>
    <m/>
  </r>
  <r>
    <d v="2022-01-19T12:00:00"/>
    <s v="Wednesday"/>
    <x v="1"/>
    <n v="12"/>
    <s v="Peak"/>
    <n v="23.508825825875999"/>
    <n v="33.047467611643697"/>
    <n v="1886.0887956467"/>
    <n v="8"/>
    <s v="Off"/>
    <s v="On"/>
    <n v="14.2993737034896"/>
    <s v="Wednesday"/>
    <x v="1"/>
    <n v="81.299913107281697"/>
    <m/>
    <m/>
    <m/>
    <m/>
    <m/>
    <m/>
    <m/>
    <s v="High"/>
    <s v="High"/>
    <m/>
    <m/>
  </r>
  <r>
    <d v="2022-01-19T13:00:00"/>
    <s v="Wednesday"/>
    <x v="1"/>
    <n v="13"/>
    <s v="Peak"/>
    <n v="23.145295623453801"/>
    <n v="47.356941068072103"/>
    <n v="1452.7264027226399"/>
    <n v="7"/>
    <s v="Off"/>
    <s v="On"/>
    <n v="29.381936075669401"/>
    <s v="Thursday"/>
    <x v="1"/>
    <n v="70.679166015915797"/>
    <m/>
    <m/>
    <m/>
    <m/>
    <m/>
    <m/>
    <m/>
    <s v="High"/>
    <s v="Medium"/>
    <m/>
    <m/>
  </r>
  <r>
    <d v="2022-01-19T14:00:00"/>
    <s v="Wednesday"/>
    <x v="1"/>
    <n v="14"/>
    <s v="Peak"/>
    <n v="22.430862898122399"/>
    <n v="54.413487936302701"/>
    <n v="1504.02988711438"/>
    <n v="5"/>
    <s v="Off"/>
    <s v="On"/>
    <n v="24.674782430435201"/>
    <s v="Thursday"/>
    <x v="0"/>
    <n v="65.171246239257698"/>
    <m/>
    <m/>
    <m/>
    <m/>
    <m/>
    <m/>
    <m/>
    <s v="Medium"/>
    <s v="High"/>
    <m/>
    <m/>
  </r>
  <r>
    <d v="2022-01-19T15:00:00"/>
    <s v="Wednesday"/>
    <x v="1"/>
    <n v="15"/>
    <s v="Peak"/>
    <n v="20.5837764955632"/>
    <n v="51.746028789023498"/>
    <n v="1297.63869249297"/>
    <n v="3"/>
    <s v="On"/>
    <s v="Off"/>
    <n v="5.9837420455259797E-2"/>
    <s v="Thursday"/>
    <x v="0"/>
    <n v="63.869542312990099"/>
    <m/>
    <m/>
    <m/>
    <m/>
    <m/>
    <m/>
    <m/>
    <s v="Low"/>
    <s v="Medium"/>
    <m/>
    <m/>
  </r>
  <r>
    <d v="2022-01-19T16:00:00"/>
    <s v="Wednesday"/>
    <x v="1"/>
    <n v="16"/>
    <s v="Peak"/>
    <n v="25.671657767932601"/>
    <n v="59.969084904146001"/>
    <n v="1898.1754808993901"/>
    <n v="6"/>
    <s v="Off"/>
    <s v="Off"/>
    <n v="27.635776126023298"/>
    <s v="Friday"/>
    <x v="1"/>
    <n v="76.937003552933206"/>
    <m/>
    <m/>
    <m/>
    <m/>
    <m/>
    <m/>
    <m/>
    <s v="High"/>
    <s v="High"/>
    <m/>
    <m/>
  </r>
  <r>
    <d v="2022-01-19T17:00:00"/>
    <s v="Wednesday"/>
    <x v="1"/>
    <n v="17"/>
    <s v="Peak"/>
    <n v="27.887454181933698"/>
    <n v="38.855881815738798"/>
    <n v="1881.7402531544501"/>
    <n v="0"/>
    <s v="Off"/>
    <s v="On"/>
    <n v="13.751586174594699"/>
    <s v="Sunday"/>
    <x v="0"/>
    <n v="77.435311550281696"/>
    <m/>
    <m/>
    <m/>
    <m/>
    <m/>
    <m/>
    <m/>
    <s v="Low"/>
    <s v="High"/>
    <m/>
    <m/>
  </r>
  <r>
    <d v="2022-01-19T18:00:00"/>
    <s v="Wednesday"/>
    <x v="1"/>
    <n v="18"/>
    <s v="Peak"/>
    <n v="22.612632063543099"/>
    <n v="50.447442328957003"/>
    <n v="1366.2069473305501"/>
    <n v="9"/>
    <s v="On"/>
    <s v="Off"/>
    <n v="19.589102315436701"/>
    <s v="Sunday"/>
    <x v="1"/>
    <n v="77.037774890000094"/>
    <m/>
    <m/>
    <m/>
    <m/>
    <m/>
    <m/>
    <m/>
    <s v="High"/>
    <s v="Medium"/>
    <m/>
    <m/>
  </r>
  <r>
    <d v="2022-01-19T19:00:00"/>
    <s v="Wednesday"/>
    <x v="1"/>
    <n v="19"/>
    <s v="Peak"/>
    <n v="20.128737577453201"/>
    <n v="57.844049602962997"/>
    <n v="1318.1843880881499"/>
    <n v="2"/>
    <s v="On"/>
    <s v="Off"/>
    <n v="11.9764766646287"/>
    <s v="Friday"/>
    <x v="0"/>
    <n v="61.498861564580203"/>
    <m/>
    <m/>
    <m/>
    <m/>
    <m/>
    <m/>
    <m/>
    <s v="Low"/>
    <s v="Medium"/>
    <m/>
    <m/>
  </r>
  <r>
    <d v="2022-01-19T20:00:00"/>
    <s v="Wednesday"/>
    <x v="1"/>
    <n v="20"/>
    <s v="Peak"/>
    <n v="25.480452458916901"/>
    <n v="58.394514377231197"/>
    <n v="1098.4957876521801"/>
    <n v="9"/>
    <s v="On"/>
    <s v="Off"/>
    <n v="23.087514243507002"/>
    <s v="Friday"/>
    <x v="0"/>
    <n v="87.888630812734306"/>
    <m/>
    <m/>
    <m/>
    <m/>
    <m/>
    <m/>
    <m/>
    <s v="High"/>
    <s v="Medium"/>
    <m/>
    <m/>
  </r>
  <r>
    <d v="2022-01-19T21:00:00"/>
    <s v="Wednesday"/>
    <x v="1"/>
    <n v="21"/>
    <s v="Peak"/>
    <n v="20.220086774789401"/>
    <n v="44.555510972218599"/>
    <n v="1586.2845222313099"/>
    <n v="2"/>
    <s v="Off"/>
    <s v="Off"/>
    <n v="8.2021031357170102"/>
    <s v="Sunday"/>
    <x v="0"/>
    <n v="61.896414765285698"/>
    <m/>
    <m/>
    <m/>
    <m/>
    <m/>
    <m/>
    <m/>
    <s v="Low"/>
    <s v="High"/>
    <m/>
    <m/>
  </r>
  <r>
    <d v="2022-01-19T22:00:00"/>
    <s v="Wednesday"/>
    <x v="1"/>
    <n v="22"/>
    <s v="Off-Peak"/>
    <n v="23.796757757044301"/>
    <n v="31.885487581000898"/>
    <n v="1751.07160856628"/>
    <n v="7"/>
    <s v="On"/>
    <s v="On"/>
    <n v="28.313384413945901"/>
    <s v="Friday"/>
    <x v="0"/>
    <n v="94.627848819009699"/>
    <m/>
    <m/>
    <m/>
    <m/>
    <m/>
    <m/>
    <m/>
    <s v="High"/>
    <s v="High"/>
    <m/>
    <m/>
  </r>
  <r>
    <d v="2022-01-19T23:00:00"/>
    <s v="Wednesday"/>
    <x v="1"/>
    <n v="23"/>
    <s v="Off-Peak"/>
    <n v="24.250220009206"/>
    <n v="53.403188712891598"/>
    <n v="1221.61863031754"/>
    <n v="1"/>
    <s v="On"/>
    <s v="On"/>
    <n v="3.6489776097014199"/>
    <s v="Sunday"/>
    <x v="1"/>
    <n v="77.220284798102398"/>
    <m/>
    <m/>
    <m/>
    <m/>
    <m/>
    <m/>
    <m/>
    <s v="Low"/>
    <s v="Medium"/>
    <m/>
    <m/>
  </r>
  <r>
    <d v="2022-01-20T00:00:00"/>
    <s v="Thursday"/>
    <x v="1"/>
    <n v="0"/>
    <s v="Off-Peak"/>
    <n v="25.383316359569498"/>
    <n v="54.197723552995797"/>
    <n v="1994.85323371701"/>
    <n v="1"/>
    <s v="Off"/>
    <s v="On"/>
    <n v="17.175717983827798"/>
    <s v="Saturday"/>
    <x v="0"/>
    <n v="68.560863337911499"/>
    <m/>
    <m/>
    <m/>
    <m/>
    <m/>
    <m/>
    <m/>
    <s v="Low"/>
    <s v="High"/>
    <m/>
    <m/>
  </r>
  <r>
    <d v="2022-01-20T01:00:00"/>
    <s v="Thursday"/>
    <x v="1"/>
    <n v="1"/>
    <s v="Off-Peak"/>
    <n v="22.514234925379402"/>
    <n v="50.695971729976598"/>
    <n v="1916.2943137907801"/>
    <n v="9"/>
    <s v="On"/>
    <s v="Off"/>
    <n v="13.5005342351549"/>
    <s v="Sunday"/>
    <x v="0"/>
    <n v="73.596988941672606"/>
    <m/>
    <m/>
    <m/>
    <m/>
    <m/>
    <m/>
    <m/>
    <s v="High"/>
    <s v="High"/>
    <m/>
    <m/>
  </r>
  <r>
    <d v="2022-01-20T02:00:00"/>
    <s v="Thursday"/>
    <x v="1"/>
    <n v="2"/>
    <s v="Off-Peak"/>
    <n v="26.535222128965099"/>
    <n v="55.303835449618497"/>
    <n v="1648.5008128153199"/>
    <n v="5"/>
    <s v="Off"/>
    <s v="On"/>
    <n v="11.166354521445999"/>
    <s v="Tuesday"/>
    <x v="0"/>
    <n v="77.944747884522201"/>
    <m/>
    <m/>
    <m/>
    <m/>
    <m/>
    <m/>
    <m/>
    <s v="Medium"/>
    <s v="High"/>
    <m/>
    <m/>
  </r>
  <r>
    <d v="2022-01-20T03:00:00"/>
    <s v="Thursday"/>
    <x v="1"/>
    <n v="3"/>
    <s v="Off-Peak"/>
    <n v="21.844770768163801"/>
    <n v="41.6997315372912"/>
    <n v="1485.21048652749"/>
    <n v="7"/>
    <s v="On"/>
    <s v="Off"/>
    <n v="6.6220478972104697"/>
    <s v="Thursday"/>
    <x v="0"/>
    <n v="69.716088245651093"/>
    <m/>
    <m/>
    <m/>
    <m/>
    <m/>
    <m/>
    <m/>
    <s v="High"/>
    <s v="Medium"/>
    <m/>
    <m/>
  </r>
  <r>
    <d v="2022-01-20T04:00:00"/>
    <s v="Thursday"/>
    <x v="1"/>
    <n v="4"/>
    <s v="Off-Peak"/>
    <n v="25.815971147012899"/>
    <n v="30.340829665475699"/>
    <n v="1040.0281148895399"/>
    <n v="9"/>
    <s v="On"/>
    <s v="On"/>
    <n v="28.9891249186145"/>
    <s v="Friday"/>
    <x v="1"/>
    <n v="92.012587489978998"/>
    <m/>
    <m/>
    <m/>
    <m/>
    <m/>
    <m/>
    <m/>
    <s v="High"/>
    <s v="Medium"/>
    <m/>
    <m/>
  </r>
  <r>
    <d v="2022-01-20T05:00:00"/>
    <s v="Thursday"/>
    <x v="1"/>
    <n v="5"/>
    <s v="Off-Peak"/>
    <n v="29.1912594277"/>
    <n v="55.327288491183197"/>
    <n v="1398.6956870566501"/>
    <n v="3"/>
    <s v="Off"/>
    <s v="On"/>
    <n v="26.7756688723838"/>
    <s v="Monday"/>
    <x v="0"/>
    <n v="83.412310823625603"/>
    <m/>
    <m/>
    <m/>
    <m/>
    <m/>
    <m/>
    <m/>
    <s v="Low"/>
    <s v="Medium"/>
    <m/>
    <m/>
  </r>
  <r>
    <d v="2022-01-20T06:00:00"/>
    <s v="Thursday"/>
    <x v="1"/>
    <n v="6"/>
    <s v="Off-Peak"/>
    <n v="22.862277371468402"/>
    <n v="55.558038371673099"/>
    <n v="1907.76030774473"/>
    <n v="7"/>
    <s v="On"/>
    <s v="On"/>
    <n v="8.7301638088417199"/>
    <s v="Sunday"/>
    <x v="1"/>
    <n v="82.215643645531998"/>
    <m/>
    <m/>
    <m/>
    <m/>
    <m/>
    <m/>
    <m/>
    <s v="High"/>
    <s v="High"/>
    <m/>
    <m/>
  </r>
  <r>
    <d v="2022-01-20T07:00:00"/>
    <s v="Thursday"/>
    <x v="1"/>
    <n v="7"/>
    <s v="Off-Peak"/>
    <n v="22.0914678663454"/>
    <n v="38.1821664620999"/>
    <n v="1995.02212575157"/>
    <n v="9"/>
    <s v="Off"/>
    <s v="On"/>
    <n v="25.721186180405599"/>
    <s v="Friday"/>
    <x v="0"/>
    <n v="78.211170890325107"/>
    <m/>
    <m/>
    <m/>
    <m/>
    <m/>
    <m/>
    <m/>
    <s v="High"/>
    <s v="High"/>
    <m/>
    <m/>
  </r>
  <r>
    <d v="2022-01-20T08:00:00"/>
    <s v="Thursday"/>
    <x v="1"/>
    <n v="8"/>
    <s v="Peak"/>
    <n v="25.2048697315306"/>
    <n v="49.459948875548697"/>
    <n v="1241.4137405080501"/>
    <n v="1"/>
    <s v="Off"/>
    <s v="On"/>
    <n v="15.978054590290901"/>
    <s v="Wednesday"/>
    <x v="0"/>
    <n v="78.136001256138201"/>
    <m/>
    <m/>
    <m/>
    <m/>
    <m/>
    <m/>
    <m/>
    <s v="Low"/>
    <s v="Medium"/>
    <m/>
    <m/>
  </r>
  <r>
    <d v="2022-01-20T09:00:00"/>
    <s v="Thursday"/>
    <x v="1"/>
    <n v="9"/>
    <s v="Peak"/>
    <n v="20.888861757974698"/>
    <n v="59.099746528392302"/>
    <n v="1507.61699328349"/>
    <n v="6"/>
    <s v="Off"/>
    <s v="On"/>
    <n v="19.260642373434699"/>
    <s v="Sunday"/>
    <x v="0"/>
    <n v="70.757798566283796"/>
    <m/>
    <m/>
    <m/>
    <m/>
    <m/>
    <m/>
    <m/>
    <s v="High"/>
    <s v="High"/>
    <m/>
    <m/>
  </r>
  <r>
    <d v="2022-01-20T10:00:00"/>
    <s v="Thursday"/>
    <x v="1"/>
    <n v="10"/>
    <s v="Peak"/>
    <n v="25.5042721155822"/>
    <n v="35.883918597959102"/>
    <n v="1124.70897452603"/>
    <n v="9"/>
    <s v="On"/>
    <s v="Off"/>
    <n v="1.97449079093441"/>
    <s v="Friday"/>
    <x v="1"/>
    <n v="84.906880524586995"/>
    <m/>
    <m/>
    <m/>
    <m/>
    <m/>
    <m/>
    <m/>
    <s v="High"/>
    <s v="Medium"/>
    <m/>
    <m/>
  </r>
  <r>
    <d v="2022-01-20T11:00:00"/>
    <s v="Thursday"/>
    <x v="1"/>
    <n v="11"/>
    <s v="Peak"/>
    <n v="28.580806825931599"/>
    <n v="33.993811846531599"/>
    <n v="1000.51266067474"/>
    <n v="7"/>
    <s v="On"/>
    <s v="Off"/>
    <n v="8.9504586710880503"/>
    <s v="Tuesday"/>
    <x v="0"/>
    <n v="83.572373858679597"/>
    <m/>
    <m/>
    <m/>
    <m/>
    <m/>
    <m/>
    <m/>
    <s v="High"/>
    <s v="Medium"/>
    <m/>
    <m/>
  </r>
  <r>
    <d v="2022-01-20T12:00:00"/>
    <s v="Thursday"/>
    <x v="1"/>
    <n v="12"/>
    <s v="Peak"/>
    <n v="25.354491182222901"/>
    <n v="32.510253529056001"/>
    <n v="1675.29110106645"/>
    <n v="9"/>
    <s v="Off"/>
    <s v="Off"/>
    <n v="22.534032691715101"/>
    <s v="Friday"/>
    <x v="0"/>
    <n v="70.117789948031501"/>
    <m/>
    <m/>
    <m/>
    <m/>
    <m/>
    <m/>
    <m/>
    <s v="High"/>
    <s v="High"/>
    <m/>
    <m/>
  </r>
  <r>
    <d v="2022-01-20T13:00:00"/>
    <s v="Thursday"/>
    <x v="1"/>
    <n v="13"/>
    <s v="Peak"/>
    <n v="26.916619743576401"/>
    <n v="58.224926911331799"/>
    <n v="1710.7150436173199"/>
    <n v="5"/>
    <s v="On"/>
    <s v="Off"/>
    <n v="3.7024685002738198"/>
    <s v="Friday"/>
    <x v="1"/>
    <n v="81.284681177001303"/>
    <m/>
    <m/>
    <m/>
    <m/>
    <m/>
    <m/>
    <m/>
    <s v="Medium"/>
    <s v="High"/>
    <m/>
    <m/>
  </r>
  <r>
    <d v="2022-01-20T14:00:00"/>
    <s v="Thursday"/>
    <x v="1"/>
    <n v="14"/>
    <s v="Peak"/>
    <n v="22.631193499696401"/>
    <n v="42.5949791378426"/>
    <n v="1360.0199270401899"/>
    <n v="7"/>
    <s v="Off"/>
    <s v="On"/>
    <n v="29.393431072356702"/>
    <s v="Sunday"/>
    <x v="1"/>
    <n v="71.897858675049093"/>
    <m/>
    <m/>
    <m/>
    <m/>
    <m/>
    <m/>
    <m/>
    <s v="High"/>
    <s v="Medium"/>
    <m/>
    <m/>
  </r>
  <r>
    <d v="2022-01-20T15:00:00"/>
    <s v="Thursday"/>
    <x v="1"/>
    <n v="15"/>
    <s v="Peak"/>
    <n v="24.077228049710602"/>
    <n v="41.709721077424703"/>
    <n v="1014.00652450702"/>
    <n v="5"/>
    <s v="On"/>
    <s v="Off"/>
    <n v="23.124849860388998"/>
    <s v="Tuesday"/>
    <x v="0"/>
    <n v="78.212712996741701"/>
    <m/>
    <m/>
    <m/>
    <m/>
    <m/>
    <m/>
    <m/>
    <s v="Medium"/>
    <s v="Medium"/>
    <m/>
    <m/>
  </r>
  <r>
    <d v="2022-01-20T16:00:00"/>
    <s v="Thursday"/>
    <x v="1"/>
    <n v="16"/>
    <s v="Peak"/>
    <n v="23.066246973477401"/>
    <n v="47.454387871521398"/>
    <n v="1103.7505725209401"/>
    <n v="7"/>
    <s v="Off"/>
    <s v="Off"/>
    <n v="14.902751022831501"/>
    <s v="Sunday"/>
    <x v="0"/>
    <n v="67.071147192689295"/>
    <m/>
    <m/>
    <m/>
    <m/>
    <m/>
    <m/>
    <m/>
    <s v="High"/>
    <s v="Medium"/>
    <m/>
    <m/>
  </r>
  <r>
    <d v="2022-01-20T17:00:00"/>
    <s v="Thursday"/>
    <x v="1"/>
    <n v="17"/>
    <s v="Peak"/>
    <n v="23.773581854522501"/>
    <n v="32.349481847183903"/>
    <n v="1628.9234417928401"/>
    <n v="7"/>
    <s v="On"/>
    <s v="On"/>
    <n v="8.094987416276"/>
    <s v="Thursday"/>
    <x v="1"/>
    <n v="79.528561038345302"/>
    <m/>
    <m/>
    <m/>
    <m/>
    <m/>
    <m/>
    <m/>
    <s v="High"/>
    <s v="High"/>
    <m/>
    <m/>
  </r>
  <r>
    <d v="2022-01-20T18:00:00"/>
    <s v="Thursday"/>
    <x v="1"/>
    <n v="18"/>
    <s v="Peak"/>
    <n v="29.165312147879501"/>
    <n v="43.192464517413903"/>
    <n v="1862.3431226463199"/>
    <n v="7"/>
    <s v="Off"/>
    <s v="Off"/>
    <n v="11.4958385073349"/>
    <s v="Monday"/>
    <x v="1"/>
    <n v="83.784135253069195"/>
    <m/>
    <m/>
    <m/>
    <m/>
    <m/>
    <m/>
    <m/>
    <s v="High"/>
    <s v="High"/>
    <m/>
    <m/>
  </r>
  <r>
    <d v="2022-01-20T19:00:00"/>
    <s v="Thursday"/>
    <x v="1"/>
    <n v="19"/>
    <s v="Peak"/>
    <n v="28.8569793307175"/>
    <n v="43.217114578895398"/>
    <n v="1270.20583534242"/>
    <n v="0"/>
    <s v="Off"/>
    <s v="Off"/>
    <n v="22.098534870347802"/>
    <s v="Monday"/>
    <x v="0"/>
    <n v="81.523203579605706"/>
    <m/>
    <m/>
    <m/>
    <m/>
    <m/>
    <m/>
    <m/>
    <s v="Low"/>
    <s v="Medium"/>
    <m/>
    <m/>
  </r>
  <r>
    <d v="2022-01-20T20:00:00"/>
    <s v="Thursday"/>
    <x v="1"/>
    <n v="20"/>
    <s v="Peak"/>
    <n v="23.355251042380399"/>
    <n v="34.594199279588501"/>
    <n v="1693.3374322192101"/>
    <n v="1"/>
    <s v="Off"/>
    <s v="Off"/>
    <n v="25.087500119586"/>
    <s v="Wednesday"/>
    <x v="0"/>
    <n v="66.463167095275494"/>
    <m/>
    <m/>
    <m/>
    <m/>
    <m/>
    <m/>
    <m/>
    <s v="Low"/>
    <s v="High"/>
    <m/>
    <m/>
  </r>
  <r>
    <d v="2022-01-20T21:00:00"/>
    <s v="Thursday"/>
    <x v="1"/>
    <n v="21"/>
    <s v="Peak"/>
    <n v="29.476509553670301"/>
    <n v="59.136686746047303"/>
    <n v="1347.9548470290199"/>
    <n v="3"/>
    <s v="Off"/>
    <s v="On"/>
    <n v="10.709557251694299"/>
    <s v="Sunday"/>
    <x v="1"/>
    <n v="81.995627210276396"/>
    <m/>
    <m/>
    <m/>
    <m/>
    <m/>
    <m/>
    <m/>
    <s v="Low"/>
    <s v="Medium"/>
    <m/>
    <m/>
  </r>
  <r>
    <d v="2022-01-20T22:00:00"/>
    <s v="Thursday"/>
    <x v="1"/>
    <n v="22"/>
    <s v="Off-Peak"/>
    <n v="25.646704219384301"/>
    <n v="46.760632599204698"/>
    <n v="1462.7077298576701"/>
    <n v="6"/>
    <s v="Off"/>
    <s v="Off"/>
    <n v="10.5815043545031"/>
    <s v="Saturday"/>
    <x v="0"/>
    <n v="70.238804998533993"/>
    <m/>
    <m/>
    <m/>
    <m/>
    <m/>
    <m/>
    <m/>
    <s v="High"/>
    <s v="Medium"/>
    <m/>
    <m/>
  </r>
  <r>
    <d v="2022-01-20T23:00:00"/>
    <s v="Thursday"/>
    <x v="1"/>
    <n v="23"/>
    <s v="Off-Peak"/>
    <n v="26.785853629042698"/>
    <n v="43.356571884147002"/>
    <n v="1342.9586094476599"/>
    <n v="4"/>
    <s v="On"/>
    <s v="Off"/>
    <n v="19.332825467380999"/>
    <s v="Sunday"/>
    <x v="1"/>
    <n v="77.778026501097102"/>
    <m/>
    <m/>
    <m/>
    <m/>
    <m/>
    <m/>
    <m/>
    <s v="Low"/>
    <s v="Medium"/>
    <m/>
    <m/>
  </r>
  <r>
    <d v="2022-01-21T00:00:00"/>
    <s v="Friday"/>
    <x v="1"/>
    <n v="0"/>
    <s v="Off-Peak"/>
    <n v="22.241050225881899"/>
    <n v="46.7836199108987"/>
    <n v="1554.4354666776701"/>
    <n v="0"/>
    <s v="On"/>
    <s v="Off"/>
    <n v="25.892664260392401"/>
    <s v="Friday"/>
    <x v="0"/>
    <n v="77.808508740937199"/>
    <m/>
    <m/>
    <m/>
    <m/>
    <m/>
    <m/>
    <m/>
    <s v="Low"/>
    <s v="High"/>
    <m/>
    <m/>
  </r>
  <r>
    <d v="2022-01-21T01:00:00"/>
    <s v="Friday"/>
    <x v="1"/>
    <n v="1"/>
    <s v="Off-Peak"/>
    <n v="27.258290801594601"/>
    <n v="31.274588784714599"/>
    <n v="1396.94850479917"/>
    <n v="7"/>
    <s v="On"/>
    <s v="On"/>
    <n v="23.386359210970401"/>
    <s v="Saturday"/>
    <x v="1"/>
    <n v="85.2818832991085"/>
    <m/>
    <m/>
    <m/>
    <m/>
    <m/>
    <m/>
    <m/>
    <s v="High"/>
    <s v="Medium"/>
    <m/>
    <m/>
  </r>
  <r>
    <d v="2022-01-21T02:00:00"/>
    <s v="Friday"/>
    <x v="1"/>
    <n v="2"/>
    <s v="Off-Peak"/>
    <n v="27.573100719202699"/>
    <n v="53.889595339374303"/>
    <n v="1113.79477869998"/>
    <n v="2"/>
    <s v="Off"/>
    <s v="On"/>
    <n v="9.6015687403265098"/>
    <s v="Saturday"/>
    <x v="0"/>
    <n v="81.997741414249006"/>
    <m/>
    <m/>
    <m/>
    <m/>
    <m/>
    <m/>
    <m/>
    <s v="Low"/>
    <s v="Medium"/>
    <m/>
    <m/>
  </r>
  <r>
    <d v="2022-01-21T03:00:00"/>
    <s v="Friday"/>
    <x v="1"/>
    <n v="3"/>
    <s v="Off-Peak"/>
    <n v="21.709430109696001"/>
    <n v="50.935994068037097"/>
    <n v="1606.20671292625"/>
    <n v="1"/>
    <s v="Off"/>
    <s v="On"/>
    <n v="25.260850166131"/>
    <s v="Tuesday"/>
    <x v="1"/>
    <n v="69.426142831023597"/>
    <m/>
    <m/>
    <m/>
    <m/>
    <m/>
    <m/>
    <m/>
    <s v="Low"/>
    <s v="High"/>
    <m/>
    <m/>
  </r>
  <r>
    <d v="2022-01-21T04:00:00"/>
    <s v="Friday"/>
    <x v="1"/>
    <n v="4"/>
    <s v="Off-Peak"/>
    <n v="20.8195950551736"/>
    <n v="34.9082396735052"/>
    <n v="1717.0324142050999"/>
    <n v="4"/>
    <s v="Off"/>
    <s v="On"/>
    <n v="1.4267160488786199"/>
    <s v="Saturday"/>
    <x v="0"/>
    <n v="57.968913586459401"/>
    <m/>
    <m/>
    <m/>
    <m/>
    <m/>
    <m/>
    <m/>
    <s v="Low"/>
    <s v="High"/>
    <m/>
    <m/>
  </r>
  <r>
    <d v="2022-01-21T05:00:00"/>
    <s v="Friday"/>
    <x v="1"/>
    <n v="5"/>
    <s v="Off-Peak"/>
    <n v="25.648771418792801"/>
    <n v="32.887018565932699"/>
    <n v="1399.45937847242"/>
    <n v="1"/>
    <s v="Off"/>
    <s v="On"/>
    <n v="12.254877475183299"/>
    <s v="Tuesday"/>
    <x v="0"/>
    <n v="70.766546556685597"/>
    <m/>
    <m/>
    <m/>
    <m/>
    <m/>
    <m/>
    <m/>
    <s v="Low"/>
    <s v="Medium"/>
    <m/>
    <m/>
  </r>
  <r>
    <d v="2022-01-21T06:00:00"/>
    <s v="Friday"/>
    <x v="1"/>
    <n v="6"/>
    <s v="Off-Peak"/>
    <n v="26.7607404518496"/>
    <n v="56.627905455664902"/>
    <n v="1934.2050549386699"/>
    <n v="4"/>
    <s v="On"/>
    <s v="On"/>
    <n v="17.907657635424101"/>
    <s v="Tuesday"/>
    <x v="1"/>
    <n v="84.219978497791104"/>
    <m/>
    <m/>
    <m/>
    <m/>
    <m/>
    <m/>
    <m/>
    <s v="Low"/>
    <s v="High"/>
    <m/>
    <m/>
  </r>
  <r>
    <d v="2022-01-21T07:00:00"/>
    <s v="Friday"/>
    <x v="1"/>
    <n v="7"/>
    <s v="Off-Peak"/>
    <n v="20.714708071095501"/>
    <n v="43.196198486018901"/>
    <n v="1952.4543943984199"/>
    <n v="0"/>
    <s v="On"/>
    <s v="On"/>
    <n v="10.225230157449699"/>
    <s v="Saturday"/>
    <x v="1"/>
    <n v="74.605381306815104"/>
    <m/>
    <m/>
    <m/>
    <m/>
    <m/>
    <m/>
    <m/>
    <s v="Low"/>
    <s v="High"/>
    <m/>
    <m/>
  </r>
  <r>
    <d v="2022-01-21T08:00:00"/>
    <s v="Friday"/>
    <x v="1"/>
    <n v="8"/>
    <s v="Peak"/>
    <n v="29.828850779482799"/>
    <n v="30.691579518821101"/>
    <n v="1882.7572710345501"/>
    <n v="3"/>
    <s v="On"/>
    <s v="Off"/>
    <n v="19.209438786553999"/>
    <s v="Sunday"/>
    <x v="1"/>
    <n v="91.119980536732598"/>
    <m/>
    <m/>
    <m/>
    <m/>
    <m/>
    <m/>
    <m/>
    <s v="Low"/>
    <s v="High"/>
    <m/>
    <m/>
  </r>
  <r>
    <d v="2022-01-21T09:00:00"/>
    <s v="Friday"/>
    <x v="1"/>
    <n v="9"/>
    <s v="Peak"/>
    <n v="20.354013258597099"/>
    <n v="41.204468728836297"/>
    <n v="1964.88146335854"/>
    <n v="5"/>
    <s v="On"/>
    <s v="On"/>
    <n v="10.805103411060101"/>
    <s v="Wednesday"/>
    <x v="0"/>
    <n v="69.310997205022701"/>
    <m/>
    <m/>
    <m/>
    <m/>
    <m/>
    <m/>
    <m/>
    <s v="Medium"/>
    <s v="High"/>
    <m/>
    <m/>
  </r>
  <r>
    <d v="2022-01-21T10:00:00"/>
    <s v="Friday"/>
    <x v="1"/>
    <n v="10"/>
    <s v="Peak"/>
    <n v="29.254833498407699"/>
    <n v="41.236449315839202"/>
    <n v="1603.6132386863901"/>
    <n v="7"/>
    <s v="Off"/>
    <s v="On"/>
    <n v="3.4269900053558402"/>
    <s v="Wednesday"/>
    <x v="1"/>
    <n v="88.321216323444204"/>
    <m/>
    <m/>
    <m/>
    <m/>
    <m/>
    <m/>
    <m/>
    <s v="High"/>
    <s v="High"/>
    <m/>
    <m/>
  </r>
  <r>
    <d v="2022-01-21T11:00:00"/>
    <s v="Friday"/>
    <x v="1"/>
    <n v="11"/>
    <s v="Peak"/>
    <n v="20.5044956100669"/>
    <n v="31.597441778874199"/>
    <n v="1066.92126228294"/>
    <n v="6"/>
    <s v="On"/>
    <s v="On"/>
    <n v="23.430142995746301"/>
    <s v="Saturday"/>
    <x v="0"/>
    <n v="70.720999468497197"/>
    <m/>
    <m/>
    <m/>
    <m/>
    <m/>
    <m/>
    <m/>
    <s v="High"/>
    <s v="Medium"/>
    <m/>
    <m/>
  </r>
  <r>
    <d v="2022-01-21T12:00:00"/>
    <s v="Friday"/>
    <x v="1"/>
    <n v="12"/>
    <s v="Peak"/>
    <n v="27.065958067914899"/>
    <n v="35.085130810136803"/>
    <n v="1855.55681904723"/>
    <n v="5"/>
    <s v="Off"/>
    <s v="Off"/>
    <n v="13.0970637737702"/>
    <s v="Tuesday"/>
    <x v="0"/>
    <n v="75.043118600156902"/>
    <m/>
    <m/>
    <m/>
    <m/>
    <m/>
    <m/>
    <m/>
    <s v="Medium"/>
    <s v="High"/>
    <m/>
    <m/>
  </r>
  <r>
    <d v="2022-01-21T13:00:00"/>
    <s v="Friday"/>
    <x v="1"/>
    <n v="13"/>
    <s v="Peak"/>
    <n v="28.7061454689781"/>
    <n v="59.502923687849403"/>
    <n v="1491.64015654781"/>
    <n v="0"/>
    <s v="Off"/>
    <s v="On"/>
    <n v="25.083597382646001"/>
    <s v="Thursday"/>
    <x v="0"/>
    <n v="85.457155029348201"/>
    <m/>
    <m/>
    <m/>
    <m/>
    <m/>
    <m/>
    <m/>
    <s v="Low"/>
    <s v="Medium"/>
    <m/>
    <m/>
  </r>
  <r>
    <d v="2022-01-21T14:00:00"/>
    <s v="Friday"/>
    <x v="1"/>
    <n v="14"/>
    <s v="Peak"/>
    <n v="21.932234554436199"/>
    <n v="32.233208375462397"/>
    <n v="1680.82043297273"/>
    <n v="4"/>
    <s v="Off"/>
    <s v="Off"/>
    <n v="10.3806007777938"/>
    <s v="Sunday"/>
    <x v="1"/>
    <n v="69.009077149242998"/>
    <m/>
    <m/>
    <m/>
    <m/>
    <m/>
    <m/>
    <m/>
    <s v="Low"/>
    <s v="High"/>
    <m/>
    <m/>
  </r>
  <r>
    <d v="2022-01-21T15:00:00"/>
    <s v="Friday"/>
    <x v="1"/>
    <n v="15"/>
    <s v="Peak"/>
    <n v="21.301694072065999"/>
    <n v="45.616148597104598"/>
    <n v="1290.28695761926"/>
    <n v="7"/>
    <s v="Off"/>
    <s v="Off"/>
    <n v="4.4198667036973998"/>
    <s v="Wednesday"/>
    <x v="1"/>
    <n v="63.582138750139698"/>
    <m/>
    <m/>
    <m/>
    <m/>
    <m/>
    <m/>
    <m/>
    <s v="High"/>
    <s v="Medium"/>
    <m/>
    <m/>
  </r>
  <r>
    <d v="2022-01-21T16:00:00"/>
    <s v="Friday"/>
    <x v="1"/>
    <n v="16"/>
    <s v="Peak"/>
    <n v="25.6572922554918"/>
    <n v="32.024577150234002"/>
    <n v="1102.34534337431"/>
    <n v="8"/>
    <s v="On"/>
    <s v="On"/>
    <n v="4.8075732243744502"/>
    <s v="Wednesday"/>
    <x v="0"/>
    <n v="78.283469416148804"/>
    <m/>
    <m/>
    <m/>
    <m/>
    <m/>
    <m/>
    <m/>
    <s v="High"/>
    <s v="Medium"/>
    <m/>
    <m/>
  </r>
  <r>
    <d v="2022-01-21T17:00:00"/>
    <s v="Friday"/>
    <x v="1"/>
    <n v="17"/>
    <s v="Peak"/>
    <n v="29.4269070695793"/>
    <n v="34.2938239973451"/>
    <n v="1848.4964618072399"/>
    <n v="2"/>
    <s v="Off"/>
    <s v="On"/>
    <n v="11.4423806900573"/>
    <s v="Thursday"/>
    <x v="0"/>
    <n v="93.9589445168873"/>
    <m/>
    <m/>
    <m/>
    <m/>
    <m/>
    <m/>
    <m/>
    <s v="Low"/>
    <s v="High"/>
    <m/>
    <m/>
  </r>
  <r>
    <d v="2022-01-21T18:00:00"/>
    <s v="Friday"/>
    <x v="1"/>
    <n v="18"/>
    <s v="Peak"/>
    <n v="21.208196014009999"/>
    <n v="35.821438439538703"/>
    <n v="1524.5441623420099"/>
    <n v="7"/>
    <s v="On"/>
    <s v="Off"/>
    <n v="16.382529818296302"/>
    <s v="Tuesday"/>
    <x v="0"/>
    <n v="74.995373750552005"/>
    <m/>
    <m/>
    <m/>
    <m/>
    <m/>
    <m/>
    <m/>
    <s v="High"/>
    <s v="High"/>
    <m/>
    <m/>
  </r>
  <r>
    <d v="2022-01-21T19:00:00"/>
    <s v="Friday"/>
    <x v="1"/>
    <n v="19"/>
    <s v="Peak"/>
    <n v="28.9869158931524"/>
    <n v="56.141871161555798"/>
    <n v="1929.1575287185501"/>
    <n v="8"/>
    <s v="On"/>
    <s v="Off"/>
    <n v="24.961586915849399"/>
    <s v="Thursday"/>
    <x v="0"/>
    <n v="87.421467571600004"/>
    <m/>
    <m/>
    <m/>
    <m/>
    <m/>
    <m/>
    <m/>
    <s v="High"/>
    <s v="High"/>
    <m/>
    <m/>
  </r>
  <r>
    <d v="2022-01-21T20:00:00"/>
    <s v="Friday"/>
    <x v="1"/>
    <n v="20"/>
    <s v="Peak"/>
    <n v="23.708671720474602"/>
    <n v="46.335393641723897"/>
    <n v="1861.60629427868"/>
    <n v="1"/>
    <s v="Off"/>
    <s v="On"/>
    <n v="26.6525751433743"/>
    <s v="Monday"/>
    <x v="0"/>
    <n v="75.571524205338406"/>
    <m/>
    <m/>
    <m/>
    <m/>
    <m/>
    <m/>
    <m/>
    <s v="Low"/>
    <s v="High"/>
    <m/>
    <m/>
  </r>
  <r>
    <d v="2022-01-21T21:00:00"/>
    <s v="Friday"/>
    <x v="1"/>
    <n v="21"/>
    <s v="Peak"/>
    <n v="22.772452675682601"/>
    <n v="56.616736576445099"/>
    <n v="1465.62812807362"/>
    <n v="7"/>
    <s v="On"/>
    <s v="Off"/>
    <n v="22.599544718803799"/>
    <s v="Tuesday"/>
    <x v="1"/>
    <n v="70.4655235803247"/>
    <m/>
    <m/>
    <m/>
    <m/>
    <m/>
    <m/>
    <m/>
    <s v="High"/>
    <s v="Medium"/>
    <m/>
    <m/>
  </r>
  <r>
    <d v="2022-01-21T22:00:00"/>
    <s v="Friday"/>
    <x v="1"/>
    <n v="22"/>
    <s v="Off-Peak"/>
    <n v="27.319954531398601"/>
    <n v="48.887959186845002"/>
    <n v="1709.05194203262"/>
    <n v="8"/>
    <s v="Off"/>
    <s v="Off"/>
    <n v="11.603709200955"/>
    <s v="Tuesday"/>
    <x v="0"/>
    <n v="75.278448235613894"/>
    <m/>
    <m/>
    <m/>
    <m/>
    <m/>
    <m/>
    <m/>
    <s v="High"/>
    <s v="High"/>
    <m/>
    <m/>
  </r>
  <r>
    <d v="2022-01-21T23:00:00"/>
    <s v="Friday"/>
    <x v="1"/>
    <n v="23"/>
    <s v="Off-Peak"/>
    <n v="25.8977360476709"/>
    <n v="36.013581113733103"/>
    <n v="1122.6397049773"/>
    <n v="7"/>
    <s v="On"/>
    <s v="On"/>
    <n v="29.6078252439655"/>
    <s v="Sunday"/>
    <x v="0"/>
    <n v="80.169047898159505"/>
    <m/>
    <m/>
    <m/>
    <m/>
    <m/>
    <m/>
    <m/>
    <s v="High"/>
    <s v="Medium"/>
    <m/>
    <m/>
  </r>
  <r>
    <d v="2022-01-22T00:00:00"/>
    <s v="Saturday"/>
    <x v="0"/>
    <n v="0"/>
    <s v="Off-Peak"/>
    <n v="22.8529281335238"/>
    <n v="55.478261463812998"/>
    <n v="1709.6520699708999"/>
    <n v="6"/>
    <s v="On"/>
    <s v="Off"/>
    <n v="6.3163378510793899"/>
    <s v="Saturday"/>
    <x v="0"/>
    <n v="78.620403002837904"/>
    <m/>
    <m/>
    <m/>
    <m/>
    <m/>
    <m/>
    <m/>
    <s v="High"/>
    <s v="High"/>
    <m/>
    <m/>
  </r>
  <r>
    <d v="2022-01-22T01:00:00"/>
    <s v="Saturday"/>
    <x v="0"/>
    <n v="1"/>
    <s v="Off-Peak"/>
    <n v="27.9098312811015"/>
    <n v="36.871317157798998"/>
    <n v="1263.0445996568901"/>
    <n v="7"/>
    <s v="Off"/>
    <s v="Off"/>
    <n v="23.410277358260601"/>
    <s v="Saturday"/>
    <x v="0"/>
    <n v="97.7734878175403"/>
    <m/>
    <m/>
    <m/>
    <m/>
    <m/>
    <m/>
    <m/>
    <s v="High"/>
    <s v="Medium"/>
    <m/>
    <m/>
  </r>
  <r>
    <d v="2022-01-22T02:00:00"/>
    <s v="Saturday"/>
    <x v="0"/>
    <n v="2"/>
    <s v="Off-Peak"/>
    <n v="25.989015312685499"/>
    <n v="33.472908923681899"/>
    <n v="1303.0094985812"/>
    <n v="7"/>
    <s v="On"/>
    <s v="Off"/>
    <n v="12.920971189894599"/>
    <s v="Friday"/>
    <x v="0"/>
    <n v="79.549924278092107"/>
    <m/>
    <m/>
    <m/>
    <m/>
    <m/>
    <m/>
    <m/>
    <s v="High"/>
    <s v="Medium"/>
    <m/>
    <m/>
  </r>
  <r>
    <d v="2022-01-22T03:00:00"/>
    <s v="Saturday"/>
    <x v="0"/>
    <n v="3"/>
    <s v="Off-Peak"/>
    <n v="24.532159747754601"/>
    <n v="50.026251540192099"/>
    <n v="1913.06487020074"/>
    <n v="3"/>
    <s v="On"/>
    <s v="Off"/>
    <n v="14.1086244878705"/>
    <s v="Wednesday"/>
    <x v="0"/>
    <n v="82.558203594376806"/>
    <m/>
    <m/>
    <m/>
    <m/>
    <m/>
    <m/>
    <m/>
    <s v="Low"/>
    <s v="High"/>
    <m/>
    <m/>
  </r>
  <r>
    <d v="2022-01-22T04:00:00"/>
    <s v="Saturday"/>
    <x v="0"/>
    <n v="4"/>
    <s v="Off-Peak"/>
    <n v="21.7389253815793"/>
    <n v="50.942228422988897"/>
    <n v="1546.3106097718801"/>
    <n v="1"/>
    <s v="On"/>
    <s v="Off"/>
    <n v="27.5977348430179"/>
    <s v="Monday"/>
    <x v="1"/>
    <n v="69.586206093414702"/>
    <m/>
    <m/>
    <m/>
    <m/>
    <m/>
    <m/>
    <m/>
    <s v="Low"/>
    <s v="High"/>
    <m/>
    <m/>
  </r>
  <r>
    <d v="2022-01-22T05:00:00"/>
    <s v="Saturday"/>
    <x v="0"/>
    <n v="5"/>
    <s v="Off-Peak"/>
    <n v="28.367308264563601"/>
    <n v="34.452751690847101"/>
    <n v="1003.9415131965"/>
    <n v="3"/>
    <s v="Off"/>
    <s v="Off"/>
    <n v="26.5600867565404"/>
    <s v="Saturday"/>
    <x v="0"/>
    <n v="82.955556939359099"/>
    <m/>
    <m/>
    <m/>
    <m/>
    <m/>
    <m/>
    <m/>
    <s v="Low"/>
    <s v="Medium"/>
    <m/>
    <m/>
  </r>
  <r>
    <d v="2022-01-22T06:00:00"/>
    <s v="Saturday"/>
    <x v="0"/>
    <n v="6"/>
    <s v="Off-Peak"/>
    <n v="29.374034698130099"/>
    <n v="41.539183882278103"/>
    <n v="1931.6599170274801"/>
    <n v="2"/>
    <s v="On"/>
    <s v="Off"/>
    <n v="10.5055790508467"/>
    <s v="Friday"/>
    <x v="0"/>
    <n v="83.341776819034195"/>
    <m/>
    <m/>
    <m/>
    <m/>
    <m/>
    <m/>
    <m/>
    <s v="Low"/>
    <s v="High"/>
    <m/>
    <m/>
  </r>
  <r>
    <d v="2022-01-22T07:00:00"/>
    <s v="Saturday"/>
    <x v="0"/>
    <n v="7"/>
    <s v="Off-Peak"/>
    <n v="26.3941227566709"/>
    <n v="46.332241085801499"/>
    <n v="1551.59074086693"/>
    <n v="0"/>
    <s v="Off"/>
    <s v="Off"/>
    <n v="6.62242188824208"/>
    <s v="Tuesday"/>
    <x v="1"/>
    <n v="77.124198333947106"/>
    <m/>
    <m/>
    <m/>
    <m/>
    <m/>
    <m/>
    <m/>
    <s v="Low"/>
    <s v="High"/>
    <m/>
    <m/>
  </r>
  <r>
    <d v="2022-01-22T08:00:00"/>
    <s v="Saturday"/>
    <x v="0"/>
    <n v="8"/>
    <s v="Peak"/>
    <n v="29.4592401075022"/>
    <n v="48.611663651843799"/>
    <n v="1584.0089403024899"/>
    <n v="8"/>
    <s v="On"/>
    <s v="On"/>
    <n v="15.492757480562499"/>
    <s v="Saturday"/>
    <x v="0"/>
    <n v="81.390802706337695"/>
    <m/>
    <m/>
    <m/>
    <m/>
    <m/>
    <m/>
    <m/>
    <s v="High"/>
    <s v="High"/>
    <m/>
    <m/>
  </r>
  <r>
    <d v="2022-01-22T09:00:00"/>
    <s v="Saturday"/>
    <x v="0"/>
    <n v="9"/>
    <s v="Peak"/>
    <n v="22.7789768800119"/>
    <n v="58.869494047138502"/>
    <n v="1639.4894272318299"/>
    <n v="8"/>
    <s v="Off"/>
    <s v="On"/>
    <n v="24.872288471567501"/>
    <s v="Tuesday"/>
    <x v="0"/>
    <n v="80.914057263255302"/>
    <m/>
    <m/>
    <m/>
    <m/>
    <m/>
    <m/>
    <m/>
    <s v="High"/>
    <s v="High"/>
    <m/>
    <m/>
  </r>
  <r>
    <d v="2022-01-22T10:00:00"/>
    <s v="Saturday"/>
    <x v="0"/>
    <n v="10"/>
    <s v="Peak"/>
    <n v="24.165454779487298"/>
    <n v="42.6991400502991"/>
    <n v="1256.69120187415"/>
    <n v="9"/>
    <s v="Off"/>
    <s v="On"/>
    <n v="7.0880125831733301"/>
    <s v="Wednesday"/>
    <x v="0"/>
    <n v="81.628757827230899"/>
    <m/>
    <m/>
    <m/>
    <m/>
    <m/>
    <m/>
    <m/>
    <s v="High"/>
    <s v="Medium"/>
    <m/>
    <m/>
  </r>
  <r>
    <d v="2022-01-22T11:00:00"/>
    <s v="Saturday"/>
    <x v="0"/>
    <n v="11"/>
    <s v="Peak"/>
    <n v="27.456364996359898"/>
    <n v="35.459691991467103"/>
    <n v="1085.0217023667001"/>
    <n v="4"/>
    <s v="On"/>
    <s v="Off"/>
    <n v="22.102973929930599"/>
    <s v="Friday"/>
    <x v="0"/>
    <n v="84.063152532307697"/>
    <m/>
    <m/>
    <m/>
    <m/>
    <m/>
    <m/>
    <m/>
    <s v="Low"/>
    <s v="Medium"/>
    <m/>
    <m/>
  </r>
  <r>
    <d v="2022-01-22T12:00:00"/>
    <s v="Saturday"/>
    <x v="0"/>
    <n v="12"/>
    <s v="Peak"/>
    <n v="28.226550979307401"/>
    <n v="55.031652275540303"/>
    <n v="1186.6959240052399"/>
    <n v="6"/>
    <s v="Off"/>
    <s v="On"/>
    <n v="20.9272867184918"/>
    <s v="Friday"/>
    <x v="1"/>
    <n v="77.2633414717357"/>
    <m/>
    <m/>
    <m/>
    <m/>
    <m/>
    <m/>
    <m/>
    <s v="High"/>
    <s v="Medium"/>
    <m/>
    <m/>
  </r>
  <r>
    <d v="2022-01-22T13:00:00"/>
    <s v="Saturday"/>
    <x v="0"/>
    <n v="13"/>
    <s v="Peak"/>
    <n v="21.6914655988673"/>
    <n v="31.970197307110102"/>
    <n v="1616.6195814420801"/>
    <n v="8"/>
    <s v="Off"/>
    <s v="Off"/>
    <n v="11.198719907182801"/>
    <s v="Saturday"/>
    <x v="0"/>
    <n v="65.410662331499694"/>
    <m/>
    <m/>
    <m/>
    <m/>
    <m/>
    <m/>
    <m/>
    <s v="High"/>
    <s v="High"/>
    <m/>
    <m/>
  </r>
  <r>
    <d v="2022-01-22T14:00:00"/>
    <s v="Saturday"/>
    <x v="0"/>
    <n v="14"/>
    <s v="Peak"/>
    <n v="20.611669630598001"/>
    <n v="47.641447140585797"/>
    <n v="1949.2921514166001"/>
    <n v="8"/>
    <s v="Off"/>
    <s v="Off"/>
    <n v="4.9284567905466696"/>
    <s v="Sunday"/>
    <x v="0"/>
    <n v="67.228241399942405"/>
    <m/>
    <m/>
    <m/>
    <m/>
    <m/>
    <m/>
    <m/>
    <s v="High"/>
    <s v="High"/>
    <m/>
    <m/>
  </r>
  <r>
    <d v="2022-01-22T15:00:00"/>
    <s v="Saturday"/>
    <x v="0"/>
    <n v="15"/>
    <s v="Peak"/>
    <n v="27.3235856690543"/>
    <n v="53.027873140839397"/>
    <n v="1036.37014865427"/>
    <n v="9"/>
    <s v="On"/>
    <s v="On"/>
    <n v="2.02938038833156"/>
    <s v="Tuesday"/>
    <x v="1"/>
    <n v="85.582820950463798"/>
    <m/>
    <m/>
    <m/>
    <m/>
    <m/>
    <m/>
    <m/>
    <s v="High"/>
    <s v="Medium"/>
    <m/>
    <m/>
  </r>
  <r>
    <d v="2022-01-22T16:00:00"/>
    <s v="Saturday"/>
    <x v="0"/>
    <n v="16"/>
    <s v="Peak"/>
    <n v="21.008113410555001"/>
    <n v="50.350505398309203"/>
    <n v="1362.5829644359601"/>
    <n v="8"/>
    <s v="On"/>
    <s v="Off"/>
    <n v="4.1409426809551899"/>
    <s v="Tuesday"/>
    <x v="0"/>
    <n v="67.842330240621294"/>
    <m/>
    <m/>
    <m/>
    <m/>
    <m/>
    <m/>
    <m/>
    <s v="High"/>
    <s v="Medium"/>
    <m/>
    <m/>
  </r>
  <r>
    <d v="2022-01-22T17:00:00"/>
    <s v="Saturday"/>
    <x v="0"/>
    <n v="17"/>
    <s v="Peak"/>
    <n v="26.1352909355906"/>
    <n v="48.498729441546701"/>
    <n v="1303.7159863058901"/>
    <n v="8"/>
    <s v="On"/>
    <s v="On"/>
    <n v="5.66765619071362"/>
    <s v="Thursday"/>
    <x v="1"/>
    <n v="86.920611276767801"/>
    <m/>
    <m/>
    <m/>
    <m/>
    <m/>
    <m/>
    <m/>
    <s v="High"/>
    <s v="Medium"/>
    <m/>
    <m/>
  </r>
  <r>
    <d v="2022-01-22T18:00:00"/>
    <s v="Saturday"/>
    <x v="0"/>
    <n v="18"/>
    <s v="Peak"/>
    <n v="20.417626957791398"/>
    <n v="48.923763715139799"/>
    <n v="1066.2763523398201"/>
    <n v="9"/>
    <s v="On"/>
    <s v="Off"/>
    <n v="17.3616373020126"/>
    <s v="Friday"/>
    <x v="0"/>
    <n v="63.978617564810598"/>
    <m/>
    <m/>
    <m/>
    <m/>
    <m/>
    <m/>
    <m/>
    <s v="High"/>
    <s v="Medium"/>
    <m/>
    <m/>
  </r>
  <r>
    <d v="2022-01-22T19:00:00"/>
    <s v="Saturday"/>
    <x v="0"/>
    <n v="19"/>
    <s v="Peak"/>
    <n v="25.555883682478601"/>
    <n v="30.9182213337001"/>
    <n v="1624.08715556569"/>
    <n v="6"/>
    <s v="On"/>
    <s v="Off"/>
    <n v="2.8983552189363802"/>
    <s v="Thursday"/>
    <x v="1"/>
    <n v="69.703901922542599"/>
    <m/>
    <m/>
    <m/>
    <m/>
    <m/>
    <m/>
    <m/>
    <s v="High"/>
    <s v="High"/>
    <m/>
    <m/>
  </r>
  <r>
    <d v="2022-01-22T20:00:00"/>
    <s v="Saturday"/>
    <x v="0"/>
    <n v="20"/>
    <s v="Peak"/>
    <n v="23.9009469734047"/>
    <n v="56.631560748265898"/>
    <n v="1105.1100739743399"/>
    <n v="9"/>
    <s v="Off"/>
    <s v="Off"/>
    <n v="13.6072488639364"/>
    <s v="Monday"/>
    <x v="0"/>
    <n v="77.931896495278806"/>
    <m/>
    <m/>
    <m/>
    <m/>
    <m/>
    <m/>
    <m/>
    <s v="High"/>
    <s v="Medium"/>
    <m/>
    <m/>
  </r>
  <r>
    <d v="2022-01-22T21:00:00"/>
    <s v="Saturday"/>
    <x v="0"/>
    <n v="21"/>
    <s v="Peak"/>
    <n v="27.4570177335486"/>
    <n v="54.870529028253699"/>
    <n v="1739.78181637081"/>
    <n v="2"/>
    <s v="Off"/>
    <s v="On"/>
    <n v="24.884317755250699"/>
    <s v="Thursday"/>
    <x v="0"/>
    <n v="79.511418279440306"/>
    <m/>
    <m/>
    <m/>
    <m/>
    <m/>
    <m/>
    <m/>
    <s v="Low"/>
    <s v="High"/>
    <m/>
    <m/>
  </r>
  <r>
    <d v="2022-01-22T22:00:00"/>
    <s v="Saturday"/>
    <x v="0"/>
    <n v="22"/>
    <s v="Off-Peak"/>
    <n v="28.985184717420999"/>
    <n v="35.109253521784602"/>
    <n v="1706.9192054135499"/>
    <n v="9"/>
    <s v="On"/>
    <s v="Off"/>
    <n v="7.4838831776477601"/>
    <s v="Tuesday"/>
    <x v="1"/>
    <n v="83.983753042796295"/>
    <m/>
    <m/>
    <m/>
    <m/>
    <m/>
    <m/>
    <m/>
    <s v="High"/>
    <s v="High"/>
    <m/>
    <m/>
  </r>
  <r>
    <d v="2022-01-22T23:00:00"/>
    <s v="Saturday"/>
    <x v="0"/>
    <n v="23"/>
    <s v="Off-Peak"/>
    <n v="24.978118920362999"/>
    <n v="44.413693036429898"/>
    <n v="1149.4989109502201"/>
    <n v="0"/>
    <s v="On"/>
    <s v="On"/>
    <n v="19.695178484821501"/>
    <s v="Friday"/>
    <x v="0"/>
    <n v="76.874450754214493"/>
    <m/>
    <m/>
    <m/>
    <m/>
    <m/>
    <m/>
    <m/>
    <s v="Low"/>
    <s v="Medium"/>
    <m/>
    <m/>
  </r>
  <r>
    <d v="2022-01-23T00:00:00"/>
    <s v="Sunday"/>
    <x v="0"/>
    <n v="0"/>
    <s v="Off-Peak"/>
    <n v="26.825159349268201"/>
    <n v="42.241919406774301"/>
    <n v="1882.6871556076601"/>
    <n v="6"/>
    <s v="On"/>
    <s v="Off"/>
    <n v="22.322860682511699"/>
    <s v="Monday"/>
    <x v="0"/>
    <n v="84.759113272898205"/>
    <m/>
    <m/>
    <m/>
    <m/>
    <m/>
    <m/>
    <m/>
    <s v="High"/>
    <s v="High"/>
    <m/>
    <m/>
  </r>
  <r>
    <d v="2022-01-23T01:00:00"/>
    <s v="Sunday"/>
    <x v="0"/>
    <n v="1"/>
    <s v="Off-Peak"/>
    <n v="20.8386699931593"/>
    <n v="49.062061166667903"/>
    <n v="1573.09416042623"/>
    <n v="0"/>
    <s v="Off"/>
    <s v="On"/>
    <n v="4.2276419391326403"/>
    <s v="Wednesday"/>
    <x v="1"/>
    <n v="64.290071633805695"/>
    <m/>
    <m/>
    <m/>
    <m/>
    <m/>
    <m/>
    <m/>
    <s v="Low"/>
    <s v="High"/>
    <m/>
    <m/>
  </r>
  <r>
    <d v="2022-01-23T02:00:00"/>
    <s v="Sunday"/>
    <x v="0"/>
    <n v="2"/>
    <s v="Off-Peak"/>
    <n v="22.6711604808972"/>
    <n v="56.812875210453903"/>
    <n v="1710.2788432186201"/>
    <n v="3"/>
    <s v="Off"/>
    <s v="Off"/>
    <n v="13.9972360229103"/>
    <s v="Saturday"/>
    <x v="1"/>
    <n v="70.316393207985797"/>
    <m/>
    <m/>
    <m/>
    <m/>
    <m/>
    <m/>
    <m/>
    <s v="Low"/>
    <s v="High"/>
    <m/>
    <m/>
  </r>
  <r>
    <d v="2022-01-23T03:00:00"/>
    <s v="Sunday"/>
    <x v="0"/>
    <n v="3"/>
    <s v="Off-Peak"/>
    <n v="22.231706348691699"/>
    <n v="37.7948473582152"/>
    <n v="1981.68000719769"/>
    <n v="4"/>
    <s v="On"/>
    <s v="Off"/>
    <n v="25.485874733828801"/>
    <s v="Thursday"/>
    <x v="1"/>
    <n v="77.432435181713103"/>
    <m/>
    <m/>
    <m/>
    <m/>
    <m/>
    <m/>
    <m/>
    <s v="Low"/>
    <s v="High"/>
    <m/>
    <m/>
  </r>
  <r>
    <d v="2022-01-23T04:00:00"/>
    <s v="Sunday"/>
    <x v="0"/>
    <n v="4"/>
    <s v="Off-Peak"/>
    <n v="29.007901085433701"/>
    <n v="48.098875471070798"/>
    <n v="1702.68946564724"/>
    <n v="4"/>
    <s v="Off"/>
    <s v="Off"/>
    <n v="20.527330265576399"/>
    <s v="Tuesday"/>
    <x v="1"/>
    <n v="70.547260711249294"/>
    <m/>
    <m/>
    <m/>
    <m/>
    <m/>
    <m/>
    <m/>
    <s v="Low"/>
    <s v="High"/>
    <m/>
    <m/>
  </r>
  <r>
    <d v="2022-01-23T05:00:00"/>
    <s v="Sunday"/>
    <x v="0"/>
    <n v="5"/>
    <s v="Off-Peak"/>
    <n v="20.2492881345384"/>
    <n v="45.183280777506099"/>
    <n v="1711.57236251463"/>
    <n v="8"/>
    <s v="Off"/>
    <s v="Off"/>
    <n v="27.240707670375901"/>
    <s v="Friday"/>
    <x v="1"/>
    <n v="62.902566745357198"/>
    <m/>
    <m/>
    <m/>
    <m/>
    <m/>
    <m/>
    <m/>
    <s v="High"/>
    <s v="High"/>
    <m/>
    <m/>
  </r>
  <r>
    <d v="2022-01-23T06:00:00"/>
    <s v="Sunday"/>
    <x v="0"/>
    <n v="6"/>
    <s v="Off-Peak"/>
    <n v="22.345513240580399"/>
    <n v="40.658034318815403"/>
    <n v="1169.2609232434299"/>
    <n v="4"/>
    <s v="Off"/>
    <s v="On"/>
    <n v="5.55866731787573"/>
    <s v="Sunday"/>
    <x v="1"/>
    <n v="70.170270357889905"/>
    <m/>
    <m/>
    <m/>
    <m/>
    <m/>
    <m/>
    <m/>
    <s v="Low"/>
    <s v="Medium"/>
    <m/>
    <m/>
  </r>
  <r>
    <d v="2022-01-23T07:00:00"/>
    <s v="Sunday"/>
    <x v="0"/>
    <n v="7"/>
    <s v="Off-Peak"/>
    <n v="22.039777213432799"/>
    <n v="33.460865202613398"/>
    <n v="1991.13166273248"/>
    <n v="7"/>
    <s v="Off"/>
    <s v="Off"/>
    <n v="4.5709701475556699"/>
    <s v="Friday"/>
    <x v="1"/>
    <n v="64.792171731045897"/>
    <m/>
    <m/>
    <m/>
    <m/>
    <m/>
    <m/>
    <m/>
    <s v="High"/>
    <s v="High"/>
    <m/>
    <m/>
  </r>
  <r>
    <d v="2022-01-23T08:00:00"/>
    <s v="Sunday"/>
    <x v="0"/>
    <n v="8"/>
    <s v="Peak"/>
    <n v="29.6276201427312"/>
    <n v="36.325258111849301"/>
    <n v="1690.3909483172099"/>
    <n v="0"/>
    <s v="On"/>
    <s v="Off"/>
    <n v="12.4451108753642"/>
    <s v="Saturday"/>
    <x v="0"/>
    <n v="75.911400090037802"/>
    <m/>
    <m/>
    <m/>
    <m/>
    <m/>
    <m/>
    <m/>
    <s v="Low"/>
    <s v="High"/>
    <m/>
    <m/>
  </r>
  <r>
    <d v="2022-01-23T09:00:00"/>
    <s v="Sunday"/>
    <x v="0"/>
    <n v="9"/>
    <s v="Peak"/>
    <n v="27.7717099236006"/>
    <n v="46.4258265392114"/>
    <n v="1110.94811263978"/>
    <n v="2"/>
    <s v="Off"/>
    <s v="On"/>
    <n v="10.2657278953497"/>
    <s v="Wednesday"/>
    <x v="1"/>
    <n v="82.733576144846495"/>
    <m/>
    <m/>
    <m/>
    <m/>
    <m/>
    <m/>
    <m/>
    <s v="Low"/>
    <s v="Medium"/>
    <m/>
    <m/>
  </r>
  <r>
    <d v="2022-01-23T10:00:00"/>
    <s v="Sunday"/>
    <x v="0"/>
    <n v="10"/>
    <s v="Peak"/>
    <n v="23.9931717428857"/>
    <n v="43.656644131278902"/>
    <n v="1330.67156823395"/>
    <n v="0"/>
    <s v="Off"/>
    <s v="On"/>
    <n v="27.657069849784101"/>
    <s v="Sunday"/>
    <x v="0"/>
    <n v="77.7687694661374"/>
    <m/>
    <m/>
    <m/>
    <m/>
    <m/>
    <m/>
    <m/>
    <s v="Low"/>
    <s v="Medium"/>
    <m/>
    <m/>
  </r>
  <r>
    <d v="2022-01-23T11:00:00"/>
    <s v="Sunday"/>
    <x v="0"/>
    <n v="11"/>
    <s v="Peak"/>
    <n v="24.916751603974799"/>
    <n v="57.309406895084003"/>
    <n v="1827.1702492842901"/>
    <n v="8"/>
    <s v="Off"/>
    <s v="Off"/>
    <n v="11.403862952811201"/>
    <s v="Monday"/>
    <x v="1"/>
    <n v="82.766283129156093"/>
    <m/>
    <m/>
    <m/>
    <m/>
    <m/>
    <m/>
    <m/>
    <s v="High"/>
    <s v="High"/>
    <m/>
    <m/>
  </r>
  <r>
    <d v="2022-01-23T12:00:00"/>
    <s v="Sunday"/>
    <x v="0"/>
    <n v="12"/>
    <s v="Peak"/>
    <n v="20.076316338811601"/>
    <n v="32.706041294983002"/>
    <n v="1173.85497575516"/>
    <n v="2"/>
    <s v="Off"/>
    <s v="Off"/>
    <n v="26.468857622248301"/>
    <s v="Saturday"/>
    <x v="1"/>
    <n v="62.8183802825085"/>
    <m/>
    <m/>
    <m/>
    <m/>
    <m/>
    <m/>
    <m/>
    <s v="Low"/>
    <s v="Medium"/>
    <m/>
    <m/>
  </r>
  <r>
    <d v="2022-01-23T13:00:00"/>
    <s v="Sunday"/>
    <x v="0"/>
    <n v="13"/>
    <s v="Peak"/>
    <n v="25.735553062782799"/>
    <n v="40.630800807366299"/>
    <n v="1022.71846446436"/>
    <n v="6"/>
    <s v="Off"/>
    <s v="On"/>
    <n v="1.9052541318156799"/>
    <s v="Thursday"/>
    <x v="0"/>
    <n v="75.728564165416103"/>
    <m/>
    <m/>
    <m/>
    <m/>
    <m/>
    <m/>
    <m/>
    <s v="High"/>
    <s v="Medium"/>
    <m/>
    <m/>
  </r>
  <r>
    <d v="2022-01-23T14:00:00"/>
    <s v="Sunday"/>
    <x v="0"/>
    <n v="14"/>
    <s v="Peak"/>
    <n v="22.555876655765601"/>
    <n v="57.617496150998598"/>
    <n v="1199.43565125181"/>
    <n v="1"/>
    <s v="Off"/>
    <s v="On"/>
    <n v="26.314354186696502"/>
    <s v="Sunday"/>
    <x v="1"/>
    <n v="67.262869112818905"/>
    <m/>
    <m/>
    <m/>
    <m/>
    <m/>
    <m/>
    <m/>
    <s v="Low"/>
    <s v="Medium"/>
    <m/>
    <m/>
  </r>
  <r>
    <d v="2022-01-23T15:00:00"/>
    <s v="Sunday"/>
    <x v="0"/>
    <n v="15"/>
    <s v="Peak"/>
    <n v="23.190639076307601"/>
    <n v="59.0217951513551"/>
    <n v="1868.2212931347501"/>
    <n v="3"/>
    <s v="On"/>
    <s v="On"/>
    <n v="8.7843613156577405"/>
    <s v="Tuesday"/>
    <x v="0"/>
    <n v="76.199312169443303"/>
    <m/>
    <m/>
    <m/>
    <m/>
    <m/>
    <m/>
    <m/>
    <s v="Low"/>
    <s v="High"/>
    <m/>
    <m/>
  </r>
  <r>
    <d v="2022-01-23T16:00:00"/>
    <s v="Sunday"/>
    <x v="0"/>
    <n v="16"/>
    <s v="Peak"/>
    <n v="20.562095905476799"/>
    <n v="52.348130633712699"/>
    <n v="1982.0003047457301"/>
    <n v="6"/>
    <s v="Off"/>
    <s v="On"/>
    <n v="29.457067904920802"/>
    <s v="Saturday"/>
    <x v="1"/>
    <n v="68.331423494041701"/>
    <m/>
    <m/>
    <m/>
    <m/>
    <m/>
    <m/>
    <m/>
    <s v="High"/>
    <s v="High"/>
    <m/>
    <m/>
  </r>
  <r>
    <d v="2022-01-23T17:00:00"/>
    <s v="Sunday"/>
    <x v="0"/>
    <n v="17"/>
    <s v="Peak"/>
    <n v="23.3335564056819"/>
    <n v="49.390296420673998"/>
    <n v="1490.2744520705401"/>
    <n v="7"/>
    <s v="On"/>
    <s v="Off"/>
    <n v="23.6072609370622"/>
    <s v="Thursday"/>
    <x v="0"/>
    <n v="78.512446261519699"/>
    <m/>
    <m/>
    <m/>
    <m/>
    <m/>
    <m/>
    <m/>
    <s v="High"/>
    <s v="Medium"/>
    <m/>
    <m/>
  </r>
  <r>
    <d v="2022-01-23T18:00:00"/>
    <s v="Sunday"/>
    <x v="0"/>
    <n v="18"/>
    <s v="Peak"/>
    <n v="25.5249733480568"/>
    <n v="37.2487676150729"/>
    <n v="1087.80399238717"/>
    <n v="5"/>
    <s v="Off"/>
    <s v="Off"/>
    <n v="8.6869773637739396"/>
    <s v="Sunday"/>
    <x v="1"/>
    <n v="79.210634204956094"/>
    <m/>
    <m/>
    <m/>
    <m/>
    <m/>
    <m/>
    <m/>
    <s v="Medium"/>
    <s v="Medium"/>
    <m/>
    <m/>
  </r>
  <r>
    <d v="2022-01-23T19:00:00"/>
    <s v="Sunday"/>
    <x v="0"/>
    <n v="19"/>
    <s v="Peak"/>
    <n v="26.060152126362599"/>
    <n v="40.4232348131628"/>
    <n v="1318.38877305551"/>
    <n v="7"/>
    <s v="Off"/>
    <s v="Off"/>
    <n v="27.502861247384601"/>
    <s v="Thursday"/>
    <x v="1"/>
    <n v="83.166610782409293"/>
    <m/>
    <m/>
    <m/>
    <m/>
    <m/>
    <m/>
    <m/>
    <s v="High"/>
    <s v="Medium"/>
    <m/>
    <m/>
  </r>
  <r>
    <d v="2022-01-23T20:00:00"/>
    <s v="Sunday"/>
    <x v="0"/>
    <n v="20"/>
    <s v="Peak"/>
    <n v="20.478201440082302"/>
    <n v="45.566569780549401"/>
    <n v="1545.8407225394801"/>
    <n v="8"/>
    <s v="Off"/>
    <s v="On"/>
    <n v="11.024054967331001"/>
    <s v="Monday"/>
    <x v="0"/>
    <n v="68.447653766116304"/>
    <m/>
    <m/>
    <m/>
    <m/>
    <m/>
    <m/>
    <m/>
    <s v="High"/>
    <s v="High"/>
    <m/>
    <m/>
  </r>
  <r>
    <d v="2022-01-23T21:00:00"/>
    <s v="Sunday"/>
    <x v="0"/>
    <n v="21"/>
    <s v="Peak"/>
    <n v="24.419248252866399"/>
    <n v="33.132978684102099"/>
    <n v="1324.08182351511"/>
    <n v="5"/>
    <s v="Off"/>
    <s v="On"/>
    <n v="11.9454943058544"/>
    <s v="Tuesday"/>
    <x v="1"/>
    <n v="76.3743452704894"/>
    <m/>
    <m/>
    <m/>
    <m/>
    <m/>
    <m/>
    <m/>
    <s v="Medium"/>
    <s v="Medium"/>
    <m/>
    <m/>
  </r>
  <r>
    <d v="2022-01-23T22:00:00"/>
    <s v="Sunday"/>
    <x v="0"/>
    <n v="22"/>
    <s v="Off-Peak"/>
    <n v="22.346768775282399"/>
    <n v="43.938002277901802"/>
    <n v="1950.88170548428"/>
    <n v="8"/>
    <s v="Off"/>
    <s v="On"/>
    <n v="14.728614611783099"/>
    <s v="Tuesday"/>
    <x v="1"/>
    <n v="74.832868626898502"/>
    <m/>
    <m/>
    <m/>
    <m/>
    <m/>
    <m/>
    <m/>
    <s v="High"/>
    <s v="High"/>
    <m/>
    <m/>
  </r>
  <r>
    <d v="2022-01-23T23:00:00"/>
    <s v="Sunday"/>
    <x v="0"/>
    <n v="23"/>
    <s v="Off-Peak"/>
    <n v="25.325159742225001"/>
    <n v="44.767130080336699"/>
    <n v="1083.10657972228"/>
    <n v="3"/>
    <s v="On"/>
    <s v="On"/>
    <n v="6.7772705825846202"/>
    <s v="Tuesday"/>
    <x v="1"/>
    <n v="85.393660271386594"/>
    <m/>
    <m/>
    <m/>
    <m/>
    <m/>
    <m/>
    <m/>
    <s v="Low"/>
    <s v="Medium"/>
    <m/>
    <m/>
  </r>
  <r>
    <d v="2022-01-24T00:00:00"/>
    <s v="Monday"/>
    <x v="1"/>
    <n v="0"/>
    <s v="Off-Peak"/>
    <n v="29.6187472945875"/>
    <n v="43.255523630556503"/>
    <n v="1236.92373807119"/>
    <n v="2"/>
    <s v="Off"/>
    <s v="On"/>
    <n v="6.4785364686856104"/>
    <s v="Saturday"/>
    <x v="0"/>
    <n v="79.2849224435124"/>
    <m/>
    <m/>
    <m/>
    <m/>
    <m/>
    <m/>
    <m/>
    <s v="Low"/>
    <s v="Medium"/>
    <m/>
    <m/>
  </r>
  <r>
    <d v="2022-01-24T01:00:00"/>
    <s v="Monday"/>
    <x v="1"/>
    <n v="1"/>
    <s v="Off-Peak"/>
    <n v="22.9921305291194"/>
    <n v="44.170850504985602"/>
    <n v="1726.35107343196"/>
    <n v="2"/>
    <s v="Off"/>
    <s v="On"/>
    <n v="29.680455338309201"/>
    <s v="Thursday"/>
    <x v="1"/>
    <n v="71.943519187834397"/>
    <m/>
    <m/>
    <m/>
    <m/>
    <m/>
    <m/>
    <m/>
    <s v="Low"/>
    <s v="High"/>
    <m/>
    <m/>
  </r>
  <r>
    <d v="2022-01-24T02:00:00"/>
    <s v="Monday"/>
    <x v="1"/>
    <n v="2"/>
    <s v="Off-Peak"/>
    <n v="25.912647589049602"/>
    <n v="57.480343144752197"/>
    <n v="1004.45469528322"/>
    <n v="3"/>
    <s v="Off"/>
    <s v="Off"/>
    <n v="18.328019135624402"/>
    <s v="Monday"/>
    <x v="1"/>
    <n v="66.265804466548104"/>
    <m/>
    <m/>
    <m/>
    <m/>
    <m/>
    <m/>
    <m/>
    <s v="Low"/>
    <s v="Medium"/>
    <m/>
    <m/>
  </r>
  <r>
    <d v="2022-01-24T03:00:00"/>
    <s v="Monday"/>
    <x v="1"/>
    <n v="3"/>
    <s v="Off-Peak"/>
    <n v="22.145748198751701"/>
    <n v="52.819025387718099"/>
    <n v="1832.6762083367801"/>
    <n v="9"/>
    <s v="Off"/>
    <s v="On"/>
    <n v="4.2592750401132102"/>
    <s v="Monday"/>
    <x v="0"/>
    <n v="74.843849655060794"/>
    <m/>
    <m/>
    <m/>
    <m/>
    <m/>
    <m/>
    <m/>
    <s v="High"/>
    <s v="High"/>
    <m/>
    <m/>
  </r>
  <r>
    <d v="2022-01-24T04:00:00"/>
    <s v="Monday"/>
    <x v="1"/>
    <n v="4"/>
    <s v="Off-Peak"/>
    <n v="24.6184483559874"/>
    <n v="42.827543595303702"/>
    <n v="1074.65035084581"/>
    <n v="8"/>
    <s v="Off"/>
    <s v="Off"/>
    <n v="12.7444613896128"/>
    <s v="Tuesday"/>
    <x v="0"/>
    <n v="82.971120092647993"/>
    <m/>
    <m/>
    <m/>
    <m/>
    <m/>
    <m/>
    <m/>
    <s v="High"/>
    <s v="Medium"/>
    <m/>
    <m/>
  </r>
  <r>
    <d v="2022-01-24T05:00:00"/>
    <s v="Monday"/>
    <x v="1"/>
    <n v="5"/>
    <s v="Off-Peak"/>
    <n v="23.5262415154825"/>
    <n v="44.682244807196"/>
    <n v="1139.8048091007399"/>
    <n v="6"/>
    <s v="On"/>
    <s v="On"/>
    <n v="7.6391755345413603"/>
    <s v="Monday"/>
    <x v="0"/>
    <n v="77.9426406626892"/>
    <m/>
    <m/>
    <m/>
    <m/>
    <m/>
    <m/>
    <m/>
    <s v="High"/>
    <s v="Medium"/>
    <m/>
    <m/>
  </r>
  <r>
    <d v="2022-01-24T06:00:00"/>
    <s v="Monday"/>
    <x v="1"/>
    <n v="6"/>
    <s v="Off-Peak"/>
    <n v="24.316138069193499"/>
    <n v="47.100868313330302"/>
    <n v="1895.41012971839"/>
    <n v="6"/>
    <s v="Off"/>
    <s v="Off"/>
    <n v="15.265638523300399"/>
    <s v="Monday"/>
    <x v="0"/>
    <n v="71.9985488138216"/>
    <m/>
    <m/>
    <m/>
    <m/>
    <m/>
    <m/>
    <m/>
    <s v="High"/>
    <s v="High"/>
    <m/>
    <m/>
  </r>
  <r>
    <d v="2022-01-24T07:00:00"/>
    <s v="Monday"/>
    <x v="1"/>
    <n v="7"/>
    <s v="Off-Peak"/>
    <n v="21.322770278406299"/>
    <n v="42.498451801716101"/>
    <n v="1901.62942049444"/>
    <n v="6"/>
    <s v="Off"/>
    <s v="Off"/>
    <n v="0.11406713472756699"/>
    <s v="Saturday"/>
    <x v="0"/>
    <n v="58.097009955009298"/>
    <m/>
    <m/>
    <m/>
    <m/>
    <m/>
    <m/>
    <m/>
    <s v="High"/>
    <s v="High"/>
    <m/>
    <m/>
  </r>
  <r>
    <d v="2022-01-24T08:00:00"/>
    <s v="Monday"/>
    <x v="1"/>
    <n v="8"/>
    <s v="Peak"/>
    <n v="20.637409430045398"/>
    <n v="31.229421835420201"/>
    <n v="1013.74855452369"/>
    <n v="2"/>
    <s v="Off"/>
    <s v="Off"/>
    <n v="12.881859637821201"/>
    <s v="Wednesday"/>
    <x v="1"/>
    <n v="57.2856388929386"/>
    <m/>
    <m/>
    <m/>
    <m/>
    <m/>
    <m/>
    <m/>
    <s v="Low"/>
    <s v="Medium"/>
    <m/>
    <m/>
  </r>
  <r>
    <d v="2022-01-24T09:00:00"/>
    <s v="Monday"/>
    <x v="1"/>
    <n v="9"/>
    <s v="Peak"/>
    <n v="26.603751997681201"/>
    <n v="33.5789359403676"/>
    <n v="1868.40346371633"/>
    <n v="3"/>
    <s v="On"/>
    <s v="On"/>
    <n v="0.39168276366629101"/>
    <s v="Saturday"/>
    <x v="1"/>
    <n v="88.212387186822696"/>
    <m/>
    <m/>
    <m/>
    <m/>
    <m/>
    <m/>
    <m/>
    <s v="Low"/>
    <s v="High"/>
    <m/>
    <m/>
  </r>
  <r>
    <d v="2022-01-24T10:00:00"/>
    <s v="Monday"/>
    <x v="1"/>
    <n v="10"/>
    <s v="Peak"/>
    <n v="24.0823109914821"/>
    <n v="45.698359844361903"/>
    <n v="1122.18531221577"/>
    <n v="3"/>
    <s v="Off"/>
    <s v="Off"/>
    <n v="24.0839099892344"/>
    <s v="Thursday"/>
    <x v="1"/>
    <n v="69.106189266945904"/>
    <m/>
    <m/>
    <m/>
    <m/>
    <m/>
    <m/>
    <m/>
    <s v="Low"/>
    <s v="Medium"/>
    <m/>
    <m/>
  </r>
  <r>
    <d v="2022-01-24T11:00:00"/>
    <s v="Monday"/>
    <x v="1"/>
    <n v="11"/>
    <s v="Peak"/>
    <n v="29.175520519086302"/>
    <n v="47.299865567072402"/>
    <n v="1861.2309454808001"/>
    <n v="2"/>
    <s v="Off"/>
    <s v="Off"/>
    <n v="16.563927714493001"/>
    <s v="Thursday"/>
    <x v="1"/>
    <n v="80.222312023638693"/>
    <m/>
    <m/>
    <m/>
    <m/>
    <m/>
    <m/>
    <m/>
    <s v="Low"/>
    <s v="High"/>
    <m/>
    <m/>
  </r>
  <r>
    <d v="2022-01-24T12:00:00"/>
    <s v="Monday"/>
    <x v="1"/>
    <n v="12"/>
    <s v="Peak"/>
    <n v="25.411293675089599"/>
    <n v="37.160717625142198"/>
    <n v="1888.50549685396"/>
    <n v="9"/>
    <s v="On"/>
    <s v="On"/>
    <n v="19.275052140847102"/>
    <s v="Sunday"/>
    <x v="1"/>
    <n v="77.912033598691494"/>
    <m/>
    <m/>
    <m/>
    <m/>
    <m/>
    <m/>
    <m/>
    <s v="High"/>
    <s v="High"/>
    <m/>
    <m/>
  </r>
  <r>
    <d v="2022-01-24T13:00:00"/>
    <s v="Monday"/>
    <x v="1"/>
    <n v="13"/>
    <s v="Peak"/>
    <n v="28.788470094804001"/>
    <n v="54.580531568039298"/>
    <n v="1838.1501437300201"/>
    <n v="3"/>
    <s v="On"/>
    <s v="On"/>
    <n v="18.9961504653186"/>
    <s v="Thursday"/>
    <x v="1"/>
    <n v="83.0243540344661"/>
    <m/>
    <m/>
    <m/>
    <m/>
    <m/>
    <m/>
    <m/>
    <s v="Low"/>
    <s v="High"/>
    <m/>
    <m/>
  </r>
  <r>
    <d v="2022-01-24T14:00:00"/>
    <s v="Monday"/>
    <x v="1"/>
    <n v="14"/>
    <s v="Peak"/>
    <n v="29.986663023194001"/>
    <n v="56.732424553345297"/>
    <n v="1868.63142086316"/>
    <n v="1"/>
    <s v="Off"/>
    <s v="On"/>
    <n v="13.2050178132565"/>
    <s v="Tuesday"/>
    <x v="1"/>
    <n v="89.1091385858238"/>
    <m/>
    <m/>
    <m/>
    <m/>
    <m/>
    <m/>
    <m/>
    <s v="Low"/>
    <s v="High"/>
    <m/>
    <m/>
  </r>
  <r>
    <d v="2022-01-24T15:00:00"/>
    <s v="Monday"/>
    <x v="1"/>
    <n v="15"/>
    <s v="Peak"/>
    <n v="22.994690388903098"/>
    <n v="41.891269597390199"/>
    <n v="1767.1412784459999"/>
    <n v="7"/>
    <s v="Off"/>
    <s v="On"/>
    <n v="16.616608125909199"/>
    <s v="Monday"/>
    <x v="0"/>
    <n v="72.978993092832695"/>
    <m/>
    <m/>
    <m/>
    <m/>
    <m/>
    <m/>
    <m/>
    <s v="High"/>
    <s v="High"/>
    <m/>
    <m/>
  </r>
  <r>
    <d v="2022-01-24T16:00:00"/>
    <s v="Monday"/>
    <x v="1"/>
    <n v="16"/>
    <s v="Peak"/>
    <n v="25.874134064422599"/>
    <n v="57.997373716117401"/>
    <n v="1463.66912766979"/>
    <n v="7"/>
    <s v="Off"/>
    <s v="On"/>
    <n v="16.3239769424749"/>
    <s v="Friday"/>
    <x v="0"/>
    <n v="74.445588931318795"/>
    <m/>
    <m/>
    <m/>
    <m/>
    <m/>
    <m/>
    <m/>
    <s v="High"/>
    <s v="Medium"/>
    <m/>
    <m/>
  </r>
  <r>
    <d v="2022-01-24T17:00:00"/>
    <s v="Monday"/>
    <x v="1"/>
    <n v="17"/>
    <s v="Peak"/>
    <n v="25.823889448751501"/>
    <n v="39.306797491808098"/>
    <n v="1672.25856034548"/>
    <n v="9"/>
    <s v="Off"/>
    <s v="On"/>
    <n v="26.7186542872054"/>
    <s v="Saturday"/>
    <x v="1"/>
    <n v="75.465148446766605"/>
    <m/>
    <m/>
    <m/>
    <m/>
    <m/>
    <m/>
    <m/>
    <s v="High"/>
    <s v="High"/>
    <m/>
    <m/>
  </r>
  <r>
    <d v="2022-01-24T18:00:00"/>
    <s v="Monday"/>
    <x v="1"/>
    <n v="18"/>
    <s v="Peak"/>
    <n v="24.119290226388401"/>
    <n v="48.552224524018399"/>
    <n v="1666.87763609853"/>
    <n v="4"/>
    <s v="On"/>
    <s v="On"/>
    <n v="11.1367951509707"/>
    <s v="Wednesday"/>
    <x v="1"/>
    <n v="82.223456120348999"/>
    <m/>
    <m/>
    <m/>
    <m/>
    <m/>
    <m/>
    <m/>
    <s v="Low"/>
    <s v="High"/>
    <m/>
    <m/>
  </r>
  <r>
    <d v="2022-01-24T19:00:00"/>
    <s v="Monday"/>
    <x v="1"/>
    <n v="19"/>
    <s v="Peak"/>
    <n v="25.026543725776701"/>
    <n v="34.217803149511496"/>
    <n v="1421.9714508311299"/>
    <n v="6"/>
    <s v="Off"/>
    <s v="On"/>
    <n v="5.1596579287142497"/>
    <s v="Sunday"/>
    <x v="0"/>
    <n v="77.536408503358103"/>
    <m/>
    <m/>
    <m/>
    <m/>
    <m/>
    <m/>
    <m/>
    <s v="High"/>
    <s v="Medium"/>
    <m/>
    <m/>
  </r>
  <r>
    <d v="2022-01-24T20:00:00"/>
    <s v="Monday"/>
    <x v="1"/>
    <n v="20"/>
    <s v="Peak"/>
    <n v="23.722752704652098"/>
    <n v="49.106097946796702"/>
    <n v="1785.8436587149999"/>
    <n v="2"/>
    <s v="On"/>
    <s v="Off"/>
    <n v="19.426209860804001"/>
    <s v="Friday"/>
    <x v="1"/>
    <n v="76.666827055242706"/>
    <m/>
    <m/>
    <m/>
    <m/>
    <m/>
    <m/>
    <m/>
    <s v="Low"/>
    <s v="High"/>
    <m/>
    <m/>
  </r>
  <r>
    <d v="2022-01-24T21:00:00"/>
    <s v="Monday"/>
    <x v="1"/>
    <n v="21"/>
    <s v="Peak"/>
    <n v="21.105905382991899"/>
    <n v="42.676832466206399"/>
    <n v="1657.0048292945301"/>
    <n v="6"/>
    <s v="Off"/>
    <s v="Off"/>
    <n v="13.158711326297"/>
    <s v="Friday"/>
    <x v="1"/>
    <n v="63.290288493589898"/>
    <m/>
    <m/>
    <m/>
    <m/>
    <m/>
    <m/>
    <m/>
    <s v="High"/>
    <s v="High"/>
    <m/>
    <m/>
  </r>
  <r>
    <d v="2022-01-24T22:00:00"/>
    <s v="Monday"/>
    <x v="1"/>
    <n v="22"/>
    <s v="Off-Peak"/>
    <n v="29.8959945463473"/>
    <n v="39.336988978077599"/>
    <n v="1708.9568652297901"/>
    <n v="5"/>
    <s v="Off"/>
    <s v="On"/>
    <n v="29.965327337773299"/>
    <s v="Friday"/>
    <x v="0"/>
    <n v="76.0803476282926"/>
    <m/>
    <m/>
    <m/>
    <m/>
    <m/>
    <m/>
    <m/>
    <s v="Medium"/>
    <s v="High"/>
    <m/>
    <m/>
  </r>
  <r>
    <d v="2022-01-24T23:00:00"/>
    <s v="Monday"/>
    <x v="1"/>
    <n v="23"/>
    <s v="Off-Peak"/>
    <n v="26.143975464627701"/>
    <n v="30.2231421416231"/>
    <n v="1099.86134064774"/>
    <n v="8"/>
    <s v="Off"/>
    <s v="Off"/>
    <n v="9.7877383090499794"/>
    <s v="Tuesday"/>
    <x v="0"/>
    <n v="83.501096631712898"/>
    <m/>
    <m/>
    <m/>
    <m/>
    <m/>
    <m/>
    <m/>
    <s v="High"/>
    <s v="Medium"/>
    <m/>
    <m/>
  </r>
  <r>
    <d v="2022-01-25T00:00:00"/>
    <s v="Tuesday"/>
    <x v="1"/>
    <n v="0"/>
    <s v="Off-Peak"/>
    <n v="23.918155720609299"/>
    <n v="36.105329471559998"/>
    <n v="1724.9075109681501"/>
    <n v="4"/>
    <s v="On"/>
    <s v="Off"/>
    <n v="23.249552404774299"/>
    <s v="Thursday"/>
    <x v="1"/>
    <n v="79.405974949545197"/>
    <m/>
    <m/>
    <m/>
    <m/>
    <m/>
    <m/>
    <m/>
    <s v="Low"/>
    <s v="High"/>
    <m/>
    <m/>
  </r>
  <r>
    <d v="2022-01-25T01:00:00"/>
    <s v="Tuesday"/>
    <x v="1"/>
    <n v="1"/>
    <s v="Off-Peak"/>
    <n v="23.0386334704658"/>
    <n v="34.697647677045097"/>
    <n v="1305.2667765246699"/>
    <n v="2"/>
    <s v="On"/>
    <s v="Off"/>
    <n v="17.3641931620833"/>
    <s v="Tuesday"/>
    <x v="0"/>
    <n v="71.401152697534997"/>
    <m/>
    <m/>
    <m/>
    <m/>
    <m/>
    <m/>
    <m/>
    <s v="Low"/>
    <s v="Medium"/>
    <m/>
    <m/>
  </r>
  <r>
    <d v="2022-01-25T02:00:00"/>
    <s v="Tuesday"/>
    <x v="1"/>
    <n v="2"/>
    <s v="Off-Peak"/>
    <n v="22.940665376197899"/>
    <n v="49.6840605534126"/>
    <n v="1444.8862756962201"/>
    <n v="8"/>
    <s v="Off"/>
    <s v="Off"/>
    <n v="5.9558103118153998"/>
    <s v="Monday"/>
    <x v="1"/>
    <n v="67.6281106157073"/>
    <m/>
    <m/>
    <m/>
    <m/>
    <m/>
    <m/>
    <m/>
    <s v="High"/>
    <s v="Medium"/>
    <m/>
    <m/>
  </r>
  <r>
    <d v="2022-01-25T03:00:00"/>
    <s v="Tuesday"/>
    <x v="1"/>
    <n v="3"/>
    <s v="Off-Peak"/>
    <n v="27.519676934331301"/>
    <n v="59.033721056991901"/>
    <n v="1458.9246504794801"/>
    <n v="3"/>
    <s v="On"/>
    <s v="Off"/>
    <n v="25.2580868980227"/>
    <s v="Friday"/>
    <x v="0"/>
    <n v="81.048180959141106"/>
    <m/>
    <m/>
    <m/>
    <m/>
    <m/>
    <m/>
    <m/>
    <s v="Low"/>
    <s v="Medium"/>
    <m/>
    <m/>
  </r>
  <r>
    <d v="2022-01-25T04:00:00"/>
    <s v="Tuesday"/>
    <x v="1"/>
    <n v="4"/>
    <s v="Off-Peak"/>
    <n v="20.267639856093901"/>
    <n v="58.921637990817104"/>
    <n v="1086.86152757579"/>
    <n v="5"/>
    <s v="On"/>
    <s v="On"/>
    <n v="17.8382452847605"/>
    <s v="Thursday"/>
    <x v="0"/>
    <n v="71.221187074263099"/>
    <m/>
    <m/>
    <m/>
    <m/>
    <m/>
    <m/>
    <m/>
    <s v="Medium"/>
    <s v="Medium"/>
    <m/>
    <m/>
  </r>
  <r>
    <d v="2022-01-25T05:00:00"/>
    <s v="Tuesday"/>
    <x v="1"/>
    <n v="5"/>
    <s v="Off-Peak"/>
    <n v="20.0836672938633"/>
    <n v="50.791670035959598"/>
    <n v="1903.85353591943"/>
    <n v="6"/>
    <s v="On"/>
    <s v="Off"/>
    <n v="4.5519157962964103"/>
    <s v="Saturday"/>
    <x v="0"/>
    <n v="61.695419442633103"/>
    <m/>
    <m/>
    <m/>
    <m/>
    <m/>
    <m/>
    <m/>
    <s v="High"/>
    <s v="High"/>
    <m/>
    <m/>
  </r>
  <r>
    <d v="2022-01-25T06:00:00"/>
    <s v="Tuesday"/>
    <x v="1"/>
    <n v="6"/>
    <s v="Off-Peak"/>
    <n v="28.320133507361199"/>
    <n v="39.450500298643497"/>
    <n v="1453.34757162956"/>
    <n v="1"/>
    <s v="On"/>
    <s v="Off"/>
    <n v="1.4788441358412701"/>
    <s v="Sunday"/>
    <x v="1"/>
    <n v="75.266793666385198"/>
    <m/>
    <m/>
    <m/>
    <m/>
    <m/>
    <m/>
    <m/>
    <s v="Low"/>
    <s v="Medium"/>
    <m/>
    <m/>
  </r>
  <r>
    <d v="2022-01-25T07:00:00"/>
    <s v="Tuesday"/>
    <x v="1"/>
    <n v="7"/>
    <s v="Off-Peak"/>
    <n v="24.221436416972999"/>
    <n v="50.194815640436701"/>
    <n v="1028.01182796629"/>
    <n v="4"/>
    <s v="On"/>
    <s v="Off"/>
    <n v="29.096290022330201"/>
    <s v="Friday"/>
    <x v="0"/>
    <n v="83.446355574161004"/>
    <m/>
    <m/>
    <m/>
    <m/>
    <m/>
    <m/>
    <m/>
    <s v="Low"/>
    <s v="Medium"/>
    <m/>
    <m/>
  </r>
  <r>
    <d v="2022-01-25T08:00:00"/>
    <s v="Tuesday"/>
    <x v="1"/>
    <n v="8"/>
    <s v="Peak"/>
    <n v="23.5511938507777"/>
    <n v="46.797776707429797"/>
    <n v="1730.0930290829799"/>
    <n v="8"/>
    <s v="On"/>
    <s v="On"/>
    <n v="4.7207391570868698"/>
    <s v="Saturday"/>
    <x v="0"/>
    <n v="73.701476585688098"/>
    <m/>
    <m/>
    <m/>
    <m/>
    <m/>
    <m/>
    <m/>
    <s v="High"/>
    <s v="High"/>
    <m/>
    <m/>
  </r>
  <r>
    <d v="2022-01-25T09:00:00"/>
    <s v="Tuesday"/>
    <x v="1"/>
    <n v="9"/>
    <s v="Peak"/>
    <n v="23.377386902716601"/>
    <n v="50.071090951560798"/>
    <n v="1295.6509696600499"/>
    <n v="8"/>
    <s v="On"/>
    <s v="Off"/>
    <n v="21.963152055946701"/>
    <s v="Saturday"/>
    <x v="1"/>
    <n v="77.627146070090305"/>
    <m/>
    <m/>
    <m/>
    <m/>
    <m/>
    <m/>
    <m/>
    <s v="High"/>
    <s v="Medium"/>
    <m/>
    <m/>
  </r>
  <r>
    <d v="2022-01-25T10:00:00"/>
    <s v="Tuesday"/>
    <x v="1"/>
    <n v="10"/>
    <s v="Peak"/>
    <n v="21.853116247072101"/>
    <n v="49.344748749298098"/>
    <n v="1263.89279006684"/>
    <n v="9"/>
    <s v="Off"/>
    <s v="On"/>
    <n v="26.808948672171301"/>
    <s v="Thursday"/>
    <x v="0"/>
    <n v="77.452961074023307"/>
    <m/>
    <m/>
    <m/>
    <m/>
    <m/>
    <m/>
    <m/>
    <s v="High"/>
    <s v="Medium"/>
    <m/>
    <m/>
  </r>
  <r>
    <d v="2022-01-25T11:00:00"/>
    <s v="Tuesday"/>
    <x v="1"/>
    <n v="11"/>
    <s v="Peak"/>
    <n v="25.048041213841199"/>
    <n v="59.044094933102798"/>
    <n v="1095.5688735302699"/>
    <n v="4"/>
    <s v="Off"/>
    <s v="Off"/>
    <n v="26.005237324907998"/>
    <s v="Friday"/>
    <x v="1"/>
    <n v="80.988997073244505"/>
    <m/>
    <m/>
    <m/>
    <m/>
    <m/>
    <m/>
    <m/>
    <s v="Low"/>
    <s v="Medium"/>
    <m/>
    <m/>
  </r>
  <r>
    <d v="2022-01-25T12:00:00"/>
    <s v="Tuesday"/>
    <x v="1"/>
    <n v="12"/>
    <s v="Peak"/>
    <n v="29.456558527865599"/>
    <n v="38.951805206532804"/>
    <n v="1145.1481893586199"/>
    <n v="8"/>
    <s v="Off"/>
    <s v="Off"/>
    <n v="14.521079239675"/>
    <s v="Saturday"/>
    <x v="0"/>
    <n v="87.709225670501695"/>
    <m/>
    <m/>
    <m/>
    <m/>
    <m/>
    <m/>
    <m/>
    <s v="High"/>
    <s v="Medium"/>
    <m/>
    <m/>
  </r>
  <r>
    <d v="2022-01-25T13:00:00"/>
    <s v="Tuesday"/>
    <x v="1"/>
    <n v="13"/>
    <s v="Peak"/>
    <n v="25.295158750709099"/>
    <n v="44.9933197132682"/>
    <n v="1733.4801540112101"/>
    <n v="9"/>
    <s v="On"/>
    <s v="On"/>
    <n v="13.809475758795299"/>
    <s v="Thursday"/>
    <x v="1"/>
    <n v="83.501795308461297"/>
    <m/>
    <m/>
    <m/>
    <m/>
    <m/>
    <m/>
    <m/>
    <s v="High"/>
    <s v="High"/>
    <m/>
    <m/>
  </r>
  <r>
    <d v="2022-01-25T14:00:00"/>
    <s v="Tuesday"/>
    <x v="1"/>
    <n v="14"/>
    <s v="Peak"/>
    <n v="22.025443468577802"/>
    <n v="51.3766688964309"/>
    <n v="1240.7475565019799"/>
    <n v="6"/>
    <s v="Off"/>
    <s v="Off"/>
    <n v="11.2541216905308"/>
    <s v="Wednesday"/>
    <x v="0"/>
    <n v="60.396999447127698"/>
    <m/>
    <m/>
    <m/>
    <m/>
    <m/>
    <m/>
    <m/>
    <s v="High"/>
    <s v="Medium"/>
    <m/>
    <m/>
  </r>
  <r>
    <d v="2022-01-25T15:00:00"/>
    <s v="Tuesday"/>
    <x v="1"/>
    <n v="15"/>
    <s v="Peak"/>
    <n v="28.362273912031799"/>
    <n v="42.927400804210102"/>
    <n v="1504.06242957423"/>
    <n v="3"/>
    <s v="On"/>
    <s v="On"/>
    <n v="8.5805107787640598"/>
    <s v="Wednesday"/>
    <x v="0"/>
    <n v="89.066610823913194"/>
    <m/>
    <m/>
    <m/>
    <m/>
    <m/>
    <m/>
    <m/>
    <s v="Low"/>
    <s v="High"/>
    <m/>
    <m/>
  </r>
  <r>
    <d v="2022-01-25T16:00:00"/>
    <s v="Tuesday"/>
    <x v="1"/>
    <n v="16"/>
    <s v="Peak"/>
    <n v="26.2417196758934"/>
    <n v="52.457230817308698"/>
    <n v="1194.27763394359"/>
    <n v="5"/>
    <s v="Off"/>
    <s v="On"/>
    <n v="15.4988346930016"/>
    <s v="Sunday"/>
    <x v="1"/>
    <n v="84.994302216372304"/>
    <m/>
    <m/>
    <m/>
    <m/>
    <m/>
    <m/>
    <m/>
    <s v="Medium"/>
    <s v="Medium"/>
    <m/>
    <m/>
  </r>
  <r>
    <d v="2022-01-25T17:00:00"/>
    <s v="Tuesday"/>
    <x v="1"/>
    <n v="17"/>
    <s v="Peak"/>
    <n v="20.824744470711298"/>
    <n v="49.276765877328501"/>
    <n v="1623.9873673577099"/>
    <n v="4"/>
    <s v="On"/>
    <s v="On"/>
    <n v="16.463345748682599"/>
    <s v="Wednesday"/>
    <x v="0"/>
    <n v="79.550221874640499"/>
    <m/>
    <m/>
    <m/>
    <m/>
    <m/>
    <m/>
    <m/>
    <s v="Low"/>
    <s v="High"/>
    <m/>
    <m/>
  </r>
  <r>
    <d v="2022-01-25T18:00:00"/>
    <s v="Tuesday"/>
    <x v="1"/>
    <n v="18"/>
    <s v="Peak"/>
    <n v="27.221156837606699"/>
    <n v="47.9382155374525"/>
    <n v="1056.65813695303"/>
    <n v="1"/>
    <s v="On"/>
    <s v="On"/>
    <n v="24.1519761830066"/>
    <s v="Monday"/>
    <x v="1"/>
    <n v="76.855006880334003"/>
    <m/>
    <m/>
    <m/>
    <m/>
    <m/>
    <m/>
    <m/>
    <s v="Low"/>
    <s v="Medium"/>
    <m/>
    <m/>
  </r>
  <r>
    <d v="2022-01-25T19:00:00"/>
    <s v="Tuesday"/>
    <x v="1"/>
    <n v="19"/>
    <s v="Peak"/>
    <n v="20.587370855087901"/>
    <n v="31.690187947650301"/>
    <n v="1537.5546362743801"/>
    <n v="2"/>
    <s v="Off"/>
    <s v="On"/>
    <n v="23.306866674074602"/>
    <s v="Sunday"/>
    <x v="1"/>
    <n v="72.366626335663696"/>
    <m/>
    <m/>
    <m/>
    <m/>
    <m/>
    <m/>
    <m/>
    <s v="Low"/>
    <s v="High"/>
    <m/>
    <m/>
  </r>
  <r>
    <d v="2022-01-25T20:00:00"/>
    <s v="Tuesday"/>
    <x v="1"/>
    <n v="20"/>
    <s v="Peak"/>
    <n v="24.028717334515498"/>
    <n v="47.824074644654701"/>
    <n v="1300.18394934246"/>
    <n v="8"/>
    <s v="On"/>
    <s v="On"/>
    <n v="6.6728944623139199"/>
    <s v="Saturday"/>
    <x v="0"/>
    <n v="79.430300910506304"/>
    <m/>
    <m/>
    <m/>
    <m/>
    <m/>
    <m/>
    <m/>
    <s v="High"/>
    <s v="Medium"/>
    <m/>
    <m/>
  </r>
  <r>
    <d v="2022-01-25T21:00:00"/>
    <s v="Tuesday"/>
    <x v="1"/>
    <n v="21"/>
    <s v="Peak"/>
    <n v="25.812903434433199"/>
    <n v="30.032665480505401"/>
    <n v="1835.3481353975101"/>
    <n v="4"/>
    <s v="On"/>
    <s v="Off"/>
    <n v="0.92951052688454106"/>
    <s v="Tuesday"/>
    <x v="0"/>
    <n v="85.126671990727303"/>
    <m/>
    <m/>
    <m/>
    <m/>
    <m/>
    <m/>
    <m/>
    <s v="Low"/>
    <s v="High"/>
    <m/>
    <m/>
  </r>
  <r>
    <d v="2022-01-25T22:00:00"/>
    <s v="Tuesday"/>
    <x v="1"/>
    <n v="22"/>
    <s v="Off-Peak"/>
    <n v="22.941532180266101"/>
    <n v="30.1357064318833"/>
    <n v="1677.16097969355"/>
    <n v="6"/>
    <s v="Off"/>
    <s v="Off"/>
    <n v="13.0187298593591"/>
    <s v="Wednesday"/>
    <x v="0"/>
    <n v="72.598653506881504"/>
    <m/>
    <m/>
    <m/>
    <m/>
    <m/>
    <m/>
    <m/>
    <s v="High"/>
    <s v="High"/>
    <m/>
    <m/>
  </r>
  <r>
    <d v="2022-01-25T23:00:00"/>
    <s v="Tuesday"/>
    <x v="1"/>
    <n v="23"/>
    <s v="Off-Peak"/>
    <n v="27.765100152656899"/>
    <n v="45.797179171324998"/>
    <n v="1615.6358905755999"/>
    <n v="5"/>
    <s v="Off"/>
    <s v="On"/>
    <n v="9.9280991552694093"/>
    <s v="Monday"/>
    <x v="0"/>
    <n v="77.667739812391403"/>
    <m/>
    <m/>
    <m/>
    <m/>
    <m/>
    <m/>
    <m/>
    <s v="Medium"/>
    <s v="High"/>
    <m/>
    <m/>
  </r>
  <r>
    <d v="2022-01-26T00:00:00"/>
    <s v="Wednesday"/>
    <x v="1"/>
    <n v="0"/>
    <s v="Off-Peak"/>
    <n v="20.265191210412901"/>
    <n v="56.569060889183298"/>
    <n v="1889.11508091261"/>
    <n v="0"/>
    <s v="Off"/>
    <s v="Off"/>
    <n v="15.641383088395299"/>
    <s v="Sunday"/>
    <x v="0"/>
    <n v="56.038162833322097"/>
    <m/>
    <m/>
    <m/>
    <m/>
    <m/>
    <m/>
    <m/>
    <s v="Low"/>
    <s v="High"/>
    <m/>
    <m/>
  </r>
  <r>
    <d v="2022-01-26T01:00:00"/>
    <s v="Wednesday"/>
    <x v="1"/>
    <n v="1"/>
    <s v="Off-Peak"/>
    <n v="21.435133544684799"/>
    <n v="41.047327633689399"/>
    <n v="1545.9102775578101"/>
    <n v="0"/>
    <s v="On"/>
    <s v="On"/>
    <n v="13.2563450908966"/>
    <s v="Monday"/>
    <x v="0"/>
    <n v="73.153608297872196"/>
    <m/>
    <m/>
    <m/>
    <m/>
    <m/>
    <m/>
    <m/>
    <s v="Low"/>
    <s v="High"/>
    <m/>
    <m/>
  </r>
  <r>
    <d v="2022-01-26T02:00:00"/>
    <s v="Wednesday"/>
    <x v="1"/>
    <n v="2"/>
    <s v="Off-Peak"/>
    <n v="24.101967995806699"/>
    <n v="48.453310943022103"/>
    <n v="1968.0387169273499"/>
    <n v="4"/>
    <s v="On"/>
    <s v="On"/>
    <n v="8.5202155956313206"/>
    <s v="Thursday"/>
    <x v="0"/>
    <n v="75.696392998986695"/>
    <m/>
    <m/>
    <m/>
    <m/>
    <m/>
    <m/>
    <m/>
    <s v="Low"/>
    <s v="High"/>
    <m/>
    <m/>
  </r>
  <r>
    <d v="2022-01-26T03:00:00"/>
    <s v="Wednesday"/>
    <x v="1"/>
    <n v="3"/>
    <s v="Off-Peak"/>
    <n v="29.229526088322999"/>
    <n v="41.086103380495302"/>
    <n v="1025.7705959837599"/>
    <n v="7"/>
    <s v="On"/>
    <s v="On"/>
    <n v="15.8582872272549"/>
    <s v="Sunday"/>
    <x v="0"/>
    <n v="90.381645649520294"/>
    <m/>
    <m/>
    <m/>
    <m/>
    <m/>
    <m/>
    <m/>
    <s v="High"/>
    <s v="Medium"/>
    <m/>
    <m/>
  </r>
  <r>
    <d v="2022-01-26T04:00:00"/>
    <s v="Wednesday"/>
    <x v="1"/>
    <n v="4"/>
    <s v="Off-Peak"/>
    <n v="21.777337034070602"/>
    <n v="54.102774941464297"/>
    <n v="1022.28114727557"/>
    <n v="7"/>
    <s v="Off"/>
    <s v="Off"/>
    <n v="7.6903595765741102"/>
    <s v="Sunday"/>
    <x v="1"/>
    <n v="64.0544853288296"/>
    <m/>
    <m/>
    <m/>
    <m/>
    <m/>
    <m/>
    <m/>
    <s v="High"/>
    <s v="Medium"/>
    <m/>
    <m/>
  </r>
  <r>
    <d v="2022-01-26T05:00:00"/>
    <s v="Wednesday"/>
    <x v="1"/>
    <n v="5"/>
    <s v="Off-Peak"/>
    <n v="21.422945046607499"/>
    <n v="36.690594730712398"/>
    <n v="1525.6152138190901"/>
    <n v="6"/>
    <s v="Off"/>
    <s v="On"/>
    <n v="12.2665204474105"/>
    <s v="Friday"/>
    <x v="0"/>
    <n v="62.863458827698899"/>
    <m/>
    <m/>
    <m/>
    <m/>
    <m/>
    <m/>
    <m/>
    <s v="High"/>
    <s v="High"/>
    <m/>
    <m/>
  </r>
  <r>
    <d v="2022-01-26T06:00:00"/>
    <s v="Wednesday"/>
    <x v="1"/>
    <n v="6"/>
    <s v="Off-Peak"/>
    <n v="21.7719105167725"/>
    <n v="47.219181805125601"/>
    <n v="1176.2101901859301"/>
    <n v="3"/>
    <s v="On"/>
    <s v="On"/>
    <n v="7.6013190954490497"/>
    <s v="Thursday"/>
    <x v="1"/>
    <n v="69.789028126849601"/>
    <m/>
    <m/>
    <m/>
    <m/>
    <m/>
    <m/>
    <m/>
    <s v="Low"/>
    <s v="Medium"/>
    <m/>
    <m/>
  </r>
  <r>
    <d v="2022-01-26T07:00:00"/>
    <s v="Wednesday"/>
    <x v="1"/>
    <n v="7"/>
    <s v="Off-Peak"/>
    <n v="29.313089533798699"/>
    <n v="38.917009982555903"/>
    <n v="1899.8080863595101"/>
    <n v="8"/>
    <s v="Off"/>
    <s v="On"/>
    <n v="16.307438869027798"/>
    <s v="Tuesday"/>
    <x v="0"/>
    <n v="85.057305189309901"/>
    <m/>
    <m/>
    <m/>
    <m/>
    <m/>
    <m/>
    <m/>
    <s v="High"/>
    <s v="High"/>
    <m/>
    <m/>
  </r>
  <r>
    <d v="2022-01-26T08:00:00"/>
    <s v="Wednesday"/>
    <x v="1"/>
    <n v="8"/>
    <s v="Peak"/>
    <n v="26.312113992801599"/>
    <n v="51.408710899824101"/>
    <n v="1220.54713260516"/>
    <n v="8"/>
    <s v="On"/>
    <s v="Off"/>
    <n v="5.9868750913491402"/>
    <s v="Monday"/>
    <x v="0"/>
    <n v="83.889176744271793"/>
    <m/>
    <m/>
    <m/>
    <m/>
    <m/>
    <m/>
    <m/>
    <s v="High"/>
    <s v="Medium"/>
    <m/>
    <m/>
  </r>
  <r>
    <d v="2022-01-26T09:00:00"/>
    <s v="Wednesday"/>
    <x v="1"/>
    <n v="9"/>
    <s v="Peak"/>
    <n v="28.056808069836102"/>
    <n v="52.253624756618699"/>
    <n v="1460.1807609653199"/>
    <n v="6"/>
    <s v="On"/>
    <s v="Off"/>
    <n v="15.015815218539499"/>
    <s v="Wednesday"/>
    <x v="0"/>
    <n v="79.807247472021999"/>
    <m/>
    <m/>
    <m/>
    <m/>
    <m/>
    <m/>
    <m/>
    <s v="High"/>
    <s v="Medium"/>
    <m/>
    <m/>
  </r>
  <r>
    <d v="2022-01-26T10:00:00"/>
    <s v="Wednesday"/>
    <x v="1"/>
    <n v="10"/>
    <s v="Peak"/>
    <n v="23.287661745146998"/>
    <n v="47.402065097399998"/>
    <n v="1586.3739265377301"/>
    <n v="4"/>
    <s v="Off"/>
    <s v="Off"/>
    <n v="0.48153345166049799"/>
    <s v="Wednesday"/>
    <x v="0"/>
    <n v="62.742158418920198"/>
    <m/>
    <m/>
    <m/>
    <m/>
    <m/>
    <m/>
    <m/>
    <s v="Low"/>
    <s v="High"/>
    <m/>
    <m/>
  </r>
  <r>
    <d v="2022-01-26T11:00:00"/>
    <s v="Wednesday"/>
    <x v="1"/>
    <n v="11"/>
    <s v="Peak"/>
    <n v="26.516199229432399"/>
    <n v="45.791719274251903"/>
    <n v="1551.59559963059"/>
    <n v="1"/>
    <s v="Off"/>
    <s v="On"/>
    <n v="26.887024169154898"/>
    <s v="Saturday"/>
    <x v="0"/>
    <n v="81.944783628838906"/>
    <m/>
    <m/>
    <m/>
    <m/>
    <m/>
    <m/>
    <m/>
    <s v="Low"/>
    <s v="High"/>
    <m/>
    <m/>
  </r>
  <r>
    <d v="2022-01-26T12:00:00"/>
    <s v="Wednesday"/>
    <x v="1"/>
    <n v="12"/>
    <s v="Peak"/>
    <n v="29.5313044245509"/>
    <n v="35.7729391141958"/>
    <n v="1779.4685814398999"/>
    <n v="6"/>
    <s v="Off"/>
    <s v="On"/>
    <n v="21.404604206943802"/>
    <s v="Friday"/>
    <x v="0"/>
    <n v="86.112262921481999"/>
    <m/>
    <m/>
    <m/>
    <m/>
    <m/>
    <m/>
    <m/>
    <s v="High"/>
    <s v="High"/>
    <m/>
    <m/>
  </r>
  <r>
    <d v="2022-01-26T13:00:00"/>
    <s v="Wednesday"/>
    <x v="1"/>
    <n v="13"/>
    <s v="Peak"/>
    <n v="28.076279103504099"/>
    <n v="45.808424423600897"/>
    <n v="1378.7039412320901"/>
    <n v="5"/>
    <s v="On"/>
    <s v="On"/>
    <n v="19.710748867697799"/>
    <s v="Saturday"/>
    <x v="1"/>
    <n v="76.399560576106495"/>
    <m/>
    <m/>
    <m/>
    <m/>
    <m/>
    <m/>
    <m/>
    <s v="Medium"/>
    <s v="Medium"/>
    <m/>
    <m/>
  </r>
  <r>
    <d v="2022-01-26T14:00:00"/>
    <s v="Wednesday"/>
    <x v="1"/>
    <n v="14"/>
    <s v="Peak"/>
    <n v="22.072062903892501"/>
    <n v="34.7162982284027"/>
    <n v="1421.50767176249"/>
    <n v="5"/>
    <s v="Off"/>
    <s v="On"/>
    <n v="21.236188296083199"/>
    <s v="Friday"/>
    <x v="1"/>
    <n v="74.362262878490895"/>
    <m/>
    <m/>
    <m/>
    <m/>
    <m/>
    <m/>
    <m/>
    <s v="Medium"/>
    <s v="Medium"/>
    <m/>
    <m/>
  </r>
  <r>
    <d v="2022-01-26T15:00:00"/>
    <s v="Wednesday"/>
    <x v="1"/>
    <n v="15"/>
    <s v="Peak"/>
    <n v="22.701002201298699"/>
    <n v="52.321474486016001"/>
    <n v="1816.3236260804699"/>
    <n v="6"/>
    <s v="Off"/>
    <s v="On"/>
    <n v="27.3025733716287"/>
    <s v="Monday"/>
    <x v="0"/>
    <n v="74.816331889739601"/>
    <m/>
    <m/>
    <m/>
    <m/>
    <m/>
    <m/>
    <m/>
    <s v="High"/>
    <s v="High"/>
    <m/>
    <m/>
  </r>
  <r>
    <d v="2022-01-26T16:00:00"/>
    <s v="Wednesday"/>
    <x v="1"/>
    <n v="16"/>
    <s v="Peak"/>
    <n v="28.495529250736901"/>
    <n v="48.8664894381971"/>
    <n v="1065.8884453083001"/>
    <n v="2"/>
    <s v="On"/>
    <s v="On"/>
    <n v="0.29085080180423301"/>
    <s v="Monday"/>
    <x v="0"/>
    <n v="75.960732099634896"/>
    <m/>
    <m/>
    <m/>
    <m/>
    <m/>
    <m/>
    <m/>
    <s v="Low"/>
    <s v="Medium"/>
    <m/>
    <m/>
  </r>
  <r>
    <d v="2022-01-26T17:00:00"/>
    <s v="Wednesday"/>
    <x v="1"/>
    <n v="17"/>
    <s v="Peak"/>
    <n v="23.224515711712201"/>
    <n v="52.988285733107297"/>
    <n v="1370.4492563930401"/>
    <n v="9"/>
    <s v="On"/>
    <s v="Off"/>
    <n v="3.3908771895144998"/>
    <s v="Saturday"/>
    <x v="1"/>
    <n v="74.4413985720347"/>
    <m/>
    <m/>
    <m/>
    <m/>
    <m/>
    <m/>
    <m/>
    <s v="High"/>
    <s v="Medium"/>
    <m/>
    <m/>
  </r>
  <r>
    <d v="2022-01-26T18:00:00"/>
    <s v="Wednesday"/>
    <x v="1"/>
    <n v="18"/>
    <s v="Peak"/>
    <n v="23.101868752981801"/>
    <n v="34.100683791166297"/>
    <n v="1769.08919624195"/>
    <n v="6"/>
    <s v="Off"/>
    <s v="Off"/>
    <n v="24.724334385493599"/>
    <s v="Saturday"/>
    <x v="0"/>
    <n v="62.112135804864899"/>
    <m/>
    <m/>
    <m/>
    <m/>
    <m/>
    <m/>
    <m/>
    <s v="High"/>
    <s v="High"/>
    <m/>
    <m/>
  </r>
  <r>
    <d v="2022-01-26T19:00:00"/>
    <s v="Wednesday"/>
    <x v="1"/>
    <n v="19"/>
    <s v="Peak"/>
    <n v="28.211898887349101"/>
    <n v="50.8442512015639"/>
    <n v="1359.18048884527"/>
    <n v="6"/>
    <s v="On"/>
    <s v="On"/>
    <n v="1.38194265935625"/>
    <s v="Monday"/>
    <x v="0"/>
    <n v="92.771878272512495"/>
    <m/>
    <m/>
    <m/>
    <m/>
    <m/>
    <m/>
    <m/>
    <s v="High"/>
    <s v="Medium"/>
    <m/>
    <m/>
  </r>
  <r>
    <d v="2022-01-26T20:00:00"/>
    <s v="Wednesday"/>
    <x v="1"/>
    <n v="20"/>
    <s v="Peak"/>
    <n v="24.607834348807899"/>
    <n v="32.1236249386588"/>
    <n v="1935.5938886075501"/>
    <n v="8"/>
    <s v="On"/>
    <s v="Off"/>
    <n v="26.1613440002806"/>
    <s v="Saturday"/>
    <x v="1"/>
    <n v="80.913616243699707"/>
    <m/>
    <m/>
    <m/>
    <m/>
    <m/>
    <m/>
    <m/>
    <s v="High"/>
    <s v="High"/>
    <m/>
    <m/>
  </r>
  <r>
    <d v="2022-01-26T21:00:00"/>
    <s v="Wednesday"/>
    <x v="1"/>
    <n v="21"/>
    <s v="Peak"/>
    <n v="23.373630563947302"/>
    <n v="53.558274998168699"/>
    <n v="1685.5999473008801"/>
    <n v="1"/>
    <s v="On"/>
    <s v="Off"/>
    <n v="15.3371216466495"/>
    <s v="Thursday"/>
    <x v="1"/>
    <n v="67.391385767057798"/>
    <m/>
    <m/>
    <m/>
    <m/>
    <m/>
    <m/>
    <m/>
    <s v="Low"/>
    <s v="High"/>
    <m/>
    <m/>
  </r>
  <r>
    <d v="2022-01-26T22:00:00"/>
    <s v="Wednesday"/>
    <x v="1"/>
    <n v="22"/>
    <s v="Off-Peak"/>
    <n v="23.669615679107299"/>
    <n v="56.5290501524807"/>
    <n v="1818.6934746895899"/>
    <n v="2"/>
    <s v="On"/>
    <s v="Off"/>
    <n v="23.674977115234199"/>
    <s v="Friday"/>
    <x v="0"/>
    <n v="75.602127412144796"/>
    <m/>
    <m/>
    <m/>
    <m/>
    <m/>
    <m/>
    <m/>
    <s v="Low"/>
    <s v="High"/>
    <m/>
    <m/>
  </r>
  <r>
    <d v="2022-01-26T23:00:00"/>
    <s v="Wednesday"/>
    <x v="1"/>
    <n v="23"/>
    <s v="Off-Peak"/>
    <n v="22.8281814493238"/>
    <n v="47.907855103185703"/>
    <n v="1665.0851797099799"/>
    <n v="2"/>
    <s v="On"/>
    <s v="On"/>
    <n v="29.0998823108661"/>
    <s v="Saturday"/>
    <x v="0"/>
    <n v="76.4571867653613"/>
    <m/>
    <m/>
    <m/>
    <m/>
    <m/>
    <m/>
    <m/>
    <s v="Low"/>
    <s v="High"/>
    <m/>
    <m/>
  </r>
  <r>
    <d v="2022-01-27T00:00:00"/>
    <s v="Thursday"/>
    <x v="1"/>
    <n v="0"/>
    <s v="Off-Peak"/>
    <n v="28.5960865420784"/>
    <n v="47.405824755593201"/>
    <n v="1948.4321103283"/>
    <n v="9"/>
    <s v="Off"/>
    <s v="On"/>
    <n v="4.80403609276342"/>
    <s v="Saturday"/>
    <x v="0"/>
    <n v="81.267778615578194"/>
    <m/>
    <m/>
    <m/>
    <m/>
    <m/>
    <m/>
    <m/>
    <s v="High"/>
    <s v="High"/>
    <m/>
    <m/>
  </r>
  <r>
    <d v="2022-01-27T01:00:00"/>
    <s v="Thursday"/>
    <x v="1"/>
    <n v="1"/>
    <s v="Off-Peak"/>
    <n v="27.929216556120501"/>
    <n v="36.937536689107702"/>
    <n v="1372.9346071815501"/>
    <n v="8"/>
    <s v="Off"/>
    <s v="On"/>
    <n v="25.005334831673999"/>
    <s v="Saturday"/>
    <x v="1"/>
    <n v="91.149912295159893"/>
    <m/>
    <m/>
    <m/>
    <m/>
    <m/>
    <m/>
    <m/>
    <s v="High"/>
    <s v="Medium"/>
    <m/>
    <m/>
  </r>
  <r>
    <d v="2022-01-27T02:00:00"/>
    <s v="Thursday"/>
    <x v="1"/>
    <n v="2"/>
    <s v="Off-Peak"/>
    <n v="24.2718962951249"/>
    <n v="35.322205156889801"/>
    <n v="1006.22767041001"/>
    <n v="8"/>
    <s v="On"/>
    <s v="Off"/>
    <n v="8.7422958236363701"/>
    <s v="Monday"/>
    <x v="0"/>
    <n v="79.697236881542196"/>
    <m/>
    <m/>
    <m/>
    <m/>
    <m/>
    <m/>
    <m/>
    <s v="High"/>
    <s v="Medium"/>
    <m/>
    <m/>
  </r>
  <r>
    <d v="2022-01-27T03:00:00"/>
    <s v="Thursday"/>
    <x v="1"/>
    <n v="3"/>
    <s v="Off-Peak"/>
    <n v="26.2756983712151"/>
    <n v="30.535389868037999"/>
    <n v="1152.1750485160001"/>
    <n v="5"/>
    <s v="Off"/>
    <s v="Off"/>
    <n v="12.984490007922201"/>
    <s v="Tuesday"/>
    <x v="0"/>
    <n v="73.8883680442692"/>
    <m/>
    <m/>
    <m/>
    <m/>
    <m/>
    <m/>
    <m/>
    <s v="Medium"/>
    <s v="Medium"/>
    <m/>
    <m/>
  </r>
  <r>
    <d v="2022-01-27T04:00:00"/>
    <s v="Thursday"/>
    <x v="1"/>
    <n v="4"/>
    <s v="Off-Peak"/>
    <n v="24.336223818027499"/>
    <n v="41.247317763485697"/>
    <n v="1826.2686914716001"/>
    <n v="7"/>
    <s v="Off"/>
    <s v="Off"/>
    <n v="0.217783001948225"/>
    <s v="Monday"/>
    <x v="1"/>
    <n v="74.9764495131258"/>
    <m/>
    <m/>
    <m/>
    <m/>
    <m/>
    <m/>
    <m/>
    <s v="High"/>
    <s v="High"/>
    <m/>
    <m/>
  </r>
  <r>
    <d v="2022-01-27T05:00:00"/>
    <s v="Thursday"/>
    <x v="1"/>
    <n v="5"/>
    <s v="Off-Peak"/>
    <n v="24.469723503963799"/>
    <n v="49.28924731371"/>
    <n v="1956.45349696686"/>
    <n v="6"/>
    <s v="On"/>
    <s v="On"/>
    <n v="18.281553786168502"/>
    <s v="Monday"/>
    <x v="0"/>
    <n v="80.949990110779495"/>
    <m/>
    <m/>
    <m/>
    <m/>
    <m/>
    <m/>
    <m/>
    <s v="High"/>
    <s v="High"/>
    <m/>
    <m/>
  </r>
  <r>
    <d v="2022-01-27T06:00:00"/>
    <s v="Thursday"/>
    <x v="1"/>
    <n v="6"/>
    <s v="Off-Peak"/>
    <n v="23.707597426615902"/>
    <n v="30.015974503460701"/>
    <n v="1569.63413665752"/>
    <n v="3"/>
    <s v="Off"/>
    <s v="Off"/>
    <n v="23.116764563420499"/>
    <s v="Friday"/>
    <x v="0"/>
    <n v="63.9239384945081"/>
    <m/>
    <m/>
    <m/>
    <m/>
    <m/>
    <m/>
    <m/>
    <s v="Low"/>
    <s v="High"/>
    <m/>
    <m/>
  </r>
  <r>
    <d v="2022-01-27T07:00:00"/>
    <s v="Thursday"/>
    <x v="1"/>
    <n v="7"/>
    <s v="Off-Peak"/>
    <n v="26.2081671542722"/>
    <n v="38.810026658460899"/>
    <n v="1717.39285109962"/>
    <n v="5"/>
    <s v="On"/>
    <s v="On"/>
    <n v="3.3144786934225601"/>
    <s v="Thursday"/>
    <x v="0"/>
    <n v="80.791091956835402"/>
    <m/>
    <m/>
    <m/>
    <m/>
    <m/>
    <m/>
    <m/>
    <s v="Medium"/>
    <s v="High"/>
    <m/>
    <m/>
  </r>
  <r>
    <d v="2022-01-27T08:00:00"/>
    <s v="Thursday"/>
    <x v="1"/>
    <n v="8"/>
    <s v="Peak"/>
    <n v="23.3066143118699"/>
    <n v="56.646892762184699"/>
    <n v="1521.82211890646"/>
    <n v="2"/>
    <s v="Off"/>
    <s v="Off"/>
    <n v="17.138832434629698"/>
    <s v="Sunday"/>
    <x v="0"/>
    <n v="79.077944988764102"/>
    <m/>
    <m/>
    <m/>
    <m/>
    <m/>
    <m/>
    <m/>
    <s v="Low"/>
    <s v="High"/>
    <m/>
    <m/>
  </r>
  <r>
    <d v="2022-01-27T09:00:00"/>
    <s v="Thursday"/>
    <x v="1"/>
    <n v="9"/>
    <s v="Peak"/>
    <n v="20.250695738580401"/>
    <n v="43.916252325079"/>
    <n v="1510.4642369800899"/>
    <n v="8"/>
    <s v="On"/>
    <s v="Off"/>
    <n v="14.238071087378399"/>
    <s v="Friday"/>
    <x v="0"/>
    <n v="74.118100224644706"/>
    <m/>
    <m/>
    <m/>
    <m/>
    <m/>
    <m/>
    <m/>
    <s v="High"/>
    <s v="High"/>
    <m/>
    <m/>
  </r>
  <r>
    <d v="2022-01-27T10:00:00"/>
    <s v="Thursday"/>
    <x v="1"/>
    <n v="10"/>
    <s v="Peak"/>
    <n v="28.3486410587875"/>
    <n v="35.048837303938598"/>
    <n v="1597.08458104018"/>
    <n v="4"/>
    <s v="Off"/>
    <s v="Off"/>
    <n v="3.1377072412134401"/>
    <s v="Thursday"/>
    <x v="1"/>
    <n v="78.751488858330603"/>
    <m/>
    <m/>
    <m/>
    <m/>
    <m/>
    <m/>
    <m/>
    <s v="Low"/>
    <s v="High"/>
    <m/>
    <m/>
  </r>
  <r>
    <d v="2022-01-27T11:00:00"/>
    <s v="Thursday"/>
    <x v="1"/>
    <n v="11"/>
    <s v="Peak"/>
    <n v="24.928249309683501"/>
    <n v="31.6177571605268"/>
    <n v="1203.2590153885701"/>
    <n v="0"/>
    <s v="Off"/>
    <s v="Off"/>
    <n v="9.4005056951191204"/>
    <s v="Wednesday"/>
    <x v="1"/>
    <n v="78.675004964666002"/>
    <m/>
    <m/>
    <m/>
    <m/>
    <m/>
    <m/>
    <m/>
    <s v="Low"/>
    <s v="Medium"/>
    <m/>
    <m/>
  </r>
  <r>
    <d v="2022-01-27T12:00:00"/>
    <s v="Thursday"/>
    <x v="1"/>
    <n v="12"/>
    <s v="Peak"/>
    <n v="25.976357021966599"/>
    <n v="52.773956117420603"/>
    <n v="1664.66788243207"/>
    <n v="8"/>
    <s v="Off"/>
    <s v="On"/>
    <n v="6.9334196791159304"/>
    <s v="Saturday"/>
    <x v="1"/>
    <n v="80.821657470714598"/>
    <m/>
    <m/>
    <m/>
    <m/>
    <m/>
    <m/>
    <m/>
    <s v="High"/>
    <s v="High"/>
    <m/>
    <m/>
  </r>
  <r>
    <d v="2022-01-27T13:00:00"/>
    <s v="Thursday"/>
    <x v="1"/>
    <n v="13"/>
    <s v="Peak"/>
    <n v="21.782147655314301"/>
    <n v="58.582370157240703"/>
    <n v="1815.3309565166801"/>
    <n v="8"/>
    <s v="On"/>
    <s v="On"/>
    <n v="3.5228078570988299"/>
    <s v="Sunday"/>
    <x v="1"/>
    <n v="67.272655256706003"/>
    <m/>
    <m/>
    <m/>
    <m/>
    <m/>
    <m/>
    <m/>
    <s v="High"/>
    <s v="High"/>
    <m/>
    <m/>
  </r>
  <r>
    <d v="2022-01-27T14:00:00"/>
    <s v="Thursday"/>
    <x v="1"/>
    <n v="14"/>
    <s v="Peak"/>
    <n v="26.422160175052799"/>
    <n v="36.695388862839501"/>
    <n v="1940.0112971398801"/>
    <n v="1"/>
    <s v="Off"/>
    <s v="On"/>
    <n v="19.451103999658098"/>
    <s v="Monday"/>
    <x v="0"/>
    <n v="66.873869815387906"/>
    <m/>
    <m/>
    <m/>
    <m/>
    <m/>
    <m/>
    <m/>
    <s v="Low"/>
    <s v="High"/>
    <m/>
    <m/>
  </r>
  <r>
    <d v="2022-01-27T15:00:00"/>
    <s v="Thursday"/>
    <x v="1"/>
    <n v="15"/>
    <s v="Peak"/>
    <n v="22.590737356806901"/>
    <n v="54.804951803719803"/>
    <n v="1368.3134359589301"/>
    <n v="2"/>
    <s v="On"/>
    <s v="Off"/>
    <n v="19.709819753616699"/>
    <s v="Thursday"/>
    <x v="0"/>
    <n v="75.026855359158702"/>
    <m/>
    <m/>
    <m/>
    <m/>
    <m/>
    <m/>
    <m/>
    <s v="Low"/>
    <s v="Medium"/>
    <m/>
    <m/>
  </r>
  <r>
    <d v="2022-01-27T16:00:00"/>
    <s v="Thursday"/>
    <x v="1"/>
    <n v="16"/>
    <s v="Peak"/>
    <n v="20.398158235285202"/>
    <n v="30.153231229241602"/>
    <n v="1388.29132638377"/>
    <n v="3"/>
    <s v="On"/>
    <s v="On"/>
    <n v="12.1271729237643"/>
    <s v="Tuesday"/>
    <x v="1"/>
    <n v="76.228257562406796"/>
    <m/>
    <m/>
    <m/>
    <m/>
    <m/>
    <m/>
    <m/>
    <s v="Low"/>
    <s v="Medium"/>
    <m/>
    <m/>
  </r>
  <r>
    <d v="2022-01-27T17:00:00"/>
    <s v="Thursday"/>
    <x v="1"/>
    <n v="17"/>
    <s v="Peak"/>
    <n v="20.0674986462042"/>
    <n v="30.351826745864798"/>
    <n v="1298.0477983885"/>
    <n v="0"/>
    <s v="On"/>
    <s v="Off"/>
    <n v="6.9479695574058406E-2"/>
    <s v="Saturday"/>
    <x v="0"/>
    <n v="68.4482511947988"/>
    <m/>
    <m/>
    <m/>
    <m/>
    <m/>
    <m/>
    <m/>
    <s v="Low"/>
    <s v="Medium"/>
    <m/>
    <m/>
  </r>
  <r>
    <d v="2022-01-27T18:00:00"/>
    <s v="Thursday"/>
    <x v="1"/>
    <n v="18"/>
    <s v="Peak"/>
    <n v="24.1393975779112"/>
    <n v="57.571551136661398"/>
    <n v="1386.3766205731099"/>
    <n v="4"/>
    <s v="Off"/>
    <s v="On"/>
    <n v="6.0164766862497299"/>
    <s v="Monday"/>
    <x v="1"/>
    <n v="68.749946006687097"/>
    <m/>
    <m/>
    <m/>
    <m/>
    <m/>
    <m/>
    <m/>
    <s v="Low"/>
    <s v="Medium"/>
    <m/>
    <m/>
  </r>
  <r>
    <d v="2022-01-27T19:00:00"/>
    <s v="Thursday"/>
    <x v="1"/>
    <n v="19"/>
    <s v="Peak"/>
    <n v="23.120543462271701"/>
    <n v="50.627431038605401"/>
    <n v="1312.23208629746"/>
    <n v="9"/>
    <s v="Off"/>
    <s v="Off"/>
    <n v="16.029710422499001"/>
    <s v="Saturday"/>
    <x v="1"/>
    <n v="76.4313542528417"/>
    <m/>
    <m/>
    <m/>
    <m/>
    <m/>
    <m/>
    <m/>
    <s v="High"/>
    <s v="Medium"/>
    <m/>
    <m/>
  </r>
  <r>
    <d v="2022-01-27T20:00:00"/>
    <s v="Thursday"/>
    <x v="1"/>
    <n v="20"/>
    <s v="Peak"/>
    <n v="22.205693452283299"/>
    <n v="46.233114529248397"/>
    <n v="1145.1384139838499"/>
    <n v="6"/>
    <s v="Off"/>
    <s v="Off"/>
    <n v="3.20066248322988"/>
    <s v="Friday"/>
    <x v="1"/>
    <n v="80.018592000035099"/>
    <m/>
    <m/>
    <m/>
    <m/>
    <m/>
    <m/>
    <m/>
    <s v="High"/>
    <s v="Medium"/>
    <m/>
    <m/>
  </r>
  <r>
    <d v="2022-01-27T21:00:00"/>
    <s v="Thursday"/>
    <x v="1"/>
    <n v="21"/>
    <s v="Peak"/>
    <n v="29.477070231850199"/>
    <n v="59.3962295389275"/>
    <n v="1107.7718613926099"/>
    <n v="3"/>
    <s v="Off"/>
    <s v="On"/>
    <n v="27.546823744102699"/>
    <s v="Sunday"/>
    <x v="0"/>
    <n v="77.328510805742695"/>
    <m/>
    <m/>
    <m/>
    <m/>
    <m/>
    <m/>
    <m/>
    <s v="Low"/>
    <s v="Medium"/>
    <m/>
    <m/>
  </r>
  <r>
    <d v="2022-01-27T22:00:00"/>
    <s v="Thursday"/>
    <x v="1"/>
    <n v="22"/>
    <s v="Off-Peak"/>
    <n v="22.9402811000352"/>
    <n v="48.559114557544198"/>
    <n v="1688.1551783791499"/>
    <n v="9"/>
    <s v="Off"/>
    <s v="Off"/>
    <n v="0.49891328990765199"/>
    <s v="Sunday"/>
    <x v="1"/>
    <n v="73.081281588342804"/>
    <m/>
    <m/>
    <m/>
    <m/>
    <m/>
    <m/>
    <m/>
    <s v="High"/>
    <s v="High"/>
    <m/>
    <m/>
  </r>
  <r>
    <d v="2022-01-27T23:00:00"/>
    <s v="Thursday"/>
    <x v="1"/>
    <n v="23"/>
    <s v="Off-Peak"/>
    <n v="21.416930979984901"/>
    <n v="31.531221607016501"/>
    <n v="1303.0123039687801"/>
    <n v="3"/>
    <s v="Off"/>
    <s v="On"/>
    <n v="14.5509043601268"/>
    <s v="Wednesday"/>
    <x v="1"/>
    <n v="76.491065195304103"/>
    <m/>
    <m/>
    <m/>
    <m/>
    <m/>
    <m/>
    <m/>
    <s v="Low"/>
    <s v="Medium"/>
    <m/>
    <m/>
  </r>
  <r>
    <d v="2022-01-28T00:00:00"/>
    <s v="Friday"/>
    <x v="1"/>
    <n v="0"/>
    <s v="Off-Peak"/>
    <n v="27.497468276702001"/>
    <n v="31.282818478713899"/>
    <n v="1147.7974477991399"/>
    <n v="4"/>
    <s v="On"/>
    <s v="Off"/>
    <n v="1.14368162897255"/>
    <s v="Friday"/>
    <x v="0"/>
    <n v="79.281415641585696"/>
    <m/>
    <m/>
    <m/>
    <m/>
    <m/>
    <m/>
    <m/>
    <s v="Low"/>
    <s v="Medium"/>
    <m/>
    <m/>
  </r>
  <r>
    <d v="2022-01-28T01:00:00"/>
    <s v="Friday"/>
    <x v="1"/>
    <n v="1"/>
    <s v="Off-Peak"/>
    <n v="27.149860987206701"/>
    <n v="45.0331065307142"/>
    <n v="1235.9332415710401"/>
    <n v="0"/>
    <s v="On"/>
    <s v="Off"/>
    <n v="24.073909099767398"/>
    <s v="Saturday"/>
    <x v="1"/>
    <n v="73.479640811686295"/>
    <m/>
    <m/>
    <m/>
    <m/>
    <m/>
    <m/>
    <m/>
    <s v="Low"/>
    <s v="Medium"/>
    <m/>
    <m/>
  </r>
  <r>
    <d v="2022-01-28T02:00:00"/>
    <s v="Friday"/>
    <x v="1"/>
    <n v="2"/>
    <s v="Off-Peak"/>
    <n v="26.748143113810599"/>
    <n v="31.900254150597402"/>
    <n v="1562.89037297769"/>
    <n v="2"/>
    <s v="Off"/>
    <s v="On"/>
    <n v="11.306450924035399"/>
    <s v="Friday"/>
    <x v="0"/>
    <n v="66.337141086716898"/>
    <m/>
    <m/>
    <m/>
    <m/>
    <m/>
    <m/>
    <m/>
    <s v="Low"/>
    <s v="High"/>
    <m/>
    <m/>
  </r>
  <r>
    <d v="2022-01-28T03:00:00"/>
    <s v="Friday"/>
    <x v="1"/>
    <n v="3"/>
    <s v="Off-Peak"/>
    <n v="26.712144557772401"/>
    <n v="40.086379712086099"/>
    <n v="1934.2553864757899"/>
    <n v="4"/>
    <s v="On"/>
    <s v="On"/>
    <n v="14.1880772185418"/>
    <s v="Wednesday"/>
    <x v="1"/>
    <n v="81.851605541765394"/>
    <m/>
    <m/>
    <m/>
    <m/>
    <m/>
    <m/>
    <m/>
    <s v="Low"/>
    <s v="High"/>
    <m/>
    <m/>
  </r>
  <r>
    <d v="2022-01-28T04:00:00"/>
    <s v="Friday"/>
    <x v="1"/>
    <n v="4"/>
    <s v="Off-Peak"/>
    <n v="29.087077631263998"/>
    <n v="55.721240860903997"/>
    <n v="1754.81434969154"/>
    <n v="6"/>
    <s v="Off"/>
    <s v="On"/>
    <n v="27.558189157363199"/>
    <s v="Saturday"/>
    <x v="0"/>
    <n v="72.805269548326393"/>
    <m/>
    <m/>
    <m/>
    <m/>
    <m/>
    <m/>
    <m/>
    <s v="High"/>
    <s v="High"/>
    <m/>
    <m/>
  </r>
  <r>
    <d v="2022-01-28T05:00:00"/>
    <s v="Friday"/>
    <x v="1"/>
    <n v="5"/>
    <s v="Off-Peak"/>
    <n v="28.8460127777164"/>
    <n v="43.599785839377297"/>
    <n v="1113.0713543796301"/>
    <n v="4"/>
    <s v="Off"/>
    <s v="On"/>
    <n v="3.7985394234173002"/>
    <s v="Saturday"/>
    <x v="1"/>
    <n v="74.517370384208903"/>
    <m/>
    <m/>
    <m/>
    <m/>
    <m/>
    <m/>
    <m/>
    <s v="Low"/>
    <s v="Medium"/>
    <m/>
    <m/>
  </r>
  <r>
    <d v="2022-01-28T06:00:00"/>
    <s v="Friday"/>
    <x v="1"/>
    <n v="6"/>
    <s v="Off-Peak"/>
    <n v="24.982577673412901"/>
    <n v="38.757253534354902"/>
    <n v="1604.79958178123"/>
    <n v="4"/>
    <s v="On"/>
    <s v="Off"/>
    <n v="12.1015924616361"/>
    <s v="Wednesday"/>
    <x v="0"/>
    <n v="75.927165377585794"/>
    <m/>
    <m/>
    <m/>
    <m/>
    <m/>
    <m/>
    <m/>
    <s v="Low"/>
    <s v="High"/>
    <m/>
    <m/>
  </r>
  <r>
    <d v="2022-01-28T07:00:00"/>
    <s v="Friday"/>
    <x v="1"/>
    <n v="7"/>
    <s v="Off-Peak"/>
    <n v="22.630290422717898"/>
    <n v="47.200630307548998"/>
    <n v="1685.33607652159"/>
    <n v="2"/>
    <s v="Off"/>
    <s v="On"/>
    <n v="7.3602099056085901"/>
    <s v="Monday"/>
    <x v="0"/>
    <n v="73.024253585383903"/>
    <m/>
    <m/>
    <m/>
    <m/>
    <m/>
    <m/>
    <m/>
    <s v="Low"/>
    <s v="High"/>
    <m/>
    <m/>
  </r>
  <r>
    <d v="2022-01-28T08:00:00"/>
    <s v="Friday"/>
    <x v="1"/>
    <n v="8"/>
    <s v="Peak"/>
    <n v="26.048889415597301"/>
    <n v="30.252949118016598"/>
    <n v="1206.2488408327999"/>
    <n v="0"/>
    <s v="On"/>
    <s v="On"/>
    <n v="15.44462114687"/>
    <s v="Tuesday"/>
    <x v="1"/>
    <n v="81.385260218818502"/>
    <m/>
    <m/>
    <m/>
    <m/>
    <m/>
    <m/>
    <m/>
    <s v="Low"/>
    <s v="Medium"/>
    <m/>
    <m/>
  </r>
  <r>
    <d v="2022-01-28T09:00:00"/>
    <s v="Friday"/>
    <x v="1"/>
    <n v="9"/>
    <s v="Peak"/>
    <n v="26.104489212962001"/>
    <n v="33.847447353036202"/>
    <n v="1072.9580673692101"/>
    <n v="0"/>
    <s v="On"/>
    <s v="Off"/>
    <n v="25.6528345007534"/>
    <s v="Saturday"/>
    <x v="0"/>
    <n v="77.795184073106896"/>
    <m/>
    <m/>
    <m/>
    <m/>
    <m/>
    <m/>
    <m/>
    <s v="Low"/>
    <s v="Medium"/>
    <m/>
    <m/>
  </r>
  <r>
    <d v="2022-01-28T10:00:00"/>
    <s v="Friday"/>
    <x v="1"/>
    <n v="10"/>
    <s v="Peak"/>
    <n v="24.1503811210107"/>
    <n v="45.959291797314201"/>
    <n v="1860.4508469375801"/>
    <n v="5"/>
    <s v="Off"/>
    <s v="Off"/>
    <n v="17.289189612499399"/>
    <s v="Wednesday"/>
    <x v="1"/>
    <n v="64.552183183697593"/>
    <m/>
    <m/>
    <m/>
    <m/>
    <m/>
    <m/>
    <m/>
    <s v="Medium"/>
    <s v="High"/>
    <m/>
    <m/>
  </r>
  <r>
    <d v="2022-01-28T11:00:00"/>
    <s v="Friday"/>
    <x v="1"/>
    <n v="11"/>
    <s v="Peak"/>
    <n v="28.6201618474506"/>
    <n v="40.104237056078297"/>
    <n v="1824.8896707685601"/>
    <n v="8"/>
    <s v="Off"/>
    <s v="On"/>
    <n v="20.766635790181599"/>
    <s v="Saturday"/>
    <x v="1"/>
    <n v="81.890114690195901"/>
    <m/>
    <m/>
    <m/>
    <m/>
    <m/>
    <m/>
    <m/>
    <s v="High"/>
    <s v="High"/>
    <m/>
    <m/>
  </r>
  <r>
    <d v="2022-01-28T12:00:00"/>
    <s v="Friday"/>
    <x v="1"/>
    <n v="12"/>
    <s v="Peak"/>
    <n v="29.9384832205712"/>
    <n v="57.730875686480303"/>
    <n v="1596.8227473525999"/>
    <n v="9"/>
    <s v="Off"/>
    <s v="On"/>
    <n v="28.751923128889899"/>
    <s v="Monday"/>
    <x v="0"/>
    <n v="90.009187917456003"/>
    <m/>
    <m/>
    <m/>
    <m/>
    <m/>
    <m/>
    <m/>
    <s v="High"/>
    <s v="High"/>
    <m/>
    <m/>
  </r>
  <r>
    <d v="2022-01-28T13:00:00"/>
    <s v="Friday"/>
    <x v="1"/>
    <n v="13"/>
    <s v="Peak"/>
    <n v="20.1346228079443"/>
    <n v="35.859122809601402"/>
    <n v="1417.1803762412501"/>
    <n v="2"/>
    <s v="On"/>
    <s v="Off"/>
    <n v="28.609547363026699"/>
    <s v="Tuesday"/>
    <x v="0"/>
    <n v="68.470083342192595"/>
    <m/>
    <m/>
    <m/>
    <m/>
    <m/>
    <m/>
    <m/>
    <s v="Low"/>
    <s v="Medium"/>
    <m/>
    <m/>
  </r>
  <r>
    <d v="2022-01-28T14:00:00"/>
    <s v="Friday"/>
    <x v="1"/>
    <n v="14"/>
    <s v="Peak"/>
    <n v="24.211586577239501"/>
    <n v="37.958596906883798"/>
    <n v="1792.71989449746"/>
    <n v="1"/>
    <s v="On"/>
    <s v="Off"/>
    <n v="23.630190226277499"/>
    <s v="Sunday"/>
    <x v="0"/>
    <n v="79.257313029097006"/>
    <m/>
    <m/>
    <m/>
    <m/>
    <m/>
    <m/>
    <m/>
    <s v="Low"/>
    <s v="High"/>
    <m/>
    <m/>
  </r>
  <r>
    <d v="2022-01-28T15:00:00"/>
    <s v="Friday"/>
    <x v="1"/>
    <n v="15"/>
    <s v="Peak"/>
    <n v="28.9057961439261"/>
    <n v="52.564164664071697"/>
    <n v="1533.7253872408901"/>
    <n v="2"/>
    <s v="Off"/>
    <s v="Off"/>
    <n v="15.954740269135099"/>
    <s v="Friday"/>
    <x v="0"/>
    <n v="76.835396890585997"/>
    <m/>
    <m/>
    <m/>
    <m/>
    <m/>
    <m/>
    <m/>
    <s v="Low"/>
    <s v="High"/>
    <m/>
    <m/>
  </r>
  <r>
    <d v="2022-01-28T16:00:00"/>
    <s v="Friday"/>
    <x v="1"/>
    <n v="16"/>
    <s v="Peak"/>
    <n v="27.486614118580601"/>
    <n v="37.215321575577299"/>
    <n v="1260.0615968628699"/>
    <n v="6"/>
    <s v="On"/>
    <s v="On"/>
    <n v="28.052190139406299"/>
    <s v="Thursday"/>
    <x v="1"/>
    <n v="88.577278700299601"/>
    <m/>
    <m/>
    <m/>
    <m/>
    <m/>
    <m/>
    <m/>
    <s v="High"/>
    <s v="Medium"/>
    <m/>
    <m/>
  </r>
  <r>
    <d v="2022-01-28T17:00:00"/>
    <s v="Friday"/>
    <x v="1"/>
    <n v="17"/>
    <s v="Peak"/>
    <n v="22.732507074025499"/>
    <n v="38.515303659578599"/>
    <n v="1759.9673775088399"/>
    <n v="8"/>
    <s v="On"/>
    <s v="Off"/>
    <n v="15.879971788237899"/>
    <s v="Tuesday"/>
    <x v="1"/>
    <n v="73.283935441104106"/>
    <m/>
    <m/>
    <m/>
    <m/>
    <m/>
    <m/>
    <m/>
    <s v="High"/>
    <s v="High"/>
    <m/>
    <m/>
  </r>
  <r>
    <d v="2022-01-28T18:00:00"/>
    <s v="Friday"/>
    <x v="1"/>
    <n v="18"/>
    <s v="Peak"/>
    <n v="20.071647722867901"/>
    <n v="48.811245079745298"/>
    <n v="1189.14200446984"/>
    <n v="1"/>
    <s v="Off"/>
    <s v="Off"/>
    <n v="1.3297631142551301"/>
    <s v="Saturday"/>
    <x v="0"/>
    <n v="68.435207444446903"/>
    <m/>
    <m/>
    <m/>
    <m/>
    <m/>
    <m/>
    <m/>
    <s v="Low"/>
    <s v="Medium"/>
    <m/>
    <m/>
  </r>
  <r>
    <d v="2022-01-28T19:00:00"/>
    <s v="Friday"/>
    <x v="1"/>
    <n v="19"/>
    <s v="Peak"/>
    <n v="25.826213052660702"/>
    <n v="35.013927723248102"/>
    <n v="1770.48304542303"/>
    <n v="1"/>
    <s v="Off"/>
    <s v="On"/>
    <n v="8.8153249897011996"/>
    <s v="Friday"/>
    <x v="0"/>
    <n v="74.093516991794502"/>
    <m/>
    <m/>
    <m/>
    <m/>
    <m/>
    <m/>
    <m/>
    <s v="Low"/>
    <s v="High"/>
    <m/>
    <m/>
  </r>
  <r>
    <d v="2022-01-28T20:00:00"/>
    <s v="Friday"/>
    <x v="1"/>
    <n v="20"/>
    <s v="Peak"/>
    <n v="28.184622742561999"/>
    <n v="51.848877434806603"/>
    <n v="1964.60568799516"/>
    <n v="2"/>
    <s v="Off"/>
    <s v="On"/>
    <n v="27.964738737914601"/>
    <s v="Sunday"/>
    <x v="0"/>
    <n v="73.205783055731004"/>
    <m/>
    <m/>
    <m/>
    <m/>
    <m/>
    <m/>
    <m/>
    <s v="Low"/>
    <s v="High"/>
    <m/>
    <m/>
  </r>
  <r>
    <d v="2022-01-28T21:00:00"/>
    <s v="Friday"/>
    <x v="1"/>
    <n v="21"/>
    <s v="Peak"/>
    <n v="27.538303073227802"/>
    <n v="36.165114067205401"/>
    <n v="1177.41643982969"/>
    <n v="9"/>
    <s v="On"/>
    <s v="Off"/>
    <n v="21.029847189792701"/>
    <s v="Sunday"/>
    <x v="1"/>
    <n v="80.459558417119396"/>
    <m/>
    <m/>
    <m/>
    <m/>
    <m/>
    <m/>
    <m/>
    <s v="High"/>
    <s v="Medium"/>
    <m/>
    <m/>
  </r>
  <r>
    <d v="2022-01-28T22:00:00"/>
    <s v="Friday"/>
    <x v="1"/>
    <n v="22"/>
    <s v="Off-Peak"/>
    <n v="28.809743757906102"/>
    <n v="31.2086057407159"/>
    <n v="1630.5279602661899"/>
    <n v="6"/>
    <s v="On"/>
    <s v="On"/>
    <n v="19.352490458349099"/>
    <s v="Thursday"/>
    <x v="0"/>
    <n v="98.761754149984696"/>
    <m/>
    <m/>
    <m/>
    <m/>
    <m/>
    <m/>
    <m/>
    <s v="High"/>
    <s v="High"/>
    <m/>
    <m/>
  </r>
  <r>
    <d v="2022-01-28T23:00:00"/>
    <s v="Friday"/>
    <x v="1"/>
    <n v="23"/>
    <s v="Off-Peak"/>
    <n v="20.3149125808728"/>
    <n v="44.104494989042699"/>
    <n v="1486.5543177326099"/>
    <n v="4"/>
    <s v="On"/>
    <s v="On"/>
    <n v="16.506873418414202"/>
    <s v="Friday"/>
    <x v="1"/>
    <n v="71.879720033009704"/>
    <m/>
    <m/>
    <m/>
    <m/>
    <m/>
    <m/>
    <m/>
    <s v="Low"/>
    <s v="Medium"/>
    <m/>
    <m/>
  </r>
  <r>
    <d v="2022-01-29T00:00:00"/>
    <s v="Saturday"/>
    <x v="0"/>
    <n v="0"/>
    <s v="Off-Peak"/>
    <n v="22.131944017432001"/>
    <n v="46.876851944690401"/>
    <n v="1232.6429322657"/>
    <n v="7"/>
    <s v="On"/>
    <s v="Off"/>
    <n v="3.72641106779946"/>
    <s v="Thursday"/>
    <x v="0"/>
    <n v="77.571595906330501"/>
    <m/>
    <m/>
    <m/>
    <m/>
    <m/>
    <m/>
    <m/>
    <s v="High"/>
    <s v="Medium"/>
    <m/>
    <m/>
  </r>
  <r>
    <d v="2022-01-29T01:00:00"/>
    <s v="Saturday"/>
    <x v="0"/>
    <n v="1"/>
    <s v="Off-Peak"/>
    <n v="23.886253371789401"/>
    <n v="57.399425429159898"/>
    <n v="1745.0026942274999"/>
    <n v="2"/>
    <s v="On"/>
    <s v="Off"/>
    <n v="3.3531608623497302"/>
    <s v="Thursday"/>
    <x v="0"/>
    <n v="67.963279367504796"/>
    <m/>
    <m/>
    <m/>
    <m/>
    <m/>
    <m/>
    <m/>
    <s v="Low"/>
    <s v="High"/>
    <m/>
    <m/>
  </r>
  <r>
    <d v="2022-01-29T02:00:00"/>
    <s v="Saturday"/>
    <x v="0"/>
    <n v="2"/>
    <s v="Off-Peak"/>
    <n v="21.502921067896501"/>
    <n v="59.790441487523701"/>
    <n v="1234.0903635027"/>
    <n v="0"/>
    <s v="Off"/>
    <s v="On"/>
    <n v="10.3616089944999"/>
    <s v="Thursday"/>
    <x v="1"/>
    <n v="69.331784022302301"/>
    <m/>
    <m/>
    <m/>
    <m/>
    <m/>
    <m/>
    <m/>
    <s v="Low"/>
    <s v="Medium"/>
    <m/>
    <m/>
  </r>
  <r>
    <d v="2022-01-29T03:00:00"/>
    <s v="Saturday"/>
    <x v="0"/>
    <n v="3"/>
    <s v="Off-Peak"/>
    <n v="22.765539090777899"/>
    <n v="41.416774934078198"/>
    <n v="1663.8554617224499"/>
    <n v="0"/>
    <s v="Off"/>
    <s v="On"/>
    <n v="1.11814621852854"/>
    <s v="Sunday"/>
    <x v="0"/>
    <n v="69.073594988200895"/>
    <m/>
    <m/>
    <m/>
    <m/>
    <m/>
    <m/>
    <m/>
    <s v="Low"/>
    <s v="High"/>
    <m/>
    <m/>
  </r>
  <r>
    <d v="2022-01-29T04:00:00"/>
    <s v="Saturday"/>
    <x v="0"/>
    <n v="4"/>
    <s v="Off-Peak"/>
    <n v="29.643731582141299"/>
    <n v="43.958636143884"/>
    <n v="1442.2749135624299"/>
    <n v="8"/>
    <s v="Off"/>
    <s v="On"/>
    <n v="27.178950387032899"/>
    <s v="Saturday"/>
    <x v="0"/>
    <n v="98.8437558305246"/>
    <m/>
    <m/>
    <m/>
    <m/>
    <m/>
    <m/>
    <m/>
    <s v="High"/>
    <s v="Medium"/>
    <m/>
    <m/>
  </r>
  <r>
    <d v="2022-01-29T05:00:00"/>
    <s v="Saturday"/>
    <x v="0"/>
    <n v="5"/>
    <s v="Off-Peak"/>
    <n v="27.281586747629799"/>
    <n v="54.128400212688199"/>
    <n v="1571.9648598425999"/>
    <n v="2"/>
    <s v="Off"/>
    <s v="Off"/>
    <n v="27.9401746955444"/>
    <s v="Monday"/>
    <x v="1"/>
    <n v="79.497795125377195"/>
    <m/>
    <m/>
    <m/>
    <m/>
    <m/>
    <m/>
    <m/>
    <s v="Low"/>
    <s v="High"/>
    <m/>
    <m/>
  </r>
  <r>
    <d v="2022-01-29T06:00:00"/>
    <s v="Saturday"/>
    <x v="0"/>
    <n v="6"/>
    <s v="Off-Peak"/>
    <n v="29.593944494015702"/>
    <n v="30.161939935131699"/>
    <n v="1994.03744115942"/>
    <n v="0"/>
    <s v="Off"/>
    <s v="Off"/>
    <n v="9.7649958108775508"/>
    <s v="Tuesday"/>
    <x v="1"/>
    <n v="87.549040713671502"/>
    <m/>
    <m/>
    <m/>
    <m/>
    <m/>
    <m/>
    <m/>
    <s v="Low"/>
    <s v="High"/>
    <m/>
    <m/>
  </r>
  <r>
    <d v="2022-01-29T07:00:00"/>
    <s v="Saturday"/>
    <x v="0"/>
    <n v="7"/>
    <s v="Off-Peak"/>
    <n v="24.756777789627598"/>
    <n v="51.300051173437502"/>
    <n v="1595.4370554182501"/>
    <n v="4"/>
    <s v="On"/>
    <s v="Off"/>
    <n v="25.896787780980901"/>
    <s v="Friday"/>
    <x v="1"/>
    <n v="84.959711624820798"/>
    <m/>
    <m/>
    <m/>
    <m/>
    <m/>
    <m/>
    <m/>
    <s v="Low"/>
    <s v="High"/>
    <m/>
    <m/>
  </r>
  <r>
    <d v="2022-01-29T08:00:00"/>
    <s v="Saturday"/>
    <x v="0"/>
    <n v="8"/>
    <s v="Peak"/>
    <n v="21.145990496884501"/>
    <n v="48.967015168518699"/>
    <n v="1556.13537354343"/>
    <n v="7"/>
    <s v="On"/>
    <s v="Off"/>
    <n v="26.671520153539799"/>
    <s v="Monday"/>
    <x v="1"/>
    <n v="69.623199250971197"/>
    <m/>
    <m/>
    <m/>
    <m/>
    <m/>
    <m/>
    <m/>
    <s v="High"/>
    <s v="High"/>
    <m/>
    <m/>
  </r>
  <r>
    <d v="2022-01-29T09:00:00"/>
    <s v="Saturday"/>
    <x v="0"/>
    <n v="9"/>
    <s v="Peak"/>
    <n v="22.092208464936402"/>
    <n v="42.400939565641799"/>
    <n v="1908.3358852655001"/>
    <n v="7"/>
    <s v="On"/>
    <s v="Off"/>
    <n v="16.654009983220099"/>
    <s v="Thursday"/>
    <x v="0"/>
    <n v="76.425406074137399"/>
    <m/>
    <m/>
    <m/>
    <m/>
    <m/>
    <m/>
    <m/>
    <s v="High"/>
    <s v="High"/>
    <m/>
    <m/>
  </r>
  <r>
    <d v="2022-01-29T10:00:00"/>
    <s v="Saturday"/>
    <x v="0"/>
    <n v="10"/>
    <s v="Peak"/>
    <n v="25.7716676083955"/>
    <n v="54.763903496371903"/>
    <n v="1557.7674121504799"/>
    <n v="8"/>
    <s v="On"/>
    <s v="On"/>
    <n v="27.084015955071099"/>
    <s v="Thursday"/>
    <x v="1"/>
    <n v="89.205344679925602"/>
    <m/>
    <m/>
    <m/>
    <m/>
    <m/>
    <m/>
    <m/>
    <s v="High"/>
    <s v="High"/>
    <m/>
    <m/>
  </r>
  <r>
    <d v="2022-01-29T11:00:00"/>
    <s v="Saturday"/>
    <x v="0"/>
    <n v="11"/>
    <s v="Peak"/>
    <n v="21.934041283702001"/>
    <n v="34.368047313505599"/>
    <n v="1071.2728821031999"/>
    <n v="7"/>
    <s v="On"/>
    <s v="On"/>
    <n v="21.0841568517186"/>
    <s v="Friday"/>
    <x v="0"/>
    <n v="74.959503680925394"/>
    <m/>
    <m/>
    <m/>
    <m/>
    <m/>
    <m/>
    <m/>
    <s v="High"/>
    <s v="Medium"/>
    <m/>
    <m/>
  </r>
  <r>
    <d v="2022-01-29T12:00:00"/>
    <s v="Saturday"/>
    <x v="0"/>
    <n v="12"/>
    <s v="Peak"/>
    <n v="29.199253314231498"/>
    <n v="48.585116278641003"/>
    <n v="1446.9077089745799"/>
    <n v="9"/>
    <s v="Off"/>
    <s v="On"/>
    <n v="21.015299616296002"/>
    <s v="Monday"/>
    <x v="1"/>
    <n v="91.703257941780905"/>
    <m/>
    <m/>
    <m/>
    <m/>
    <m/>
    <m/>
    <m/>
    <s v="High"/>
    <s v="Medium"/>
    <m/>
    <m/>
  </r>
  <r>
    <d v="2022-01-29T13:00:00"/>
    <s v="Saturday"/>
    <x v="0"/>
    <n v="13"/>
    <s v="Peak"/>
    <n v="23.702239186983999"/>
    <n v="51.280698068038298"/>
    <n v="1784.5311569569401"/>
    <n v="9"/>
    <s v="On"/>
    <s v="Off"/>
    <n v="18.601040153236699"/>
    <s v="Monday"/>
    <x v="0"/>
    <n v="73.091323621666504"/>
    <m/>
    <m/>
    <m/>
    <m/>
    <m/>
    <m/>
    <m/>
    <s v="High"/>
    <s v="High"/>
    <m/>
    <m/>
  </r>
  <r>
    <d v="2022-01-29T14:00:00"/>
    <s v="Saturday"/>
    <x v="0"/>
    <n v="14"/>
    <s v="Peak"/>
    <n v="29.5655539450626"/>
    <n v="56.324542596609803"/>
    <n v="1619.4829559346899"/>
    <n v="3"/>
    <s v="On"/>
    <s v="On"/>
    <n v="16.550265250747302"/>
    <s v="Sunday"/>
    <x v="1"/>
    <n v="92.8504037293023"/>
    <m/>
    <m/>
    <m/>
    <m/>
    <m/>
    <m/>
    <m/>
    <s v="Low"/>
    <s v="High"/>
    <m/>
    <m/>
  </r>
  <r>
    <d v="2022-01-29T15:00:00"/>
    <s v="Saturday"/>
    <x v="0"/>
    <n v="15"/>
    <s v="Peak"/>
    <n v="27.0752844041412"/>
    <n v="46.220759905621598"/>
    <n v="1284.9915194734799"/>
    <n v="7"/>
    <s v="On"/>
    <s v="On"/>
    <n v="16.7602896219252"/>
    <s v="Thursday"/>
    <x v="0"/>
    <n v="86.268838635745695"/>
    <m/>
    <m/>
    <m/>
    <m/>
    <m/>
    <m/>
    <m/>
    <s v="High"/>
    <s v="Medium"/>
    <m/>
    <m/>
  </r>
  <r>
    <d v="2022-01-29T16:00:00"/>
    <s v="Saturday"/>
    <x v="0"/>
    <n v="16"/>
    <s v="Peak"/>
    <n v="20.438464100152402"/>
    <n v="47.202013054948203"/>
    <n v="1336.6280392885201"/>
    <n v="6"/>
    <s v="On"/>
    <s v="On"/>
    <n v="25.119364940668"/>
    <s v="Monday"/>
    <x v="1"/>
    <n v="77.553946170076102"/>
    <m/>
    <m/>
    <m/>
    <m/>
    <m/>
    <m/>
    <m/>
    <s v="High"/>
    <s v="Medium"/>
    <m/>
    <m/>
  </r>
  <r>
    <d v="2022-01-29T17:00:00"/>
    <s v="Saturday"/>
    <x v="0"/>
    <n v="17"/>
    <s v="Peak"/>
    <n v="29.038956992659799"/>
    <n v="48.468707037040403"/>
    <n v="1860.18398224458"/>
    <n v="6"/>
    <s v="Off"/>
    <s v="Off"/>
    <n v="23.785817527825099"/>
    <s v="Sunday"/>
    <x v="0"/>
    <n v="78.924743272546294"/>
    <m/>
    <m/>
    <m/>
    <m/>
    <m/>
    <m/>
    <m/>
    <s v="High"/>
    <s v="High"/>
    <m/>
    <m/>
  </r>
  <r>
    <d v="2022-01-29T18:00:00"/>
    <s v="Saturday"/>
    <x v="0"/>
    <n v="18"/>
    <s v="Peak"/>
    <n v="26.4332893061693"/>
    <n v="53.385402250842198"/>
    <n v="1194.38328926947"/>
    <n v="3"/>
    <s v="On"/>
    <s v="On"/>
    <n v="1.71185058854182"/>
    <s v="Monday"/>
    <x v="0"/>
    <n v="74.388165854879404"/>
    <m/>
    <m/>
    <m/>
    <m/>
    <m/>
    <m/>
    <m/>
    <s v="Low"/>
    <s v="Medium"/>
    <m/>
    <m/>
  </r>
  <r>
    <d v="2022-01-29T19:00:00"/>
    <s v="Saturday"/>
    <x v="0"/>
    <n v="19"/>
    <s v="Peak"/>
    <n v="27.9927303655268"/>
    <n v="32.151557056065101"/>
    <n v="1247.9384258428399"/>
    <n v="4"/>
    <s v="On"/>
    <s v="Off"/>
    <n v="15.140345715685299"/>
    <s v="Thursday"/>
    <x v="0"/>
    <n v="89.492719215166005"/>
    <m/>
    <m/>
    <m/>
    <m/>
    <m/>
    <m/>
    <m/>
    <s v="Low"/>
    <s v="Medium"/>
    <m/>
    <m/>
  </r>
  <r>
    <d v="2022-01-29T20:00:00"/>
    <s v="Saturday"/>
    <x v="0"/>
    <n v="20"/>
    <s v="Peak"/>
    <n v="29.070533088506899"/>
    <n v="41.488720211785001"/>
    <n v="1944.6762998763299"/>
    <n v="0"/>
    <s v="On"/>
    <s v="On"/>
    <n v="7.6159012169127198"/>
    <s v="Thursday"/>
    <x v="1"/>
    <n v="79.786300324283303"/>
    <m/>
    <m/>
    <m/>
    <m/>
    <m/>
    <m/>
    <m/>
    <s v="Low"/>
    <s v="High"/>
    <m/>
    <m/>
  </r>
  <r>
    <d v="2022-01-29T21:00:00"/>
    <s v="Saturday"/>
    <x v="0"/>
    <n v="21"/>
    <s v="Peak"/>
    <n v="23.5797916804027"/>
    <n v="30.502839837398302"/>
    <n v="1680.0421893584801"/>
    <n v="2"/>
    <s v="On"/>
    <s v="On"/>
    <n v="4.2683755568463502"/>
    <s v="Monday"/>
    <x v="0"/>
    <n v="79.602069550291702"/>
    <m/>
    <m/>
    <m/>
    <m/>
    <m/>
    <m/>
    <m/>
    <s v="Low"/>
    <s v="High"/>
    <m/>
    <m/>
  </r>
  <r>
    <d v="2022-01-29T22:00:00"/>
    <s v="Saturday"/>
    <x v="0"/>
    <n v="22"/>
    <s v="Off-Peak"/>
    <n v="24.261281354684201"/>
    <n v="37.772959112158901"/>
    <n v="1093.7171402116501"/>
    <n v="8"/>
    <s v="On"/>
    <s v="Off"/>
    <n v="25.4422232695375"/>
    <s v="Tuesday"/>
    <x v="0"/>
    <n v="74.924647770205794"/>
    <m/>
    <m/>
    <m/>
    <m/>
    <m/>
    <m/>
    <m/>
    <s v="High"/>
    <s v="Medium"/>
    <m/>
    <m/>
  </r>
  <r>
    <d v="2022-01-29T23:00:00"/>
    <s v="Saturday"/>
    <x v="0"/>
    <n v="23"/>
    <s v="Off-Peak"/>
    <n v="26.1181155702475"/>
    <n v="43.022561939031199"/>
    <n v="1576.9806786716599"/>
    <n v="2"/>
    <s v="Off"/>
    <s v="Off"/>
    <n v="5.3354580101364704"/>
    <s v="Monday"/>
    <x v="0"/>
    <n v="69.365616437132999"/>
    <m/>
    <m/>
    <m/>
    <m/>
    <m/>
    <m/>
    <m/>
    <s v="Low"/>
    <s v="High"/>
    <m/>
    <m/>
  </r>
  <r>
    <d v="2022-01-30T00:00:00"/>
    <s v="Sunday"/>
    <x v="0"/>
    <n v="0"/>
    <s v="Off-Peak"/>
    <n v="20.0075650836176"/>
    <n v="41.519521821006897"/>
    <n v="1076.4324931321"/>
    <n v="0"/>
    <s v="On"/>
    <s v="On"/>
    <n v="22.881541130099901"/>
    <s v="Saturday"/>
    <x v="0"/>
    <n v="69.737097125471806"/>
    <m/>
    <m/>
    <m/>
    <m/>
    <m/>
    <m/>
    <m/>
    <s v="Low"/>
    <s v="Medium"/>
    <m/>
    <m/>
  </r>
  <r>
    <d v="2022-01-30T01:00:00"/>
    <s v="Sunday"/>
    <x v="0"/>
    <n v="1"/>
    <s v="Off-Peak"/>
    <n v="27.825976611176198"/>
    <n v="41.212345347034599"/>
    <n v="1076.4319663241699"/>
    <n v="0"/>
    <s v="On"/>
    <s v="On"/>
    <n v="7.6325461176583698"/>
    <s v="Wednesday"/>
    <x v="1"/>
    <n v="83.063549337683895"/>
    <m/>
    <m/>
    <m/>
    <m/>
    <m/>
    <m/>
    <m/>
    <s v="Low"/>
    <s v="Medium"/>
    <m/>
    <m/>
  </r>
  <r>
    <d v="2022-01-30T02:00:00"/>
    <s v="Sunday"/>
    <x v="0"/>
    <n v="2"/>
    <s v="Off-Peak"/>
    <n v="29.4291499887504"/>
    <n v="34.764749866947199"/>
    <n v="1199.5801509901401"/>
    <n v="4"/>
    <s v="On"/>
    <s v="Off"/>
    <n v="28.009920282547899"/>
    <s v="Thursday"/>
    <x v="0"/>
    <n v="78.135853962418906"/>
    <m/>
    <m/>
    <m/>
    <m/>
    <m/>
    <m/>
    <m/>
    <s v="Low"/>
    <s v="Medium"/>
    <m/>
    <m/>
  </r>
  <r>
    <d v="2022-01-30T03:00:00"/>
    <s v="Sunday"/>
    <x v="0"/>
    <n v="3"/>
    <s v="Off-Peak"/>
    <n v="29.9925802718511"/>
    <n v="48.8872185972713"/>
    <n v="1626.0003335931699"/>
    <n v="8"/>
    <s v="Off"/>
    <s v="Off"/>
    <n v="24.1019727769159"/>
    <s v="Monday"/>
    <x v="0"/>
    <n v="85.895156361208507"/>
    <m/>
    <m/>
    <m/>
    <m/>
    <m/>
    <m/>
    <m/>
    <s v="High"/>
    <s v="High"/>
    <m/>
    <m/>
  </r>
  <r>
    <d v="2022-01-30T04:00:00"/>
    <s v="Sunday"/>
    <x v="0"/>
    <n v="4"/>
    <s v="Off-Peak"/>
    <n v="28.051128403210001"/>
    <n v="51.935605219558703"/>
    <n v="1769.60190154204"/>
    <n v="3"/>
    <s v="Off"/>
    <s v="Off"/>
    <n v="24.029279353943199"/>
    <s v="Monday"/>
    <x v="1"/>
    <n v="75.909569282541398"/>
    <m/>
    <m/>
    <m/>
    <m/>
    <m/>
    <m/>
    <m/>
    <s v="Low"/>
    <s v="High"/>
    <m/>
    <m/>
  </r>
  <r>
    <d v="2022-01-30T05:00:00"/>
    <s v="Sunday"/>
    <x v="0"/>
    <n v="5"/>
    <s v="Off-Peak"/>
    <n v="27.980854660103599"/>
    <n v="59.304351971356901"/>
    <n v="1891.04880394376"/>
    <n v="5"/>
    <s v="Off"/>
    <s v="Off"/>
    <n v="23.7119472609239"/>
    <s v="Sunday"/>
    <x v="0"/>
    <n v="76.668936279622699"/>
    <m/>
    <m/>
    <m/>
    <m/>
    <m/>
    <m/>
    <m/>
    <s v="Medium"/>
    <s v="High"/>
    <m/>
    <m/>
  </r>
  <r>
    <d v="2022-01-30T06:00:00"/>
    <s v="Sunday"/>
    <x v="0"/>
    <n v="6"/>
    <s v="Off-Peak"/>
    <n v="26.308481252944901"/>
    <n v="44.765154917098798"/>
    <n v="1431.94961569067"/>
    <n v="4"/>
    <s v="On"/>
    <s v="Off"/>
    <n v="22.1354253367954"/>
    <s v="Saturday"/>
    <x v="1"/>
    <n v="82.965339671121995"/>
    <m/>
    <m/>
    <m/>
    <m/>
    <m/>
    <m/>
    <m/>
    <s v="Low"/>
    <s v="Medium"/>
    <m/>
    <m/>
  </r>
  <r>
    <d v="2022-01-30T07:00:00"/>
    <s v="Sunday"/>
    <x v="0"/>
    <n v="7"/>
    <s v="Off-Peak"/>
    <n v="29.545181174522501"/>
    <n v="47.049595500610202"/>
    <n v="1214.0645797770401"/>
    <n v="3"/>
    <s v="Off"/>
    <s v="On"/>
    <n v="21.808384965041"/>
    <s v="Monday"/>
    <x v="0"/>
    <n v="83.016197746636607"/>
    <m/>
    <m/>
    <m/>
    <m/>
    <m/>
    <m/>
    <m/>
    <s v="Low"/>
    <s v="Medium"/>
    <m/>
    <m/>
  </r>
  <r>
    <d v="2022-01-30T08:00:00"/>
    <s v="Sunday"/>
    <x v="0"/>
    <n v="8"/>
    <s v="Peak"/>
    <n v="23.157394849356699"/>
    <n v="47.704552288658697"/>
    <n v="1812.79572566861"/>
    <n v="3"/>
    <s v="On"/>
    <s v="Off"/>
    <n v="6.8817483306292999"/>
    <s v="Monday"/>
    <x v="1"/>
    <n v="79.123725348203905"/>
    <m/>
    <m/>
    <m/>
    <m/>
    <m/>
    <m/>
    <m/>
    <s v="Low"/>
    <s v="High"/>
    <m/>
    <m/>
  </r>
  <r>
    <d v="2022-01-30T09:00:00"/>
    <s v="Sunday"/>
    <x v="0"/>
    <n v="9"/>
    <s v="Peak"/>
    <n v="21.637690468466399"/>
    <n v="56.532158742268003"/>
    <n v="1235.61229442178"/>
    <n v="4"/>
    <s v="On"/>
    <s v="On"/>
    <n v="3.08112465241327"/>
    <s v="Tuesday"/>
    <x v="0"/>
    <n v="75.312837570444799"/>
    <m/>
    <m/>
    <m/>
    <m/>
    <m/>
    <m/>
    <m/>
    <s v="Low"/>
    <s v="Medium"/>
    <m/>
    <m/>
  </r>
  <r>
    <d v="2022-01-30T10:00:00"/>
    <s v="Sunday"/>
    <x v="0"/>
    <n v="10"/>
    <s v="Peak"/>
    <n v="29.614779020502901"/>
    <n v="37.123147382889996"/>
    <n v="1665.72959157844"/>
    <n v="1"/>
    <s v="On"/>
    <s v="Off"/>
    <n v="3.3782068702284498"/>
    <s v="Wednesday"/>
    <x v="1"/>
    <n v="88.207066671346496"/>
    <m/>
    <m/>
    <m/>
    <m/>
    <m/>
    <m/>
    <m/>
    <s v="Low"/>
    <s v="High"/>
    <m/>
    <m/>
  </r>
  <r>
    <d v="2022-01-30T11:00:00"/>
    <s v="Sunday"/>
    <x v="0"/>
    <n v="11"/>
    <s v="Peak"/>
    <n v="22.762116061860201"/>
    <n v="52.292166781480503"/>
    <n v="1465.7637068561201"/>
    <n v="1"/>
    <s v="Off"/>
    <s v="On"/>
    <n v="24.994936093299501"/>
    <s v="Friday"/>
    <x v="0"/>
    <n v="73.559051812356799"/>
    <m/>
    <m/>
    <m/>
    <m/>
    <m/>
    <m/>
    <m/>
    <s v="Low"/>
    <s v="Medium"/>
    <m/>
    <m/>
  </r>
  <r>
    <d v="2022-01-30T12:00:00"/>
    <s v="Sunday"/>
    <x v="0"/>
    <n v="12"/>
    <s v="Peak"/>
    <n v="22.659619066592299"/>
    <n v="45.551975391347298"/>
    <n v="1173.1406491431001"/>
    <n v="6"/>
    <s v="On"/>
    <s v="Off"/>
    <n v="10.930542124430399"/>
    <s v="Friday"/>
    <x v="0"/>
    <n v="77.847338175837507"/>
    <m/>
    <m/>
    <m/>
    <m/>
    <m/>
    <m/>
    <m/>
    <s v="High"/>
    <s v="Medium"/>
    <m/>
    <m/>
  </r>
  <r>
    <d v="2022-01-30T13:00:00"/>
    <s v="Sunday"/>
    <x v="0"/>
    <n v="13"/>
    <s v="Peak"/>
    <n v="26.981393247816499"/>
    <n v="59.456978481505701"/>
    <n v="1652.14462652321"/>
    <n v="0"/>
    <s v="On"/>
    <s v="Off"/>
    <n v="7.6937150140971404"/>
    <s v="Wednesday"/>
    <x v="1"/>
    <n v="80.059886419157706"/>
    <m/>
    <m/>
    <m/>
    <m/>
    <m/>
    <m/>
    <m/>
    <s v="Low"/>
    <s v="High"/>
    <m/>
    <m/>
  </r>
  <r>
    <d v="2022-01-30T14:00:00"/>
    <s v="Sunday"/>
    <x v="0"/>
    <n v="14"/>
    <s v="Peak"/>
    <n v="21.9612163952016"/>
    <n v="54.989496187066798"/>
    <n v="1947.49542474138"/>
    <n v="1"/>
    <s v="On"/>
    <s v="On"/>
    <n v="5.4725109240831404"/>
    <s v="Monday"/>
    <x v="0"/>
    <n v="73.862732882586101"/>
    <m/>
    <m/>
    <m/>
    <m/>
    <m/>
    <m/>
    <m/>
    <s v="Low"/>
    <s v="High"/>
    <m/>
    <m/>
  </r>
  <r>
    <d v="2022-01-30T15:00:00"/>
    <s v="Sunday"/>
    <x v="0"/>
    <n v="15"/>
    <s v="Peak"/>
    <n v="23.114394312824398"/>
    <n v="49.686432123732096"/>
    <n v="1422.1394272789901"/>
    <n v="3"/>
    <s v="On"/>
    <s v="Off"/>
    <n v="14.503905366089301"/>
    <s v="Wednesday"/>
    <x v="1"/>
    <n v="72.5826763577994"/>
    <m/>
    <m/>
    <m/>
    <m/>
    <m/>
    <m/>
    <m/>
    <s v="Low"/>
    <s v="Medium"/>
    <m/>
    <m/>
  </r>
  <r>
    <d v="2022-01-30T16:00:00"/>
    <s v="Sunday"/>
    <x v="0"/>
    <n v="16"/>
    <s v="Peak"/>
    <n v="27.6250830134782"/>
    <n v="34.419155580000201"/>
    <n v="1903.1938800712301"/>
    <n v="6"/>
    <s v="Off"/>
    <s v="On"/>
    <n v="21.230064863595199"/>
    <s v="Friday"/>
    <x v="1"/>
    <n v="85.140004808748003"/>
    <m/>
    <m/>
    <m/>
    <m/>
    <m/>
    <m/>
    <m/>
    <s v="High"/>
    <s v="High"/>
    <m/>
    <m/>
  </r>
  <r>
    <d v="2022-01-30T17:00:00"/>
    <s v="Sunday"/>
    <x v="0"/>
    <n v="17"/>
    <s v="Peak"/>
    <n v="26.6118406630663"/>
    <n v="57.425250640143602"/>
    <n v="1084.4393394123299"/>
    <n v="5"/>
    <s v="Off"/>
    <s v="On"/>
    <n v="9.1507864826262306"/>
    <s v="Friday"/>
    <x v="1"/>
    <n v="75.805245435178094"/>
    <m/>
    <m/>
    <m/>
    <m/>
    <m/>
    <m/>
    <m/>
    <s v="Medium"/>
    <s v="Medium"/>
    <m/>
    <m/>
  </r>
  <r>
    <d v="2022-01-30T18:00:00"/>
    <s v="Sunday"/>
    <x v="0"/>
    <n v="18"/>
    <s v="Peak"/>
    <n v="23.299273667636001"/>
    <n v="44.409508402022198"/>
    <n v="1103.2990600036701"/>
    <n v="4"/>
    <s v="On"/>
    <s v="Off"/>
    <n v="14.5926379419185"/>
    <s v="Tuesday"/>
    <x v="0"/>
    <n v="70.559427109987496"/>
    <m/>
    <m/>
    <m/>
    <m/>
    <m/>
    <m/>
    <m/>
    <s v="Low"/>
    <s v="Medium"/>
    <m/>
    <m/>
  </r>
  <r>
    <d v="2022-01-30T19:00:00"/>
    <s v="Sunday"/>
    <x v="0"/>
    <n v="19"/>
    <s v="Peak"/>
    <n v="22.310543009336499"/>
    <n v="57.011967365410001"/>
    <n v="1898.2127846262199"/>
    <n v="3"/>
    <s v="On"/>
    <s v="On"/>
    <n v="15.759464741696799"/>
    <s v="Friday"/>
    <x v="0"/>
    <n v="73.413568060219305"/>
    <m/>
    <m/>
    <m/>
    <m/>
    <m/>
    <m/>
    <m/>
    <s v="Low"/>
    <s v="High"/>
    <m/>
    <m/>
  </r>
  <r>
    <d v="2022-01-30T20:00:00"/>
    <s v="Sunday"/>
    <x v="0"/>
    <n v="20"/>
    <s v="Peak"/>
    <n v="29.880897499771301"/>
    <n v="51.594090180538998"/>
    <n v="1988.84855943722"/>
    <n v="2"/>
    <s v="Off"/>
    <s v="On"/>
    <n v="6.9493138167607702"/>
    <s v="Saturday"/>
    <x v="1"/>
    <n v="81.756023668700195"/>
    <m/>
    <m/>
    <m/>
    <m/>
    <m/>
    <m/>
    <m/>
    <s v="Low"/>
    <s v="High"/>
    <m/>
    <m/>
  </r>
  <r>
    <d v="2022-01-30T21:00:00"/>
    <s v="Sunday"/>
    <x v="0"/>
    <n v="21"/>
    <s v="Peak"/>
    <n v="27.997371667890199"/>
    <n v="51.608684133700798"/>
    <n v="1747.4264374402901"/>
    <n v="3"/>
    <s v="On"/>
    <s v="Off"/>
    <n v="25.490113048046702"/>
    <s v="Saturday"/>
    <x v="0"/>
    <n v="86.773219442039405"/>
    <m/>
    <m/>
    <m/>
    <m/>
    <m/>
    <m/>
    <m/>
    <s v="Low"/>
    <s v="High"/>
    <m/>
    <m/>
  </r>
  <r>
    <d v="2022-01-30T22:00:00"/>
    <s v="Sunday"/>
    <x v="0"/>
    <n v="22"/>
    <s v="Off-Peak"/>
    <n v="25.169736199649702"/>
    <n v="40.846946095717499"/>
    <n v="1466.32297570783"/>
    <n v="2"/>
    <s v="On"/>
    <s v="On"/>
    <n v="14.298108307857101"/>
    <s v="Friday"/>
    <x v="1"/>
    <n v="67.216095415165199"/>
    <m/>
    <m/>
    <m/>
    <m/>
    <m/>
    <m/>
    <m/>
    <s v="Low"/>
    <s v="Medium"/>
    <m/>
    <m/>
  </r>
  <r>
    <d v="2022-01-30T23:00:00"/>
    <s v="Sunday"/>
    <x v="0"/>
    <n v="23"/>
    <s v="Off-Peak"/>
    <n v="24.495983699663601"/>
    <n v="58.3705951032182"/>
    <n v="1747.4872640224"/>
    <n v="0"/>
    <s v="Off"/>
    <s v="Off"/>
    <n v="20.059858644951198"/>
    <s v="Wednesday"/>
    <x v="0"/>
    <n v="71.727159855529095"/>
    <m/>
    <m/>
    <m/>
    <m/>
    <m/>
    <m/>
    <m/>
    <s v="Low"/>
    <s v="High"/>
    <m/>
    <m/>
  </r>
  <r>
    <d v="2022-01-31T00:00:00"/>
    <s v="Monday"/>
    <x v="1"/>
    <n v="0"/>
    <s v="Off-Peak"/>
    <n v="26.336921209865402"/>
    <n v="59.950060012183798"/>
    <n v="1516.90191127667"/>
    <n v="5"/>
    <s v="On"/>
    <s v="On"/>
    <n v="3.7158451697102999"/>
    <s v="Wednesday"/>
    <x v="0"/>
    <n v="82.496323887517903"/>
    <m/>
    <m/>
    <m/>
    <m/>
    <m/>
    <m/>
    <m/>
    <s v="Medium"/>
    <s v="High"/>
    <m/>
    <m/>
  </r>
  <r>
    <d v="2022-01-31T01:00:00"/>
    <s v="Monday"/>
    <x v="1"/>
    <n v="1"/>
    <s v="Off-Peak"/>
    <n v="27.6078765039172"/>
    <n v="58.645811421505499"/>
    <n v="1577.66179924058"/>
    <n v="1"/>
    <s v="On"/>
    <s v="Off"/>
    <n v="6.4392682745869595E-2"/>
    <s v="Tuesday"/>
    <x v="1"/>
    <n v="76.737686318442599"/>
    <m/>
    <m/>
    <m/>
    <m/>
    <m/>
    <m/>
    <m/>
    <s v="Low"/>
    <s v="High"/>
    <m/>
    <m/>
  </r>
  <r>
    <d v="2022-01-31T02:00:00"/>
    <s v="Monday"/>
    <x v="1"/>
    <n v="2"/>
    <s v="Off-Peak"/>
    <n v="26.529837591983799"/>
    <n v="51.740174098076203"/>
    <n v="1029.73617360044"/>
    <n v="3"/>
    <s v="On"/>
    <s v="On"/>
    <n v="25.289462120614299"/>
    <s v="Sunday"/>
    <x v="1"/>
    <n v="93.218414049302993"/>
    <m/>
    <m/>
    <m/>
    <m/>
    <m/>
    <m/>
    <m/>
    <s v="Low"/>
    <s v="Medium"/>
    <m/>
    <m/>
  </r>
  <r>
    <d v="2022-01-31T03:00:00"/>
    <s v="Monday"/>
    <x v="1"/>
    <n v="3"/>
    <s v="Off-Peak"/>
    <n v="21.905272176615298"/>
    <n v="56.233381450685897"/>
    <n v="1149.3025057351699"/>
    <n v="1"/>
    <s v="Off"/>
    <s v="On"/>
    <n v="5.0315052025447198"/>
    <s v="Friday"/>
    <x v="1"/>
    <n v="78.394550652080895"/>
    <m/>
    <m/>
    <m/>
    <m/>
    <m/>
    <m/>
    <m/>
    <s v="Low"/>
    <s v="Medium"/>
    <m/>
    <m/>
  </r>
  <r>
    <d v="2022-01-31T04:00:00"/>
    <s v="Monday"/>
    <x v="1"/>
    <n v="4"/>
    <s v="Off-Peak"/>
    <n v="24.470007597678698"/>
    <n v="56.055887945403697"/>
    <n v="1495.7751301242499"/>
    <n v="4"/>
    <s v="Off"/>
    <s v="Off"/>
    <n v="22.582155508076799"/>
    <s v="Saturday"/>
    <x v="0"/>
    <n v="68.498917278220901"/>
    <m/>
    <m/>
    <m/>
    <m/>
    <m/>
    <m/>
    <m/>
    <s v="Low"/>
    <s v="Medium"/>
    <m/>
    <m/>
  </r>
  <r>
    <d v="2022-01-31T05:00:00"/>
    <s v="Monday"/>
    <x v="1"/>
    <n v="5"/>
    <s v="Off-Peak"/>
    <n v="26.035928837340599"/>
    <n v="54.8486688076325"/>
    <n v="1473.13331718417"/>
    <n v="5"/>
    <s v="On"/>
    <s v="Off"/>
    <n v="4.9915567499467697"/>
    <s v="Wednesday"/>
    <x v="0"/>
    <n v="73.623689303559402"/>
    <m/>
    <m/>
    <m/>
    <m/>
    <m/>
    <m/>
    <m/>
    <s v="Medium"/>
    <s v="Medium"/>
    <m/>
    <m/>
  </r>
  <r>
    <d v="2022-01-31T06:00:00"/>
    <s v="Monday"/>
    <x v="1"/>
    <n v="6"/>
    <s v="Off-Peak"/>
    <n v="27.621686290258801"/>
    <n v="57.4645956072766"/>
    <n v="1294.0800964095899"/>
    <n v="1"/>
    <s v="On"/>
    <s v="Off"/>
    <n v="23.026803451563101"/>
    <s v="Thursday"/>
    <x v="0"/>
    <n v="84.160066999051395"/>
    <m/>
    <m/>
    <m/>
    <m/>
    <m/>
    <m/>
    <m/>
    <s v="Low"/>
    <s v="Medium"/>
    <m/>
    <m/>
  </r>
  <r>
    <d v="2022-01-31T07:00:00"/>
    <s v="Monday"/>
    <x v="1"/>
    <n v="7"/>
    <s v="Off-Peak"/>
    <n v="23.659695396513399"/>
    <n v="34.094274090923797"/>
    <n v="1403.37266725429"/>
    <n v="0"/>
    <s v="Off"/>
    <s v="On"/>
    <n v="20.592357059662199"/>
    <s v="Monday"/>
    <x v="0"/>
    <n v="71.952396118521804"/>
    <m/>
    <m/>
    <m/>
    <m/>
    <m/>
    <m/>
    <m/>
    <s v="Low"/>
    <s v="Medium"/>
    <m/>
    <m/>
  </r>
  <r>
    <d v="2022-01-31T08:00:00"/>
    <s v="Monday"/>
    <x v="1"/>
    <n v="8"/>
    <s v="Peak"/>
    <n v="28.253687926194001"/>
    <n v="53.141331650538298"/>
    <n v="1940.8988192813799"/>
    <n v="0"/>
    <s v="Off"/>
    <s v="On"/>
    <n v="13.743238087156399"/>
    <s v="Saturday"/>
    <x v="0"/>
    <n v="86.853078924296796"/>
    <m/>
    <m/>
    <m/>
    <m/>
    <m/>
    <m/>
    <m/>
    <s v="Low"/>
    <s v="High"/>
    <m/>
    <m/>
  </r>
  <r>
    <d v="2022-01-31T09:00:00"/>
    <s v="Monday"/>
    <x v="1"/>
    <n v="9"/>
    <s v="Peak"/>
    <n v="23.2919283816329"/>
    <n v="52.139179324114899"/>
    <n v="1249.7397170946399"/>
    <n v="2"/>
    <s v="On"/>
    <s v="Off"/>
    <n v="23.034882796590601"/>
    <s v="Sunday"/>
    <x v="1"/>
    <n v="76.961199133594405"/>
    <m/>
    <m/>
    <m/>
    <m/>
    <m/>
    <m/>
    <m/>
    <s v="Low"/>
    <s v="Medium"/>
    <m/>
    <m/>
  </r>
  <r>
    <d v="2022-01-31T10:00:00"/>
    <s v="Monday"/>
    <x v="1"/>
    <n v="10"/>
    <s v="Peak"/>
    <n v="23.512909501516098"/>
    <n v="38.977815966494397"/>
    <n v="1810.8735063470201"/>
    <n v="1"/>
    <s v="Off"/>
    <s v="Off"/>
    <n v="3.1224838231141399"/>
    <s v="Tuesday"/>
    <x v="0"/>
    <n v="64.734084958688996"/>
    <m/>
    <m/>
    <m/>
    <m/>
    <m/>
    <m/>
    <m/>
    <s v="Low"/>
    <s v="High"/>
    <m/>
    <m/>
  </r>
  <r>
    <d v="2022-01-31T11:00:00"/>
    <s v="Monday"/>
    <x v="1"/>
    <n v="11"/>
    <s v="Peak"/>
    <n v="20.818448560599599"/>
    <n v="39.287923425325701"/>
    <n v="1734.9232264019499"/>
    <n v="4"/>
    <s v="Off"/>
    <s v="On"/>
    <n v="24.2910450085859"/>
    <s v="Thursday"/>
    <x v="1"/>
    <n v="60.719349203758703"/>
    <m/>
    <m/>
    <m/>
    <m/>
    <m/>
    <m/>
    <m/>
    <s v="Low"/>
    <s v="High"/>
    <m/>
    <m/>
  </r>
  <r>
    <d v="2022-01-31T12:00:00"/>
    <s v="Monday"/>
    <x v="1"/>
    <n v="12"/>
    <s v="Peak"/>
    <n v="24.258571058426099"/>
    <n v="32.210802701623599"/>
    <n v="1210.19964045546"/>
    <n v="1"/>
    <s v="On"/>
    <s v="Off"/>
    <n v="2.0578318618821498"/>
    <s v="Monday"/>
    <x v="1"/>
    <n v="79.536413494738895"/>
    <m/>
    <m/>
    <m/>
    <m/>
    <m/>
    <m/>
    <m/>
    <s v="Low"/>
    <s v="Medium"/>
    <m/>
    <m/>
  </r>
  <r>
    <d v="2022-01-31T13:00:00"/>
    <s v="Monday"/>
    <x v="1"/>
    <n v="13"/>
    <s v="Peak"/>
    <n v="22.859093092943901"/>
    <n v="54.965986794105802"/>
    <n v="1582.26268454208"/>
    <n v="2"/>
    <s v="Off"/>
    <s v="Off"/>
    <n v="19.466651409317102"/>
    <s v="Tuesday"/>
    <x v="1"/>
    <n v="71.895917890877101"/>
    <m/>
    <m/>
    <m/>
    <m/>
    <m/>
    <m/>
    <m/>
    <s v="Low"/>
    <s v="High"/>
    <m/>
    <m/>
  </r>
  <r>
    <d v="2022-01-31T14:00:00"/>
    <s v="Monday"/>
    <x v="1"/>
    <n v="14"/>
    <s v="Peak"/>
    <n v="27.8728833545741"/>
    <n v="57.021191974215498"/>
    <n v="1280.5104651270101"/>
    <n v="2"/>
    <s v="On"/>
    <s v="Off"/>
    <n v="3.29306726586448"/>
    <s v="Saturday"/>
    <x v="1"/>
    <n v="82.298800620253601"/>
    <m/>
    <m/>
    <m/>
    <m/>
    <m/>
    <m/>
    <m/>
    <s v="Low"/>
    <s v="Medium"/>
    <m/>
    <m/>
  </r>
  <r>
    <d v="2022-01-31T15:00:00"/>
    <s v="Monday"/>
    <x v="1"/>
    <n v="15"/>
    <s v="Peak"/>
    <n v="28.822226962483899"/>
    <n v="36.073548177603797"/>
    <n v="1581.5527681118499"/>
    <n v="9"/>
    <s v="On"/>
    <s v="Off"/>
    <n v="28.1849027709059"/>
    <s v="Tuesday"/>
    <x v="1"/>
    <n v="86.264591415246599"/>
    <m/>
    <m/>
    <m/>
    <m/>
    <m/>
    <m/>
    <m/>
    <s v="High"/>
    <s v="High"/>
    <m/>
    <m/>
  </r>
  <r>
    <d v="2022-01-31T16:00:00"/>
    <s v="Monday"/>
    <x v="1"/>
    <n v="16"/>
    <s v="Peak"/>
    <n v="26.480499833230098"/>
    <n v="46.178226207434903"/>
    <n v="1723.8442190286601"/>
    <n v="1"/>
    <s v="On"/>
    <s v="Off"/>
    <n v="2.0510550835553398"/>
    <s v="Saturday"/>
    <x v="1"/>
    <n v="77.181381426260899"/>
    <m/>
    <m/>
    <m/>
    <m/>
    <m/>
    <m/>
    <m/>
    <s v="Low"/>
    <s v="High"/>
    <m/>
    <m/>
  </r>
  <r>
    <d v="2022-01-31T17:00:00"/>
    <s v="Monday"/>
    <x v="1"/>
    <n v="17"/>
    <s v="Peak"/>
    <n v="27.1853507264454"/>
    <n v="33.581353040105498"/>
    <n v="1457.56645614178"/>
    <n v="4"/>
    <s v="On"/>
    <s v="Off"/>
    <n v="4.3122609631385798"/>
    <s v="Wednesday"/>
    <x v="0"/>
    <n v="88.351605748298397"/>
    <m/>
    <m/>
    <m/>
    <m/>
    <m/>
    <m/>
    <m/>
    <s v="Low"/>
    <s v="Medium"/>
    <m/>
    <m/>
  </r>
  <r>
    <d v="2022-01-31T18:00:00"/>
    <s v="Monday"/>
    <x v="1"/>
    <n v="18"/>
    <s v="Peak"/>
    <n v="28.108716915075501"/>
    <n v="38.0864885692908"/>
    <n v="1933.5477565650101"/>
    <n v="0"/>
    <s v="On"/>
    <s v="On"/>
    <n v="26.074014072169799"/>
    <s v="Tuesday"/>
    <x v="1"/>
    <n v="79.668309622251599"/>
    <m/>
    <m/>
    <m/>
    <m/>
    <m/>
    <m/>
    <m/>
    <s v="Low"/>
    <s v="High"/>
    <m/>
    <m/>
  </r>
  <r>
    <d v="2022-01-31T19:00:00"/>
    <s v="Monday"/>
    <x v="1"/>
    <n v="19"/>
    <s v="Peak"/>
    <n v="24.6781592008169"/>
    <n v="50.184793748219903"/>
    <n v="1896.72144417749"/>
    <n v="6"/>
    <s v="Off"/>
    <s v="On"/>
    <n v="7.2888076570216098"/>
    <s v="Thursday"/>
    <x v="0"/>
    <n v="75.387545137464798"/>
    <m/>
    <m/>
    <m/>
    <m/>
    <m/>
    <m/>
    <m/>
    <s v="High"/>
    <s v="High"/>
    <m/>
    <m/>
  </r>
  <r>
    <d v="2022-01-31T20:00:00"/>
    <s v="Monday"/>
    <x v="1"/>
    <n v="20"/>
    <s v="Peak"/>
    <n v="25.154023578344599"/>
    <n v="37.5934890957611"/>
    <n v="1869.5985483259601"/>
    <n v="6"/>
    <s v="Off"/>
    <s v="On"/>
    <n v="5.1766003868429502"/>
    <s v="Monday"/>
    <x v="1"/>
    <n v="79.431363411160802"/>
    <m/>
    <m/>
    <m/>
    <m/>
    <m/>
    <m/>
    <m/>
    <s v="High"/>
    <s v="High"/>
    <m/>
    <m/>
  </r>
  <r>
    <d v="2022-01-31T21:00:00"/>
    <s v="Monday"/>
    <x v="1"/>
    <n v="21"/>
    <s v="Peak"/>
    <n v="27.919158473341501"/>
    <n v="59.954514333279597"/>
    <n v="1511.2814704716"/>
    <n v="8"/>
    <s v="Off"/>
    <s v="On"/>
    <n v="3.7365011746597099"/>
    <s v="Saturday"/>
    <x v="1"/>
    <n v="90.898507060788404"/>
    <m/>
    <m/>
    <m/>
    <m/>
    <m/>
    <m/>
    <m/>
    <s v="High"/>
    <s v="High"/>
    <m/>
    <m/>
  </r>
  <r>
    <d v="2022-01-31T22:00:00"/>
    <s v="Monday"/>
    <x v="1"/>
    <n v="22"/>
    <s v="Off-Peak"/>
    <n v="20.481908433295601"/>
    <n v="35.045495691396297"/>
    <n v="1897.4565851443199"/>
    <n v="3"/>
    <s v="Off"/>
    <s v="On"/>
    <n v="19.672289924493299"/>
    <s v="Saturday"/>
    <x v="1"/>
    <n v="58.820473142429996"/>
    <m/>
    <m/>
    <m/>
    <m/>
    <m/>
    <m/>
    <m/>
    <s v="Low"/>
    <s v="High"/>
    <m/>
    <m/>
  </r>
  <r>
    <d v="2022-01-31T23:00:00"/>
    <s v="Monday"/>
    <x v="1"/>
    <n v="23"/>
    <s v="Off-Peak"/>
    <n v="21.158264523278898"/>
    <n v="59.859221638550501"/>
    <n v="1534.5368616094499"/>
    <n v="0"/>
    <s v="Off"/>
    <s v="On"/>
    <n v="20.5703494102227"/>
    <s v="Thursday"/>
    <x v="1"/>
    <n v="63.8759266599561"/>
    <m/>
    <m/>
    <m/>
    <m/>
    <m/>
    <m/>
    <m/>
    <s v="Low"/>
    <s v="High"/>
    <m/>
    <m/>
  </r>
  <r>
    <d v="2022-02-01T00:00:00"/>
    <s v="Tuesday"/>
    <x v="1"/>
    <n v="0"/>
    <s v="Off-Peak"/>
    <n v="28.1842678594947"/>
    <n v="41.701938608073398"/>
    <n v="1861.8763334422799"/>
    <n v="3"/>
    <s v="On"/>
    <s v="Off"/>
    <n v="0.48766997765054099"/>
    <s v="Monday"/>
    <x v="1"/>
    <n v="92.376192361493096"/>
    <m/>
    <m/>
    <m/>
    <m/>
    <m/>
    <m/>
    <m/>
    <s v="Low"/>
    <s v="High"/>
    <m/>
    <m/>
  </r>
  <r>
    <d v="2022-02-01T01:00:00"/>
    <s v="Tuesday"/>
    <x v="1"/>
    <n v="1"/>
    <s v="Off-Peak"/>
    <n v="26.983444841468401"/>
    <n v="45.603420189035297"/>
    <n v="1394.2571746784399"/>
    <n v="5"/>
    <s v="Off"/>
    <s v="On"/>
    <n v="12.696882277230401"/>
    <s v="Sunday"/>
    <x v="0"/>
    <n v="78.408830035900195"/>
    <m/>
    <m/>
    <m/>
    <m/>
    <m/>
    <m/>
    <m/>
    <s v="Medium"/>
    <s v="Medium"/>
    <m/>
    <m/>
  </r>
  <r>
    <d v="2022-02-01T02:00:00"/>
    <s v="Tuesday"/>
    <x v="1"/>
    <n v="2"/>
    <s v="Off-Peak"/>
    <n v="21.536364174001498"/>
    <n v="54.375533204353999"/>
    <n v="1740.0478370226699"/>
    <n v="4"/>
    <s v="Off"/>
    <s v="Off"/>
    <n v="24.0194025091781"/>
    <s v="Thursday"/>
    <x v="0"/>
    <n v="67.428561213744501"/>
    <m/>
    <m/>
    <m/>
    <m/>
    <m/>
    <m/>
    <m/>
    <s v="Low"/>
    <s v="High"/>
    <m/>
    <m/>
  </r>
  <r>
    <d v="2022-02-01T03:00:00"/>
    <s v="Tuesday"/>
    <x v="1"/>
    <n v="3"/>
    <s v="Off-Peak"/>
    <n v="28.089945912929501"/>
    <n v="42.005467839077703"/>
    <n v="1808.63605464277"/>
    <n v="6"/>
    <s v="Off"/>
    <s v="Off"/>
    <n v="0.99396254497282399"/>
    <s v="Friday"/>
    <x v="0"/>
    <n v="72.957829701855701"/>
    <m/>
    <m/>
    <m/>
    <m/>
    <m/>
    <m/>
    <m/>
    <s v="High"/>
    <s v="High"/>
    <m/>
    <m/>
  </r>
  <r>
    <d v="2022-02-01T04:00:00"/>
    <s v="Tuesday"/>
    <x v="1"/>
    <n v="4"/>
    <s v="Off-Peak"/>
    <n v="27.898239814323802"/>
    <n v="41.329926117866897"/>
    <n v="1354.57223575597"/>
    <n v="9"/>
    <s v="On"/>
    <s v="Off"/>
    <n v="14.3059420799288"/>
    <s v="Wednesday"/>
    <x v="0"/>
    <n v="84.578652968615302"/>
    <m/>
    <m/>
    <m/>
    <m/>
    <m/>
    <m/>
    <m/>
    <s v="High"/>
    <s v="Medium"/>
    <m/>
    <m/>
  </r>
  <r>
    <d v="2022-02-01T05:00:00"/>
    <s v="Tuesday"/>
    <x v="1"/>
    <n v="5"/>
    <s v="Off-Peak"/>
    <n v="28.295123420876699"/>
    <n v="42.784629365118498"/>
    <n v="1141.1617254944199"/>
    <n v="1"/>
    <s v="Off"/>
    <s v="Off"/>
    <n v="9.4878990376205206"/>
    <s v="Monday"/>
    <x v="1"/>
    <n v="61.491394448122897"/>
    <m/>
    <m/>
    <m/>
    <m/>
    <m/>
    <m/>
    <m/>
    <s v="Low"/>
    <s v="Medium"/>
    <m/>
    <m/>
  </r>
  <r>
    <d v="2022-02-01T06:00:00"/>
    <s v="Tuesday"/>
    <x v="1"/>
    <n v="6"/>
    <s v="Off-Peak"/>
    <n v="27.565705659102498"/>
    <n v="41.413681706765097"/>
    <n v="1300.93174969027"/>
    <n v="8"/>
    <s v="On"/>
    <s v="Off"/>
    <n v="28.173942696744501"/>
    <s v="Sunday"/>
    <x v="1"/>
    <n v="88.926974022767794"/>
    <m/>
    <m/>
    <m/>
    <m/>
    <m/>
    <m/>
    <m/>
    <s v="High"/>
    <s v="Medium"/>
    <m/>
    <m/>
  </r>
  <r>
    <d v="2022-02-01T07:00:00"/>
    <s v="Tuesday"/>
    <x v="1"/>
    <n v="7"/>
    <s v="Off-Peak"/>
    <n v="20.544784946049798"/>
    <n v="44.476995443647198"/>
    <n v="1299.8093202596101"/>
    <n v="9"/>
    <s v="On"/>
    <s v="Off"/>
    <n v="1.0576151357888199"/>
    <s v="Tuesday"/>
    <x v="1"/>
    <n v="73.050252395539303"/>
    <m/>
    <m/>
    <m/>
    <m/>
    <m/>
    <m/>
    <m/>
    <s v="High"/>
    <s v="Medium"/>
    <m/>
    <m/>
  </r>
  <r>
    <d v="2022-02-01T08:00:00"/>
    <s v="Tuesday"/>
    <x v="1"/>
    <n v="8"/>
    <s v="Peak"/>
    <n v="26.001471980978099"/>
    <n v="38.598129196628101"/>
    <n v="1825.5956858898101"/>
    <n v="7"/>
    <s v="On"/>
    <s v="On"/>
    <n v="9.5761028686271903"/>
    <s v="Saturday"/>
    <x v="1"/>
    <n v="81.886434494394805"/>
    <m/>
    <m/>
    <m/>
    <m/>
    <m/>
    <m/>
    <m/>
    <s v="High"/>
    <s v="High"/>
    <m/>
    <m/>
  </r>
  <r>
    <d v="2022-02-01T09:00:00"/>
    <s v="Tuesday"/>
    <x v="1"/>
    <n v="9"/>
    <s v="Peak"/>
    <n v="21.212028672994101"/>
    <n v="53.085416541500102"/>
    <n v="1959.6983672500701"/>
    <n v="1"/>
    <s v="Off"/>
    <s v="Off"/>
    <n v="15.457782042094101"/>
    <s v="Sunday"/>
    <x v="0"/>
    <n v="58.2420960201311"/>
    <m/>
    <m/>
    <m/>
    <m/>
    <m/>
    <m/>
    <m/>
    <s v="Low"/>
    <s v="High"/>
    <m/>
    <m/>
  </r>
  <r>
    <d v="2022-02-01T10:00:00"/>
    <s v="Tuesday"/>
    <x v="1"/>
    <n v="10"/>
    <s v="Peak"/>
    <n v="24.3975644393016"/>
    <n v="58.188140220996402"/>
    <n v="1562.44497952746"/>
    <n v="4"/>
    <s v="On"/>
    <s v="On"/>
    <n v="20.731727490361799"/>
    <s v="Saturday"/>
    <x v="1"/>
    <n v="75.121292227816099"/>
    <m/>
    <m/>
    <m/>
    <m/>
    <m/>
    <m/>
    <m/>
    <s v="Low"/>
    <s v="High"/>
    <m/>
    <m/>
  </r>
  <r>
    <d v="2022-02-01T11:00:00"/>
    <s v="Tuesday"/>
    <x v="1"/>
    <n v="11"/>
    <s v="Peak"/>
    <n v="29.297663074028598"/>
    <n v="47.351103324812897"/>
    <n v="1035.0038097183401"/>
    <n v="7"/>
    <s v="Off"/>
    <s v="Off"/>
    <n v="1.02263609169852"/>
    <s v="Friday"/>
    <x v="0"/>
    <n v="85.9045501562656"/>
    <m/>
    <m/>
    <m/>
    <m/>
    <m/>
    <m/>
    <m/>
    <s v="High"/>
    <s v="Medium"/>
    <m/>
    <m/>
  </r>
  <r>
    <d v="2022-02-01T12:00:00"/>
    <s v="Tuesday"/>
    <x v="1"/>
    <n v="12"/>
    <s v="Peak"/>
    <n v="25.601552066483698"/>
    <n v="56.7295145126891"/>
    <n v="1667.72888265192"/>
    <n v="3"/>
    <s v="Off"/>
    <s v="On"/>
    <n v="16.455400575163399"/>
    <s v="Sunday"/>
    <x v="0"/>
    <n v="76.748867443322794"/>
    <m/>
    <m/>
    <m/>
    <m/>
    <m/>
    <m/>
    <m/>
    <s v="Low"/>
    <s v="High"/>
    <m/>
    <m/>
  </r>
  <r>
    <d v="2022-02-01T13:00:00"/>
    <s v="Tuesday"/>
    <x v="1"/>
    <n v="13"/>
    <s v="Peak"/>
    <n v="24.6718941684714"/>
    <n v="38.4696424247877"/>
    <n v="1319.5260974523801"/>
    <n v="1"/>
    <s v="Off"/>
    <s v="On"/>
    <n v="1.12045521449413"/>
    <s v="Thursday"/>
    <x v="1"/>
    <n v="64.207329445028194"/>
    <m/>
    <m/>
    <m/>
    <m/>
    <m/>
    <m/>
    <m/>
    <s v="Low"/>
    <s v="Medium"/>
    <m/>
    <m/>
  </r>
  <r>
    <d v="2022-02-01T14:00:00"/>
    <s v="Tuesday"/>
    <x v="1"/>
    <n v="14"/>
    <s v="Peak"/>
    <n v="20.2251283225356"/>
    <n v="58.4986543632929"/>
    <n v="1590.2864786400501"/>
    <n v="5"/>
    <s v="Off"/>
    <s v="Off"/>
    <n v="22.932031656197498"/>
    <s v="Thursday"/>
    <x v="0"/>
    <n v="56.849828554125303"/>
    <m/>
    <m/>
    <m/>
    <m/>
    <m/>
    <m/>
    <m/>
    <s v="Medium"/>
    <s v="High"/>
    <m/>
    <m/>
  </r>
  <r>
    <d v="2022-02-01T15:00:00"/>
    <s v="Tuesday"/>
    <x v="1"/>
    <n v="15"/>
    <s v="Peak"/>
    <n v="29.653879610273901"/>
    <n v="33.011595946652001"/>
    <n v="1369.8112733077101"/>
    <n v="0"/>
    <s v="On"/>
    <s v="Off"/>
    <n v="28.741120428669198"/>
    <s v="Tuesday"/>
    <x v="0"/>
    <n v="87.792686346792806"/>
    <m/>
    <m/>
    <m/>
    <m/>
    <m/>
    <m/>
    <m/>
    <s v="Low"/>
    <s v="Medium"/>
    <m/>
    <m/>
  </r>
  <r>
    <d v="2022-02-01T16:00:00"/>
    <s v="Tuesday"/>
    <x v="1"/>
    <n v="16"/>
    <s v="Peak"/>
    <n v="25.6509629332758"/>
    <n v="56.066408451002303"/>
    <n v="1737.55970486049"/>
    <n v="5"/>
    <s v="Off"/>
    <s v="Off"/>
    <n v="0.326533601395809"/>
    <s v="Sunday"/>
    <x v="1"/>
    <n v="71.459843615277805"/>
    <m/>
    <m/>
    <m/>
    <m/>
    <m/>
    <m/>
    <m/>
    <s v="Medium"/>
    <s v="High"/>
    <m/>
    <m/>
  </r>
  <r>
    <d v="2022-02-01T17:00:00"/>
    <s v="Tuesday"/>
    <x v="1"/>
    <n v="17"/>
    <s v="Peak"/>
    <n v="25.649018321753498"/>
    <n v="57.8012210739642"/>
    <n v="1126.8202268830901"/>
    <n v="6"/>
    <s v="Off"/>
    <s v="Off"/>
    <n v="15.2914998908365"/>
    <s v="Sunday"/>
    <x v="0"/>
    <n v="73.976840427964206"/>
    <m/>
    <m/>
    <m/>
    <m/>
    <m/>
    <m/>
    <m/>
    <s v="High"/>
    <s v="Medium"/>
    <m/>
    <m/>
  </r>
  <r>
    <d v="2022-02-01T18:00:00"/>
    <s v="Tuesday"/>
    <x v="1"/>
    <n v="18"/>
    <s v="Peak"/>
    <n v="24.718255043439001"/>
    <n v="59.499616281866899"/>
    <n v="1269.54977057158"/>
    <n v="8"/>
    <s v="On"/>
    <s v="Off"/>
    <n v="26.2411121250381"/>
    <s v="Monday"/>
    <x v="1"/>
    <n v="76.267626900609301"/>
    <m/>
    <m/>
    <m/>
    <m/>
    <m/>
    <m/>
    <m/>
    <s v="High"/>
    <s v="Medium"/>
    <m/>
    <m/>
  </r>
  <r>
    <d v="2022-02-01T19:00:00"/>
    <s v="Tuesday"/>
    <x v="1"/>
    <n v="19"/>
    <s v="Peak"/>
    <n v="28.893682356464002"/>
    <n v="44.828113402843101"/>
    <n v="1834.5155601644401"/>
    <n v="7"/>
    <s v="On"/>
    <s v="Off"/>
    <n v="19.047321137313599"/>
    <s v="Saturday"/>
    <x v="1"/>
    <n v="90.018259061122805"/>
    <m/>
    <m/>
    <m/>
    <m/>
    <m/>
    <m/>
    <m/>
    <s v="High"/>
    <s v="High"/>
    <m/>
    <m/>
  </r>
  <r>
    <d v="2022-02-01T20:00:00"/>
    <s v="Tuesday"/>
    <x v="1"/>
    <n v="20"/>
    <s v="Peak"/>
    <n v="25.215366866623398"/>
    <n v="58.6339663455283"/>
    <n v="1604.7934846194"/>
    <n v="5"/>
    <s v="Off"/>
    <s v="On"/>
    <n v="14.7349370413682"/>
    <s v="Saturday"/>
    <x v="0"/>
    <n v="79.766463605980306"/>
    <m/>
    <m/>
    <m/>
    <m/>
    <m/>
    <m/>
    <m/>
    <s v="Medium"/>
    <s v="High"/>
    <m/>
    <m/>
  </r>
  <r>
    <d v="2022-02-01T21:00:00"/>
    <s v="Tuesday"/>
    <x v="1"/>
    <n v="21"/>
    <s v="Peak"/>
    <n v="24.5857737208812"/>
    <n v="36.113002463524303"/>
    <n v="1210.5364584854501"/>
    <n v="5"/>
    <s v="On"/>
    <s v="Off"/>
    <n v="27.4440172865534"/>
    <s v="Saturday"/>
    <x v="0"/>
    <n v="87.170295212302804"/>
    <m/>
    <m/>
    <m/>
    <m/>
    <m/>
    <m/>
    <m/>
    <s v="Medium"/>
    <s v="Medium"/>
    <m/>
    <m/>
  </r>
  <r>
    <d v="2022-02-01T22:00:00"/>
    <s v="Tuesday"/>
    <x v="1"/>
    <n v="22"/>
    <s v="Off-Peak"/>
    <n v="24.3759528790942"/>
    <n v="34.520689662830499"/>
    <n v="1401.9603866237501"/>
    <n v="9"/>
    <s v="Off"/>
    <s v="On"/>
    <n v="0.72938953034227105"/>
    <s v="Wednesday"/>
    <x v="1"/>
    <n v="80.870617100748802"/>
    <m/>
    <m/>
    <m/>
    <m/>
    <m/>
    <m/>
    <m/>
    <s v="High"/>
    <s v="Medium"/>
    <m/>
    <m/>
  </r>
  <r>
    <d v="2022-02-01T23:00:00"/>
    <s v="Tuesday"/>
    <x v="1"/>
    <n v="23"/>
    <s v="Off-Peak"/>
    <n v="26.2522759544403"/>
    <n v="46.659247978959698"/>
    <n v="1616.2630031819101"/>
    <n v="8"/>
    <s v="On"/>
    <s v="Off"/>
    <n v="8.2688623338475207"/>
    <s v="Wednesday"/>
    <x v="0"/>
    <n v="88.084489197032894"/>
    <m/>
    <m/>
    <m/>
    <m/>
    <m/>
    <m/>
    <m/>
    <s v="High"/>
    <s v="High"/>
    <m/>
    <m/>
  </r>
  <r>
    <d v="2022-02-02T00:00:00"/>
    <s v="Wednesday"/>
    <x v="1"/>
    <n v="0"/>
    <s v="Off-Peak"/>
    <n v="25.4313266383285"/>
    <n v="45.756025079900397"/>
    <n v="1664.4271081090201"/>
    <n v="2"/>
    <s v="On"/>
    <s v="Off"/>
    <n v="4.5187002124777003"/>
    <s v="Saturday"/>
    <x v="1"/>
    <n v="75.220147470708994"/>
    <m/>
    <m/>
    <m/>
    <m/>
    <m/>
    <m/>
    <m/>
    <s v="Low"/>
    <s v="High"/>
    <m/>
    <m/>
  </r>
  <r>
    <d v="2022-02-02T01:00:00"/>
    <s v="Wednesday"/>
    <x v="1"/>
    <n v="1"/>
    <s v="Off-Peak"/>
    <n v="29.649917255382199"/>
    <n v="56.292870357980497"/>
    <n v="1113.9094481755801"/>
    <n v="9"/>
    <s v="Off"/>
    <s v="On"/>
    <n v="29.5350627998594"/>
    <s v="Friday"/>
    <x v="1"/>
    <n v="81.226130971833001"/>
    <m/>
    <m/>
    <m/>
    <m/>
    <m/>
    <m/>
    <m/>
    <s v="High"/>
    <s v="Medium"/>
    <m/>
    <m/>
  </r>
  <r>
    <d v="2022-02-02T02:00:00"/>
    <s v="Wednesday"/>
    <x v="1"/>
    <n v="2"/>
    <s v="Off-Peak"/>
    <n v="24.019198032539901"/>
    <n v="56.048665183860102"/>
    <n v="1999.75098091319"/>
    <n v="0"/>
    <s v="Off"/>
    <s v="On"/>
    <n v="19.92680295537"/>
    <s v="Thursday"/>
    <x v="0"/>
    <n v="72.723446051810697"/>
    <m/>
    <m/>
    <m/>
    <m/>
    <m/>
    <m/>
    <m/>
    <s v="Low"/>
    <s v="High"/>
    <m/>
    <m/>
  </r>
  <r>
    <d v="2022-02-02T03:00:00"/>
    <s v="Wednesday"/>
    <x v="1"/>
    <n v="3"/>
    <s v="Off-Peak"/>
    <n v="26.265252934294299"/>
    <n v="41.6414711514321"/>
    <n v="1827.5570546236299"/>
    <n v="3"/>
    <s v="Off"/>
    <s v="On"/>
    <n v="9.8425285448098503"/>
    <s v="Friday"/>
    <x v="0"/>
    <n v="87.194329333886401"/>
    <m/>
    <m/>
    <m/>
    <m/>
    <m/>
    <m/>
    <m/>
    <s v="Low"/>
    <s v="High"/>
    <m/>
    <m/>
  </r>
  <r>
    <d v="2022-02-02T04:00:00"/>
    <s v="Wednesday"/>
    <x v="1"/>
    <n v="4"/>
    <s v="Off-Peak"/>
    <n v="20.463369398882001"/>
    <n v="56.848025508482401"/>
    <n v="1071.2105447551501"/>
    <n v="5"/>
    <s v="On"/>
    <s v="On"/>
    <n v="8.89592199188926"/>
    <s v="Wednesday"/>
    <x v="1"/>
    <n v="75.524596279952107"/>
    <m/>
    <m/>
    <m/>
    <m/>
    <m/>
    <m/>
    <m/>
    <s v="Medium"/>
    <s v="Medium"/>
    <m/>
    <m/>
  </r>
  <r>
    <d v="2022-02-02T05:00:00"/>
    <s v="Wednesday"/>
    <x v="1"/>
    <n v="5"/>
    <s v="Off-Peak"/>
    <n v="28.964697914030602"/>
    <n v="59.253425928112698"/>
    <n v="1974.2154699407699"/>
    <n v="9"/>
    <s v="Off"/>
    <s v="Off"/>
    <n v="29.821521189239299"/>
    <s v="Tuesday"/>
    <x v="0"/>
    <n v="86.739872026589794"/>
    <m/>
    <m/>
    <m/>
    <m/>
    <m/>
    <m/>
    <m/>
    <s v="High"/>
    <s v="High"/>
    <m/>
    <m/>
  </r>
  <r>
    <d v="2022-02-02T06:00:00"/>
    <s v="Wednesday"/>
    <x v="1"/>
    <n v="6"/>
    <s v="Off-Peak"/>
    <n v="26.701124713118102"/>
    <n v="55.330880235221997"/>
    <n v="1803.0885597066299"/>
    <n v="5"/>
    <s v="On"/>
    <s v="On"/>
    <n v="29.569239065474999"/>
    <s v="Saturday"/>
    <x v="1"/>
    <n v="83.527438939470201"/>
    <m/>
    <m/>
    <m/>
    <m/>
    <m/>
    <m/>
    <m/>
    <s v="Medium"/>
    <s v="High"/>
    <m/>
    <m/>
  </r>
  <r>
    <d v="2022-02-02T07:00:00"/>
    <s v="Wednesday"/>
    <x v="1"/>
    <n v="7"/>
    <s v="Off-Peak"/>
    <n v="20.0865377520484"/>
    <n v="51.563108760142001"/>
    <n v="1872.9605697885299"/>
    <n v="4"/>
    <s v="Off"/>
    <s v="Off"/>
    <n v="16.875851561277901"/>
    <s v="Sunday"/>
    <x v="0"/>
    <n v="77.287283990913096"/>
    <m/>
    <m/>
    <m/>
    <m/>
    <m/>
    <m/>
    <m/>
    <s v="Low"/>
    <s v="High"/>
    <m/>
    <m/>
  </r>
  <r>
    <d v="2022-02-02T08:00:00"/>
    <s v="Wednesday"/>
    <x v="1"/>
    <n v="8"/>
    <s v="Peak"/>
    <n v="25.754692492283802"/>
    <n v="49.211209089643098"/>
    <n v="1111.3924881135399"/>
    <n v="1"/>
    <s v="Off"/>
    <s v="Off"/>
    <n v="5.6472075506061001"/>
    <s v="Friday"/>
    <x v="0"/>
    <n v="70.970332752196796"/>
    <m/>
    <m/>
    <m/>
    <m/>
    <m/>
    <m/>
    <m/>
    <s v="Low"/>
    <s v="Medium"/>
    <m/>
    <m/>
  </r>
  <r>
    <d v="2022-02-02T09:00:00"/>
    <s v="Wednesday"/>
    <x v="1"/>
    <n v="9"/>
    <s v="Peak"/>
    <n v="27.3016065800578"/>
    <n v="57.971209441687897"/>
    <n v="1250.3866261242799"/>
    <n v="8"/>
    <s v="Off"/>
    <s v="Off"/>
    <n v="3.4964710173934099"/>
    <s v="Saturday"/>
    <x v="0"/>
    <n v="77.394597504424098"/>
    <m/>
    <m/>
    <m/>
    <m/>
    <m/>
    <m/>
    <m/>
    <s v="High"/>
    <s v="Medium"/>
    <m/>
    <m/>
  </r>
  <r>
    <d v="2022-02-02T10:00:00"/>
    <s v="Wednesday"/>
    <x v="1"/>
    <n v="10"/>
    <s v="Peak"/>
    <n v="23.798703060875098"/>
    <n v="57.170286449254903"/>
    <n v="1605.73009319837"/>
    <n v="7"/>
    <s v="Off"/>
    <s v="On"/>
    <n v="4.2096399925531802"/>
    <s v="Saturday"/>
    <x v="1"/>
    <n v="64.484404672567095"/>
    <m/>
    <m/>
    <m/>
    <m/>
    <m/>
    <m/>
    <m/>
    <s v="High"/>
    <s v="High"/>
    <m/>
    <m/>
  </r>
  <r>
    <d v="2022-02-02T11:00:00"/>
    <s v="Wednesday"/>
    <x v="1"/>
    <n v="11"/>
    <s v="Peak"/>
    <n v="23.926434927118901"/>
    <n v="56.132831594119999"/>
    <n v="1923.90418169336"/>
    <n v="0"/>
    <s v="Off"/>
    <s v="Off"/>
    <n v="24.314704038830001"/>
    <s v="Tuesday"/>
    <x v="0"/>
    <n v="66.072850976148203"/>
    <m/>
    <m/>
    <m/>
    <m/>
    <m/>
    <m/>
    <m/>
    <s v="Low"/>
    <s v="High"/>
    <m/>
    <m/>
  </r>
  <r>
    <d v="2022-02-02T12:00:00"/>
    <s v="Wednesday"/>
    <x v="1"/>
    <n v="12"/>
    <s v="Peak"/>
    <n v="20.973842280156799"/>
    <n v="31.8385933663433"/>
    <n v="1296.11463811"/>
    <n v="6"/>
    <s v="Off"/>
    <s v="On"/>
    <n v="18.3200717906163"/>
    <s v="Thursday"/>
    <x v="0"/>
    <n v="72.706299436199203"/>
    <m/>
    <m/>
    <m/>
    <m/>
    <m/>
    <m/>
    <m/>
    <s v="High"/>
    <s v="Medium"/>
    <m/>
    <m/>
  </r>
  <r>
    <d v="2022-02-02T13:00:00"/>
    <s v="Wednesday"/>
    <x v="1"/>
    <n v="13"/>
    <s v="Peak"/>
    <n v="21.5111299536388"/>
    <n v="44.1249493525861"/>
    <n v="1385.8989769428299"/>
    <n v="9"/>
    <s v="Off"/>
    <s v="On"/>
    <n v="19.801739249167799"/>
    <s v="Tuesday"/>
    <x v="1"/>
    <n v="70.340778982692498"/>
    <m/>
    <m/>
    <m/>
    <m/>
    <m/>
    <m/>
    <m/>
    <s v="High"/>
    <s v="Medium"/>
    <m/>
    <m/>
  </r>
  <r>
    <d v="2022-02-02T14:00:00"/>
    <s v="Wednesday"/>
    <x v="1"/>
    <n v="14"/>
    <s v="Peak"/>
    <n v="27.4368409381802"/>
    <n v="55.004113032031697"/>
    <n v="1346.73894486785"/>
    <n v="6"/>
    <s v="Off"/>
    <s v="Off"/>
    <n v="20.373884096351599"/>
    <s v="Friday"/>
    <x v="1"/>
    <n v="81.004136774696406"/>
    <m/>
    <m/>
    <m/>
    <m/>
    <m/>
    <m/>
    <m/>
    <s v="High"/>
    <s v="Medium"/>
    <m/>
    <m/>
  </r>
  <r>
    <d v="2022-02-02T15:00:00"/>
    <s v="Wednesday"/>
    <x v="1"/>
    <n v="15"/>
    <s v="Peak"/>
    <n v="25.955457362671901"/>
    <n v="38.289301509755099"/>
    <n v="1580.4552445259201"/>
    <n v="2"/>
    <s v="On"/>
    <s v="Off"/>
    <n v="28.800339844846299"/>
    <s v="Saturday"/>
    <x v="0"/>
    <n v="78.441430590549601"/>
    <m/>
    <m/>
    <m/>
    <m/>
    <m/>
    <m/>
    <m/>
    <s v="Low"/>
    <s v="High"/>
    <m/>
    <m/>
  </r>
  <r>
    <d v="2022-02-02T16:00:00"/>
    <s v="Wednesday"/>
    <x v="1"/>
    <n v="16"/>
    <s v="Peak"/>
    <n v="23.267612083668698"/>
    <n v="57.282603698393402"/>
    <n v="1238.53594677616"/>
    <n v="3"/>
    <s v="On"/>
    <s v="Off"/>
    <n v="9.5468855198787104"/>
    <s v="Sunday"/>
    <x v="1"/>
    <n v="73.090440153524298"/>
    <m/>
    <m/>
    <m/>
    <m/>
    <m/>
    <m/>
    <m/>
    <s v="Low"/>
    <s v="Medium"/>
    <m/>
    <m/>
  </r>
  <r>
    <d v="2022-02-02T17:00:00"/>
    <s v="Wednesday"/>
    <x v="1"/>
    <n v="17"/>
    <s v="Peak"/>
    <n v="21.2291945003631"/>
    <n v="39.553231484505901"/>
    <n v="1415.6050554589301"/>
    <n v="7"/>
    <s v="Off"/>
    <s v="Off"/>
    <n v="5.2213358979246802"/>
    <s v="Wednesday"/>
    <x v="1"/>
    <n v="67.929588829190394"/>
    <m/>
    <m/>
    <m/>
    <m/>
    <m/>
    <m/>
    <m/>
    <s v="High"/>
    <s v="Medium"/>
    <m/>
    <m/>
  </r>
  <r>
    <d v="2022-02-02T18:00:00"/>
    <s v="Wednesday"/>
    <x v="1"/>
    <n v="18"/>
    <s v="Peak"/>
    <n v="28.494737984482502"/>
    <n v="51.328057266533797"/>
    <n v="1321.5454186505899"/>
    <n v="4"/>
    <s v="On"/>
    <s v="On"/>
    <n v="7.3546982625470996"/>
    <s v="Tuesday"/>
    <x v="1"/>
    <n v="91.944623236750999"/>
    <m/>
    <m/>
    <m/>
    <m/>
    <m/>
    <m/>
    <m/>
    <s v="Low"/>
    <s v="Medium"/>
    <m/>
    <m/>
  </r>
  <r>
    <d v="2022-02-02T19:00:00"/>
    <s v="Wednesday"/>
    <x v="1"/>
    <n v="19"/>
    <s v="Peak"/>
    <n v="23.154947736255998"/>
    <n v="47.363766166819403"/>
    <n v="1164.5411174473199"/>
    <n v="5"/>
    <s v="Off"/>
    <s v="Off"/>
    <n v="0.51585351266853396"/>
    <s v="Thursday"/>
    <x v="0"/>
    <n v="70.069460288059602"/>
    <m/>
    <m/>
    <m/>
    <m/>
    <m/>
    <m/>
    <m/>
    <s v="Medium"/>
    <s v="Medium"/>
    <m/>
    <m/>
  </r>
  <r>
    <d v="2022-02-02T20:00:00"/>
    <s v="Wednesday"/>
    <x v="1"/>
    <n v="20"/>
    <s v="Peak"/>
    <n v="20.657513358909799"/>
    <n v="46.073187494183799"/>
    <n v="1784.3851594948101"/>
    <n v="2"/>
    <s v="Off"/>
    <s v="On"/>
    <n v="26.609392513111199"/>
    <s v="Thursday"/>
    <x v="1"/>
    <n v="68.973113658711696"/>
    <m/>
    <m/>
    <m/>
    <m/>
    <m/>
    <m/>
    <m/>
    <s v="Low"/>
    <s v="High"/>
    <m/>
    <m/>
  </r>
  <r>
    <d v="2022-02-02T21:00:00"/>
    <s v="Wednesday"/>
    <x v="1"/>
    <n v="21"/>
    <s v="Peak"/>
    <n v="24.1810851135489"/>
    <n v="50.476790145563101"/>
    <n v="1871.14840460865"/>
    <n v="9"/>
    <s v="Off"/>
    <s v="On"/>
    <n v="20.251679703638501"/>
    <s v="Sunday"/>
    <x v="1"/>
    <n v="81.743051523811602"/>
    <m/>
    <m/>
    <m/>
    <m/>
    <m/>
    <m/>
    <m/>
    <s v="High"/>
    <s v="High"/>
    <m/>
    <m/>
  </r>
  <r>
    <d v="2022-02-02T22:00:00"/>
    <s v="Wednesday"/>
    <x v="1"/>
    <n v="22"/>
    <s v="Off-Peak"/>
    <n v="22.717299723189601"/>
    <n v="34.686397998170797"/>
    <n v="1959.0698831326399"/>
    <n v="6"/>
    <s v="Off"/>
    <s v="On"/>
    <n v="21.7978889286616"/>
    <s v="Thursday"/>
    <x v="0"/>
    <n v="71.400421163786802"/>
    <m/>
    <m/>
    <m/>
    <m/>
    <m/>
    <m/>
    <m/>
    <s v="High"/>
    <s v="High"/>
    <m/>
    <m/>
  </r>
  <r>
    <d v="2022-02-02T23:00:00"/>
    <s v="Wednesday"/>
    <x v="1"/>
    <n v="23"/>
    <s v="Off-Peak"/>
    <n v="22.969477185193199"/>
    <n v="39.7504465077579"/>
    <n v="1621.90156141734"/>
    <n v="2"/>
    <s v="On"/>
    <s v="Off"/>
    <n v="25.966926599555201"/>
    <s v="Sunday"/>
    <x v="1"/>
    <n v="69.565453940775498"/>
    <m/>
    <m/>
    <m/>
    <m/>
    <m/>
    <m/>
    <m/>
    <s v="Low"/>
    <s v="High"/>
    <m/>
    <m/>
  </r>
  <r>
    <d v="2022-02-03T00:00:00"/>
    <s v="Thursday"/>
    <x v="1"/>
    <n v="0"/>
    <s v="Off-Peak"/>
    <n v="28.721513263083601"/>
    <n v="43.155966074891303"/>
    <n v="1762.9344110639299"/>
    <n v="7"/>
    <s v="On"/>
    <s v="On"/>
    <n v="17.359957050346999"/>
    <s v="Friday"/>
    <x v="0"/>
    <n v="87.721537047128393"/>
    <m/>
    <m/>
    <m/>
    <m/>
    <m/>
    <m/>
    <m/>
    <s v="High"/>
    <s v="High"/>
    <m/>
    <m/>
  </r>
  <r>
    <d v="2022-02-03T01:00:00"/>
    <s v="Thursday"/>
    <x v="1"/>
    <n v="1"/>
    <s v="Off-Peak"/>
    <n v="26.823036579820801"/>
    <n v="39.000663540525402"/>
    <n v="1998.43952492826"/>
    <n v="3"/>
    <s v="On"/>
    <s v="Off"/>
    <n v="23.662534032524501"/>
    <s v="Tuesday"/>
    <x v="1"/>
    <n v="88.546905916481194"/>
    <m/>
    <m/>
    <m/>
    <m/>
    <m/>
    <m/>
    <m/>
    <s v="Low"/>
    <s v="High"/>
    <m/>
    <m/>
  </r>
  <r>
    <d v="2022-02-03T02:00:00"/>
    <s v="Thursday"/>
    <x v="1"/>
    <n v="2"/>
    <s v="Off-Peak"/>
    <n v="23.629262053597898"/>
    <n v="50.651026650744498"/>
    <n v="1290.9855914872001"/>
    <n v="2"/>
    <s v="On"/>
    <s v="Off"/>
    <n v="6.1069436066396898"/>
    <s v="Wednesday"/>
    <x v="1"/>
    <n v="74.449984491635803"/>
    <m/>
    <m/>
    <m/>
    <m/>
    <m/>
    <m/>
    <m/>
    <s v="Low"/>
    <s v="Medium"/>
    <m/>
    <m/>
  </r>
  <r>
    <d v="2022-02-03T03:00:00"/>
    <s v="Thursday"/>
    <x v="1"/>
    <n v="3"/>
    <s v="Off-Peak"/>
    <n v="20.5848908954564"/>
    <n v="39.258388782505001"/>
    <n v="1831.0103821597299"/>
    <n v="0"/>
    <s v="On"/>
    <s v="On"/>
    <n v="17.173725355465599"/>
    <s v="Monday"/>
    <x v="0"/>
    <n v="69.193144377290196"/>
    <m/>
    <m/>
    <m/>
    <m/>
    <m/>
    <m/>
    <m/>
    <s v="Low"/>
    <s v="High"/>
    <m/>
    <m/>
  </r>
  <r>
    <d v="2022-02-03T04:00:00"/>
    <s v="Thursday"/>
    <x v="1"/>
    <n v="4"/>
    <s v="Off-Peak"/>
    <n v="25.509993314571499"/>
    <n v="35.479073753958303"/>
    <n v="1950.35548630688"/>
    <n v="8"/>
    <s v="Off"/>
    <s v="Off"/>
    <n v="23.2690326745047"/>
    <s v="Tuesday"/>
    <x v="0"/>
    <n v="88.596723261505801"/>
    <m/>
    <m/>
    <m/>
    <m/>
    <m/>
    <m/>
    <m/>
    <s v="High"/>
    <s v="High"/>
    <m/>
    <m/>
  </r>
  <r>
    <d v="2022-02-03T05:00:00"/>
    <s v="Thursday"/>
    <x v="1"/>
    <n v="5"/>
    <s v="Off-Peak"/>
    <n v="22.762376115605001"/>
    <n v="43.312724907198699"/>
    <n v="1803.3592573979799"/>
    <n v="6"/>
    <s v="On"/>
    <s v="Off"/>
    <n v="7.9300772462574898"/>
    <s v="Sunday"/>
    <x v="0"/>
    <n v="73.587275852860103"/>
    <m/>
    <m/>
    <m/>
    <m/>
    <m/>
    <m/>
    <m/>
    <s v="High"/>
    <s v="High"/>
    <m/>
    <m/>
  </r>
  <r>
    <d v="2022-02-03T06:00:00"/>
    <s v="Thursday"/>
    <x v="1"/>
    <n v="6"/>
    <s v="Off-Peak"/>
    <n v="28.533587648993802"/>
    <n v="37.003065028763203"/>
    <n v="1697.39911952698"/>
    <n v="1"/>
    <s v="Off"/>
    <s v="On"/>
    <n v="7.05970698837426"/>
    <s v="Monday"/>
    <x v="0"/>
    <n v="75.7482322654878"/>
    <m/>
    <m/>
    <m/>
    <m/>
    <m/>
    <m/>
    <m/>
    <s v="Low"/>
    <s v="High"/>
    <m/>
    <m/>
  </r>
  <r>
    <d v="2022-02-03T07:00:00"/>
    <s v="Thursday"/>
    <x v="1"/>
    <n v="7"/>
    <s v="Off-Peak"/>
    <n v="23.939925926350401"/>
    <n v="32.8044340598289"/>
    <n v="1712.38836424083"/>
    <n v="5"/>
    <s v="Off"/>
    <s v="On"/>
    <n v="14.2489944308827"/>
    <s v="Friday"/>
    <x v="0"/>
    <n v="73.129469920922304"/>
    <m/>
    <m/>
    <m/>
    <m/>
    <m/>
    <m/>
    <m/>
    <s v="Medium"/>
    <s v="High"/>
    <m/>
    <m/>
  </r>
  <r>
    <d v="2022-02-03T08:00:00"/>
    <s v="Thursday"/>
    <x v="1"/>
    <n v="8"/>
    <s v="Peak"/>
    <n v="25.5666093855281"/>
    <n v="35.1010914335086"/>
    <n v="1535.8120877037099"/>
    <n v="8"/>
    <s v="On"/>
    <s v="Off"/>
    <n v="3.8493536642047301"/>
    <s v="Wednesday"/>
    <x v="0"/>
    <n v="82.910470444998495"/>
    <m/>
    <m/>
    <m/>
    <m/>
    <m/>
    <m/>
    <m/>
    <s v="High"/>
    <s v="High"/>
    <m/>
    <m/>
  </r>
  <r>
    <d v="2022-02-03T09:00:00"/>
    <s v="Thursday"/>
    <x v="1"/>
    <n v="9"/>
    <s v="Peak"/>
    <n v="24.083612178804898"/>
    <n v="36.4749774992083"/>
    <n v="1924.26592975178"/>
    <n v="0"/>
    <s v="On"/>
    <s v="Off"/>
    <n v="23.0078054611628"/>
    <s v="Thursday"/>
    <x v="0"/>
    <n v="68.272409472689702"/>
    <m/>
    <m/>
    <m/>
    <m/>
    <m/>
    <m/>
    <m/>
    <s v="Low"/>
    <s v="High"/>
    <m/>
    <m/>
  </r>
  <r>
    <d v="2022-02-03T10:00:00"/>
    <s v="Thursday"/>
    <x v="1"/>
    <n v="10"/>
    <s v="Peak"/>
    <n v="24.739661748336001"/>
    <n v="45.583007638013903"/>
    <n v="1668.3766806851199"/>
    <n v="2"/>
    <s v="Off"/>
    <s v="On"/>
    <n v="20.607769738343698"/>
    <s v="Sunday"/>
    <x v="0"/>
    <n v="71.583166256393994"/>
    <m/>
    <m/>
    <m/>
    <m/>
    <m/>
    <m/>
    <m/>
    <s v="Low"/>
    <s v="High"/>
    <m/>
    <m/>
  </r>
  <r>
    <d v="2022-02-03T11:00:00"/>
    <s v="Thursday"/>
    <x v="1"/>
    <n v="11"/>
    <s v="Peak"/>
    <n v="20.044356570610699"/>
    <n v="30.6521858324625"/>
    <n v="1038.8319597464699"/>
    <n v="1"/>
    <s v="Off"/>
    <s v="On"/>
    <n v="13.501089888145399"/>
    <s v="Wednesday"/>
    <x v="0"/>
    <n v="67.221099679359199"/>
    <m/>
    <m/>
    <m/>
    <m/>
    <m/>
    <m/>
    <m/>
    <s v="Low"/>
    <s v="Medium"/>
    <m/>
    <m/>
  </r>
  <r>
    <d v="2022-02-03T12:00:00"/>
    <s v="Thursday"/>
    <x v="1"/>
    <n v="12"/>
    <s v="Peak"/>
    <n v="20.9939943089956"/>
    <n v="39.413787601734597"/>
    <n v="1294.8281864184901"/>
    <n v="3"/>
    <s v="On"/>
    <s v="Off"/>
    <n v="28.089481687654501"/>
    <s v="Friday"/>
    <x v="0"/>
    <n v="80.080330437571803"/>
    <m/>
    <m/>
    <m/>
    <m/>
    <m/>
    <m/>
    <m/>
    <s v="Low"/>
    <s v="Medium"/>
    <m/>
    <m/>
  </r>
  <r>
    <d v="2022-02-03T13:00:00"/>
    <s v="Thursday"/>
    <x v="1"/>
    <n v="13"/>
    <s v="Peak"/>
    <n v="26.091473296151399"/>
    <n v="53.9612002215001"/>
    <n v="1722.17564152521"/>
    <n v="9"/>
    <s v="On"/>
    <s v="Off"/>
    <n v="19.665735620184901"/>
    <s v="Wednesday"/>
    <x v="0"/>
    <n v="74.244221052908898"/>
    <m/>
    <m/>
    <m/>
    <m/>
    <m/>
    <m/>
    <m/>
    <s v="High"/>
    <s v="High"/>
    <m/>
    <m/>
  </r>
  <r>
    <d v="2022-02-03T14:00:00"/>
    <s v="Thursday"/>
    <x v="1"/>
    <n v="14"/>
    <s v="Peak"/>
    <n v="28.012466762200098"/>
    <n v="46.211687085875099"/>
    <n v="1637.20024303573"/>
    <n v="5"/>
    <s v="Off"/>
    <s v="On"/>
    <n v="10.5224480434889"/>
    <s v="Sunday"/>
    <x v="1"/>
    <n v="87.809525097055896"/>
    <m/>
    <m/>
    <m/>
    <m/>
    <m/>
    <m/>
    <m/>
    <s v="Medium"/>
    <s v="High"/>
    <m/>
    <m/>
  </r>
  <r>
    <d v="2022-02-03T15:00:00"/>
    <s v="Thursday"/>
    <x v="1"/>
    <n v="15"/>
    <s v="Peak"/>
    <n v="28.542788467972098"/>
    <n v="36.451627324341999"/>
    <n v="1088.11222873578"/>
    <n v="8"/>
    <s v="On"/>
    <s v="On"/>
    <n v="5.4779645824514001"/>
    <s v="Friday"/>
    <x v="1"/>
    <n v="86.325168814850102"/>
    <m/>
    <m/>
    <m/>
    <m/>
    <m/>
    <m/>
    <m/>
    <s v="High"/>
    <s v="Medium"/>
    <m/>
    <m/>
  </r>
  <r>
    <d v="2022-02-03T16:00:00"/>
    <s v="Thursday"/>
    <x v="1"/>
    <n v="16"/>
    <s v="Peak"/>
    <n v="28.4081194516457"/>
    <n v="37.883921710866403"/>
    <n v="1457.60224529369"/>
    <n v="8"/>
    <s v="On"/>
    <s v="On"/>
    <n v="29.223160598441201"/>
    <s v="Monday"/>
    <x v="1"/>
    <n v="84.790824428415107"/>
    <m/>
    <m/>
    <m/>
    <m/>
    <m/>
    <m/>
    <m/>
    <s v="High"/>
    <s v="Medium"/>
    <m/>
    <m/>
  </r>
  <r>
    <d v="2022-02-03T17:00:00"/>
    <s v="Thursday"/>
    <x v="1"/>
    <n v="17"/>
    <s v="Peak"/>
    <n v="22.995708120086"/>
    <n v="45.794528413199501"/>
    <n v="1136.1235300655701"/>
    <n v="3"/>
    <s v="On"/>
    <s v="On"/>
    <n v="15.4495316689446"/>
    <s v="Tuesday"/>
    <x v="0"/>
    <n v="66.232130066179707"/>
    <m/>
    <m/>
    <m/>
    <m/>
    <m/>
    <m/>
    <m/>
    <s v="Low"/>
    <s v="Medium"/>
    <m/>
    <m/>
  </r>
  <r>
    <d v="2022-02-03T18:00:00"/>
    <s v="Thursday"/>
    <x v="1"/>
    <n v="18"/>
    <s v="Peak"/>
    <n v="20.8331835150993"/>
    <n v="56.663247122433802"/>
    <n v="1273.17847364667"/>
    <n v="3"/>
    <s v="On"/>
    <s v="On"/>
    <n v="6.3102622018891799"/>
    <s v="Friday"/>
    <x v="0"/>
    <n v="71.542827482744599"/>
    <m/>
    <m/>
    <m/>
    <m/>
    <m/>
    <m/>
    <m/>
    <s v="Low"/>
    <s v="Medium"/>
    <m/>
    <m/>
  </r>
  <r>
    <d v="2022-02-03T19:00:00"/>
    <s v="Thursday"/>
    <x v="1"/>
    <n v="19"/>
    <s v="Peak"/>
    <n v="25.783239146637499"/>
    <n v="51.609661877784902"/>
    <n v="1556.77544041498"/>
    <n v="7"/>
    <s v="Off"/>
    <s v="On"/>
    <n v="13.1910757035206"/>
    <s v="Friday"/>
    <x v="1"/>
    <n v="79.558214430339504"/>
    <m/>
    <m/>
    <m/>
    <m/>
    <m/>
    <m/>
    <m/>
    <s v="High"/>
    <s v="High"/>
    <m/>
    <m/>
  </r>
  <r>
    <d v="2022-02-03T20:00:00"/>
    <s v="Thursday"/>
    <x v="1"/>
    <n v="20"/>
    <s v="Peak"/>
    <n v="21.5112582250282"/>
    <n v="35.197888624435301"/>
    <n v="1420.14499791811"/>
    <n v="9"/>
    <s v="Off"/>
    <s v="Off"/>
    <n v="2.77964635153482"/>
    <s v="Monday"/>
    <x v="1"/>
    <n v="62.950254979416002"/>
    <m/>
    <m/>
    <m/>
    <m/>
    <m/>
    <m/>
    <m/>
    <s v="High"/>
    <s v="Medium"/>
    <m/>
    <m/>
  </r>
  <r>
    <d v="2022-02-03T21:00:00"/>
    <s v="Thursday"/>
    <x v="1"/>
    <n v="21"/>
    <s v="Peak"/>
    <n v="21.948975460971202"/>
    <n v="55.600567744900999"/>
    <n v="1514.80189958235"/>
    <n v="6"/>
    <s v="Off"/>
    <s v="On"/>
    <n v="27.836735459112901"/>
    <s v="Saturday"/>
    <x v="0"/>
    <n v="66.184741150332002"/>
    <m/>
    <m/>
    <m/>
    <m/>
    <m/>
    <m/>
    <m/>
    <s v="High"/>
    <s v="High"/>
    <m/>
    <m/>
  </r>
  <r>
    <d v="2022-02-03T22:00:00"/>
    <s v="Thursday"/>
    <x v="1"/>
    <n v="22"/>
    <s v="Off-Peak"/>
    <n v="26.0148804576876"/>
    <n v="35.757405188519002"/>
    <n v="1773.0197369211301"/>
    <n v="0"/>
    <s v="Off"/>
    <s v="On"/>
    <n v="19.5540356930426"/>
    <s v="Sunday"/>
    <x v="1"/>
    <n v="83.075692627955405"/>
    <m/>
    <m/>
    <m/>
    <m/>
    <m/>
    <m/>
    <m/>
    <s v="Low"/>
    <s v="High"/>
    <m/>
    <m/>
  </r>
  <r>
    <d v="2022-02-03T23:00:00"/>
    <s v="Thursday"/>
    <x v="1"/>
    <n v="23"/>
    <s v="Off-Peak"/>
    <n v="25.191691671285099"/>
    <n v="47.519438306392502"/>
    <n v="1192.6040275543601"/>
    <n v="2"/>
    <s v="Off"/>
    <s v="Off"/>
    <n v="24.853824252440301"/>
    <s v="Wednesday"/>
    <x v="1"/>
    <n v="71.482290166526298"/>
    <m/>
    <m/>
    <m/>
    <m/>
    <m/>
    <m/>
    <m/>
    <s v="Low"/>
    <s v="Medium"/>
    <m/>
    <m/>
  </r>
  <r>
    <d v="2022-02-04T00:00:00"/>
    <s v="Friday"/>
    <x v="1"/>
    <n v="0"/>
    <s v="Off-Peak"/>
    <n v="28.2650454280034"/>
    <n v="56.793292331241403"/>
    <n v="1932.1345834802501"/>
    <n v="6"/>
    <s v="Off"/>
    <s v="Off"/>
    <n v="26.319443392014598"/>
    <s v="Thursday"/>
    <x v="0"/>
    <n v="83.384026093327904"/>
    <m/>
    <m/>
    <m/>
    <m/>
    <m/>
    <m/>
    <m/>
    <s v="High"/>
    <s v="High"/>
    <m/>
    <m/>
  </r>
  <r>
    <d v="2022-02-04T01:00:00"/>
    <s v="Friday"/>
    <x v="1"/>
    <n v="1"/>
    <s v="Off-Peak"/>
    <n v="24.507549666190702"/>
    <n v="42.966826202719702"/>
    <n v="1328.15278023787"/>
    <n v="1"/>
    <s v="Off"/>
    <s v="On"/>
    <n v="4.1994811563327596"/>
    <s v="Monday"/>
    <x v="1"/>
    <n v="73.269895769360403"/>
    <m/>
    <m/>
    <m/>
    <m/>
    <m/>
    <m/>
    <m/>
    <s v="Low"/>
    <s v="Medium"/>
    <m/>
    <m/>
  </r>
  <r>
    <d v="2022-02-04T02:00:00"/>
    <s v="Friday"/>
    <x v="1"/>
    <n v="2"/>
    <s v="Off-Peak"/>
    <n v="24.288713865115199"/>
    <n v="48.367446485294003"/>
    <n v="1906.0239148677999"/>
    <n v="7"/>
    <s v="Off"/>
    <s v="Off"/>
    <n v="20.003911994290299"/>
    <s v="Tuesday"/>
    <x v="1"/>
    <n v="70.207281026416297"/>
    <m/>
    <m/>
    <m/>
    <m/>
    <m/>
    <m/>
    <m/>
    <s v="High"/>
    <s v="High"/>
    <m/>
    <m/>
  </r>
  <r>
    <d v="2022-02-04T03:00:00"/>
    <s v="Friday"/>
    <x v="1"/>
    <n v="3"/>
    <s v="Off-Peak"/>
    <n v="24.071036139656499"/>
    <n v="39.901311551084"/>
    <n v="1312.27328655922"/>
    <n v="3"/>
    <s v="Off"/>
    <s v="Off"/>
    <n v="3.7351084393637399"/>
    <s v="Saturday"/>
    <x v="0"/>
    <n v="66.304863051861005"/>
    <m/>
    <m/>
    <m/>
    <m/>
    <m/>
    <m/>
    <m/>
    <s v="Low"/>
    <s v="Medium"/>
    <m/>
    <m/>
  </r>
  <r>
    <d v="2022-02-04T04:00:00"/>
    <s v="Friday"/>
    <x v="1"/>
    <n v="4"/>
    <s v="Off-Peak"/>
    <n v="24.103345121556199"/>
    <n v="35.692112998579198"/>
    <n v="1051.09098455048"/>
    <n v="0"/>
    <s v="On"/>
    <s v="Off"/>
    <n v="10.888456216844199"/>
    <s v="Saturday"/>
    <x v="0"/>
    <n v="74.977280561743896"/>
    <m/>
    <m/>
    <m/>
    <m/>
    <m/>
    <m/>
    <m/>
    <s v="Low"/>
    <s v="Medium"/>
    <m/>
    <m/>
  </r>
  <r>
    <d v="2022-02-04T05:00:00"/>
    <s v="Friday"/>
    <x v="1"/>
    <n v="5"/>
    <s v="Off-Peak"/>
    <n v="21.571152670794898"/>
    <n v="58.058566674378703"/>
    <n v="1426.77467703654"/>
    <n v="7"/>
    <s v="Off"/>
    <s v="On"/>
    <n v="1.96122941937711"/>
    <s v="Thursday"/>
    <x v="0"/>
    <n v="74.388749336291397"/>
    <m/>
    <m/>
    <m/>
    <m/>
    <m/>
    <m/>
    <m/>
    <s v="High"/>
    <s v="Medium"/>
    <m/>
    <m/>
  </r>
  <r>
    <d v="2022-02-04T06:00:00"/>
    <s v="Friday"/>
    <x v="1"/>
    <n v="6"/>
    <s v="Off-Peak"/>
    <n v="28.2856392443781"/>
    <n v="56.603832161671299"/>
    <n v="1961.1199619163999"/>
    <n v="3"/>
    <s v="On"/>
    <s v="On"/>
    <n v="27.283879295864701"/>
    <s v="Tuesday"/>
    <x v="1"/>
    <n v="86.122349395426099"/>
    <m/>
    <m/>
    <m/>
    <m/>
    <m/>
    <m/>
    <m/>
    <s v="Low"/>
    <s v="High"/>
    <m/>
    <m/>
  </r>
  <r>
    <d v="2022-02-04T07:00:00"/>
    <s v="Friday"/>
    <x v="1"/>
    <n v="7"/>
    <s v="Off-Peak"/>
    <n v="23.784268293342599"/>
    <n v="32.470646328235397"/>
    <n v="1352.64304737867"/>
    <n v="8"/>
    <s v="Off"/>
    <s v="On"/>
    <n v="6.2781322815302598"/>
    <s v="Wednesday"/>
    <x v="1"/>
    <n v="67.8902182085357"/>
    <m/>
    <m/>
    <m/>
    <m/>
    <m/>
    <m/>
    <m/>
    <s v="High"/>
    <s v="Medium"/>
    <m/>
    <m/>
  </r>
  <r>
    <d v="2022-02-04T08:00:00"/>
    <s v="Friday"/>
    <x v="1"/>
    <n v="8"/>
    <s v="Peak"/>
    <n v="21.797741331214802"/>
    <n v="52.264931817892297"/>
    <n v="1133.2308845037901"/>
    <n v="3"/>
    <s v="On"/>
    <s v="Off"/>
    <n v="10.277351234193899"/>
    <s v="Wednesday"/>
    <x v="0"/>
    <n v="75.978265613531505"/>
    <m/>
    <m/>
    <m/>
    <m/>
    <m/>
    <m/>
    <m/>
    <s v="Low"/>
    <s v="Medium"/>
    <m/>
    <m/>
  </r>
  <r>
    <d v="2022-02-04T09:00:00"/>
    <s v="Friday"/>
    <x v="1"/>
    <n v="9"/>
    <s v="Peak"/>
    <n v="21.426270212218999"/>
    <n v="30.231788661726899"/>
    <n v="1942.9796916641999"/>
    <n v="8"/>
    <s v="Off"/>
    <s v="Off"/>
    <n v="16.0398554978146"/>
    <s v="Thursday"/>
    <x v="1"/>
    <n v="76.684283833173794"/>
    <m/>
    <m/>
    <m/>
    <m/>
    <m/>
    <m/>
    <m/>
    <s v="High"/>
    <s v="High"/>
    <m/>
    <m/>
  </r>
  <r>
    <d v="2022-02-04T10:00:00"/>
    <s v="Friday"/>
    <x v="1"/>
    <n v="10"/>
    <s v="Peak"/>
    <n v="29.052975936830201"/>
    <n v="40.751436736730099"/>
    <n v="1233.30997062439"/>
    <n v="2"/>
    <s v="On"/>
    <s v="On"/>
    <n v="27.470798457384099"/>
    <s v="Saturday"/>
    <x v="1"/>
    <n v="83.054684839720693"/>
    <m/>
    <m/>
    <m/>
    <m/>
    <m/>
    <m/>
    <m/>
    <s v="Low"/>
    <s v="Medium"/>
    <m/>
    <m/>
  </r>
  <r>
    <d v="2022-02-04T11:00:00"/>
    <s v="Friday"/>
    <x v="1"/>
    <n v="11"/>
    <s v="Peak"/>
    <n v="28.765328905994"/>
    <n v="34.666797536143797"/>
    <n v="1739.9733267623701"/>
    <n v="9"/>
    <s v="On"/>
    <s v="Off"/>
    <n v="29.5711510316419"/>
    <s v="Wednesday"/>
    <x v="0"/>
    <n v="96.452143367892205"/>
    <m/>
    <m/>
    <m/>
    <m/>
    <m/>
    <m/>
    <m/>
    <s v="High"/>
    <s v="High"/>
    <m/>
    <m/>
  </r>
  <r>
    <d v="2022-02-04T12:00:00"/>
    <s v="Friday"/>
    <x v="1"/>
    <n v="12"/>
    <s v="Peak"/>
    <n v="22.540831425400501"/>
    <n v="34.848129818891302"/>
    <n v="1895.4156874847399"/>
    <n v="7"/>
    <s v="Off"/>
    <s v="Off"/>
    <n v="15.038440568056"/>
    <s v="Thursday"/>
    <x v="1"/>
    <n v="80.206041503065293"/>
    <m/>
    <m/>
    <m/>
    <m/>
    <m/>
    <m/>
    <m/>
    <s v="High"/>
    <s v="High"/>
    <m/>
    <m/>
  </r>
  <r>
    <d v="2022-02-04T13:00:00"/>
    <s v="Friday"/>
    <x v="1"/>
    <n v="13"/>
    <s v="Peak"/>
    <n v="26.5502270230105"/>
    <n v="50.419698375007897"/>
    <n v="1113.8792938215599"/>
    <n v="2"/>
    <s v="On"/>
    <s v="Off"/>
    <n v="8.53627620157115"/>
    <s v="Sunday"/>
    <x v="0"/>
    <n v="81.273754096507005"/>
    <m/>
    <m/>
    <m/>
    <m/>
    <m/>
    <m/>
    <m/>
    <s v="Low"/>
    <s v="Medium"/>
    <m/>
    <m/>
  </r>
  <r>
    <d v="2022-02-04T14:00:00"/>
    <s v="Friday"/>
    <x v="1"/>
    <n v="14"/>
    <s v="Peak"/>
    <n v="28.928386718945099"/>
    <n v="41.102892511000199"/>
    <n v="1652.3281512563599"/>
    <n v="9"/>
    <s v="Off"/>
    <s v="Off"/>
    <n v="27.9153184818284"/>
    <s v="Sunday"/>
    <x v="0"/>
    <n v="88.2056627410971"/>
    <m/>
    <m/>
    <m/>
    <m/>
    <m/>
    <m/>
    <m/>
    <s v="High"/>
    <s v="High"/>
    <m/>
    <m/>
  </r>
  <r>
    <d v="2022-02-04T15:00:00"/>
    <s v="Friday"/>
    <x v="1"/>
    <n v="15"/>
    <s v="Peak"/>
    <n v="24.370546623231998"/>
    <n v="43.783690534714403"/>
    <n v="1358.560009369"/>
    <n v="3"/>
    <s v="On"/>
    <s v="Off"/>
    <n v="26.375596333891998"/>
    <s v="Monday"/>
    <x v="1"/>
    <n v="79.608908662109897"/>
    <m/>
    <m/>
    <m/>
    <m/>
    <m/>
    <m/>
    <m/>
    <s v="Low"/>
    <s v="Medium"/>
    <m/>
    <m/>
  </r>
  <r>
    <d v="2022-02-04T16:00:00"/>
    <s v="Friday"/>
    <x v="1"/>
    <n v="16"/>
    <s v="Peak"/>
    <n v="20.6468279221058"/>
    <n v="58.475253670516402"/>
    <n v="1233.7186008245401"/>
    <n v="2"/>
    <s v="Off"/>
    <s v="On"/>
    <n v="7.7752281798349703"/>
    <s v="Thursday"/>
    <x v="0"/>
    <n v="61.398887718175601"/>
    <m/>
    <m/>
    <m/>
    <m/>
    <m/>
    <m/>
    <m/>
    <s v="Low"/>
    <s v="Medium"/>
    <m/>
    <m/>
  </r>
  <r>
    <d v="2022-02-04T17:00:00"/>
    <s v="Friday"/>
    <x v="1"/>
    <n v="17"/>
    <s v="Peak"/>
    <n v="28.959829558902399"/>
    <n v="38.063145082414998"/>
    <n v="1191.07261736179"/>
    <n v="2"/>
    <s v="Off"/>
    <s v="On"/>
    <n v="23.5133767714835"/>
    <s v="Thursday"/>
    <x v="0"/>
    <n v="83.788438682512407"/>
    <m/>
    <m/>
    <m/>
    <m/>
    <m/>
    <m/>
    <m/>
    <s v="Low"/>
    <s v="Medium"/>
    <m/>
    <m/>
  </r>
  <r>
    <d v="2022-02-04T18:00:00"/>
    <s v="Friday"/>
    <x v="1"/>
    <n v="18"/>
    <s v="Peak"/>
    <n v="28.336081153155199"/>
    <n v="47.137510722747201"/>
    <n v="1696.00240079061"/>
    <n v="0"/>
    <s v="On"/>
    <s v="On"/>
    <n v="18.714825677099402"/>
    <s v="Wednesday"/>
    <x v="1"/>
    <n v="87.358259069533403"/>
    <m/>
    <m/>
    <m/>
    <m/>
    <m/>
    <m/>
    <m/>
    <s v="Low"/>
    <s v="High"/>
    <m/>
    <m/>
  </r>
  <r>
    <d v="2022-02-04T19:00:00"/>
    <s v="Friday"/>
    <x v="1"/>
    <n v="19"/>
    <s v="Peak"/>
    <n v="29.229004665925601"/>
    <n v="56.383165484097503"/>
    <n v="1803.77678089552"/>
    <n v="1"/>
    <s v="On"/>
    <s v="Off"/>
    <n v="3.4126649309366801"/>
    <s v="Friday"/>
    <x v="0"/>
    <n v="84.589182120061807"/>
    <m/>
    <m/>
    <m/>
    <m/>
    <m/>
    <m/>
    <m/>
    <s v="Low"/>
    <s v="High"/>
    <m/>
    <m/>
  </r>
  <r>
    <d v="2022-02-04T20:00:00"/>
    <s v="Friday"/>
    <x v="1"/>
    <n v="20"/>
    <s v="Peak"/>
    <n v="26.718430714380101"/>
    <n v="32.282470855349203"/>
    <n v="1735.31788541273"/>
    <n v="5"/>
    <s v="Off"/>
    <s v="On"/>
    <n v="22.309695677977999"/>
    <s v="Saturday"/>
    <x v="1"/>
    <n v="80.055883570316993"/>
    <m/>
    <m/>
    <m/>
    <m/>
    <m/>
    <m/>
    <m/>
    <s v="Medium"/>
    <s v="High"/>
    <m/>
    <m/>
  </r>
  <r>
    <d v="2022-02-04T21:00:00"/>
    <s v="Friday"/>
    <x v="1"/>
    <n v="21"/>
    <s v="Peak"/>
    <n v="24.567598486276701"/>
    <n v="42.8367215509533"/>
    <n v="1217.0235172416999"/>
    <n v="9"/>
    <s v="Off"/>
    <s v="Off"/>
    <n v="25.350625644892801"/>
    <s v="Thursday"/>
    <x v="1"/>
    <n v="74.615378410183197"/>
    <m/>
    <m/>
    <m/>
    <m/>
    <m/>
    <m/>
    <m/>
    <s v="High"/>
    <s v="Medium"/>
    <m/>
    <m/>
  </r>
  <r>
    <d v="2022-02-04T22:00:00"/>
    <s v="Friday"/>
    <x v="1"/>
    <n v="22"/>
    <s v="Off-Peak"/>
    <n v="25.3819387584374"/>
    <n v="51.1048660128302"/>
    <n v="1709.6804807952799"/>
    <n v="7"/>
    <s v="Off"/>
    <s v="On"/>
    <n v="19.034463667538901"/>
    <s v="Friday"/>
    <x v="1"/>
    <n v="74.862475371238801"/>
    <m/>
    <m/>
    <m/>
    <m/>
    <m/>
    <m/>
    <m/>
    <s v="High"/>
    <s v="High"/>
    <m/>
    <m/>
  </r>
  <r>
    <d v="2022-02-04T23:00:00"/>
    <s v="Friday"/>
    <x v="1"/>
    <n v="23"/>
    <s v="Off-Peak"/>
    <n v="29.381460691723898"/>
    <n v="44.665279459709801"/>
    <n v="1565.5609581757999"/>
    <n v="8"/>
    <s v="On"/>
    <s v="Off"/>
    <n v="11.194146205607201"/>
    <s v="Sunday"/>
    <x v="1"/>
    <n v="93.151313274228897"/>
    <m/>
    <m/>
    <m/>
    <m/>
    <m/>
    <m/>
    <m/>
    <s v="High"/>
    <s v="High"/>
    <m/>
    <m/>
  </r>
  <r>
    <d v="2022-02-05T00:00:00"/>
    <s v="Saturday"/>
    <x v="0"/>
    <n v="0"/>
    <s v="Off-Peak"/>
    <n v="28.798147634362898"/>
    <n v="44.186038814409699"/>
    <n v="1160.5079245891"/>
    <n v="6"/>
    <s v="Off"/>
    <s v="Off"/>
    <n v="25.187819209536201"/>
    <s v="Wednesday"/>
    <x v="0"/>
    <n v="84.377457927369406"/>
    <m/>
    <m/>
    <m/>
    <m/>
    <m/>
    <m/>
    <m/>
    <s v="High"/>
    <s v="Medium"/>
    <m/>
    <m/>
  </r>
  <r>
    <d v="2022-02-05T01:00:00"/>
    <s v="Saturday"/>
    <x v="0"/>
    <n v="1"/>
    <s v="Off-Peak"/>
    <n v="26.580330970873"/>
    <n v="46.390394485948697"/>
    <n v="1665.32548332635"/>
    <n v="2"/>
    <s v="On"/>
    <s v="Off"/>
    <n v="29.749526316393599"/>
    <s v="Sunday"/>
    <x v="1"/>
    <n v="80.018592915114496"/>
    <m/>
    <m/>
    <m/>
    <m/>
    <m/>
    <m/>
    <m/>
    <s v="Low"/>
    <s v="High"/>
    <m/>
    <m/>
  </r>
  <r>
    <d v="2022-02-05T02:00:00"/>
    <s v="Saturday"/>
    <x v="0"/>
    <n v="2"/>
    <s v="Off-Peak"/>
    <n v="29.630499745558701"/>
    <n v="47.168536183426397"/>
    <n v="1507.9185501697"/>
    <n v="9"/>
    <s v="Off"/>
    <s v="On"/>
    <n v="24.395041289864501"/>
    <s v="Friday"/>
    <x v="0"/>
    <n v="91.622951015959302"/>
    <m/>
    <m/>
    <m/>
    <m/>
    <m/>
    <m/>
    <m/>
    <s v="High"/>
    <s v="High"/>
    <m/>
    <m/>
  </r>
  <r>
    <d v="2022-02-05T03:00:00"/>
    <s v="Saturday"/>
    <x v="0"/>
    <n v="3"/>
    <s v="Off-Peak"/>
    <n v="28.450559239073002"/>
    <n v="32.849030531227903"/>
    <n v="1152.23241291674"/>
    <n v="2"/>
    <s v="On"/>
    <s v="Off"/>
    <n v="4.7584030580001198"/>
    <s v="Sunday"/>
    <x v="1"/>
    <n v="77.514805001285794"/>
    <m/>
    <m/>
    <m/>
    <m/>
    <m/>
    <m/>
    <m/>
    <s v="Low"/>
    <s v="Medium"/>
    <m/>
    <m/>
  </r>
  <r>
    <d v="2022-02-05T04:00:00"/>
    <s v="Saturday"/>
    <x v="0"/>
    <n v="4"/>
    <s v="Off-Peak"/>
    <n v="25.223207547615399"/>
    <n v="48.469670695792999"/>
    <n v="1930.33780363395"/>
    <n v="7"/>
    <s v="Off"/>
    <s v="Off"/>
    <n v="21.177308948685599"/>
    <s v="Thursday"/>
    <x v="0"/>
    <n v="79.130072924955101"/>
    <m/>
    <m/>
    <m/>
    <m/>
    <m/>
    <m/>
    <m/>
    <s v="High"/>
    <s v="High"/>
    <m/>
    <m/>
  </r>
  <r>
    <d v="2022-02-05T05:00:00"/>
    <s v="Saturday"/>
    <x v="0"/>
    <n v="5"/>
    <s v="Off-Peak"/>
    <n v="24.090883775103599"/>
    <n v="49.089528311094298"/>
    <n v="1014.02737393"/>
    <n v="6"/>
    <s v="Off"/>
    <s v="On"/>
    <n v="20.683270116213901"/>
    <s v="Friday"/>
    <x v="0"/>
    <n v="78.484017424798196"/>
    <m/>
    <m/>
    <m/>
    <m/>
    <m/>
    <m/>
    <m/>
    <s v="High"/>
    <s v="Medium"/>
    <m/>
    <m/>
  </r>
  <r>
    <d v="2022-02-05T06:00:00"/>
    <s v="Saturday"/>
    <x v="0"/>
    <n v="6"/>
    <s v="Off-Peak"/>
    <n v="26.716131858354299"/>
    <n v="57.3476975198692"/>
    <n v="1540.88140540313"/>
    <n v="1"/>
    <s v="Off"/>
    <s v="On"/>
    <n v="12.2758938585458"/>
    <s v="Thursday"/>
    <x v="1"/>
    <n v="85.898186052595506"/>
    <m/>
    <m/>
    <m/>
    <m/>
    <m/>
    <m/>
    <m/>
    <s v="Low"/>
    <s v="High"/>
    <m/>
    <m/>
  </r>
  <r>
    <d v="2022-02-05T07:00:00"/>
    <s v="Saturday"/>
    <x v="0"/>
    <n v="7"/>
    <s v="Off-Peak"/>
    <n v="24.007830520770099"/>
    <n v="58.436552296292703"/>
    <n v="1119.8457364537101"/>
    <n v="2"/>
    <s v="On"/>
    <s v="Off"/>
    <n v="17.639878469054999"/>
    <s v="Monday"/>
    <x v="1"/>
    <n v="83.401124300291897"/>
    <m/>
    <m/>
    <m/>
    <m/>
    <m/>
    <m/>
    <m/>
    <s v="Low"/>
    <s v="Medium"/>
    <m/>
    <m/>
  </r>
  <r>
    <d v="2022-02-05T08:00:00"/>
    <s v="Saturday"/>
    <x v="0"/>
    <n v="8"/>
    <s v="Peak"/>
    <n v="25.168296440898501"/>
    <n v="40.0265478606131"/>
    <n v="1632.9586681552701"/>
    <n v="2"/>
    <s v="Off"/>
    <s v="On"/>
    <n v="2.3668814103731801"/>
    <s v="Wednesday"/>
    <x v="0"/>
    <n v="63.216576769996301"/>
    <m/>
    <m/>
    <m/>
    <m/>
    <m/>
    <m/>
    <m/>
    <s v="Low"/>
    <s v="High"/>
    <m/>
    <m/>
  </r>
  <r>
    <d v="2022-02-05T09:00:00"/>
    <s v="Saturday"/>
    <x v="0"/>
    <n v="9"/>
    <s v="Peak"/>
    <n v="22.277391057705199"/>
    <n v="39.728384964229498"/>
    <n v="1458.96922881822"/>
    <n v="3"/>
    <s v="Off"/>
    <s v="On"/>
    <n v="25.775954669535"/>
    <s v="Sunday"/>
    <x v="1"/>
    <n v="73.224625766909895"/>
    <m/>
    <m/>
    <m/>
    <m/>
    <m/>
    <m/>
    <m/>
    <s v="Low"/>
    <s v="Medium"/>
    <m/>
    <m/>
  </r>
  <r>
    <d v="2022-02-05T10:00:00"/>
    <s v="Saturday"/>
    <x v="0"/>
    <n v="10"/>
    <s v="Peak"/>
    <n v="25.606914395280398"/>
    <n v="46.008651817341502"/>
    <n v="1777.52955608923"/>
    <n v="8"/>
    <s v="Off"/>
    <s v="On"/>
    <n v="3.1231979243557402"/>
    <s v="Saturday"/>
    <x v="1"/>
    <n v="81.049803200396795"/>
    <m/>
    <m/>
    <m/>
    <m/>
    <m/>
    <m/>
    <m/>
    <s v="High"/>
    <s v="High"/>
    <m/>
    <m/>
  </r>
  <r>
    <d v="2022-02-05T11:00:00"/>
    <s v="Saturday"/>
    <x v="0"/>
    <n v="11"/>
    <s v="Peak"/>
    <n v="25.347900124069199"/>
    <n v="32.939355392785501"/>
    <n v="1806.37649246825"/>
    <n v="4"/>
    <s v="On"/>
    <s v="On"/>
    <n v="15.3900434854667"/>
    <s v="Monday"/>
    <x v="1"/>
    <n v="79.1958522448667"/>
    <m/>
    <m/>
    <m/>
    <m/>
    <m/>
    <m/>
    <m/>
    <s v="Low"/>
    <s v="High"/>
    <m/>
    <m/>
  </r>
  <r>
    <d v="2022-02-05T12:00:00"/>
    <s v="Saturday"/>
    <x v="0"/>
    <n v="12"/>
    <s v="Peak"/>
    <n v="28.797385106002999"/>
    <n v="44.391253518163303"/>
    <n v="1505.01269528235"/>
    <n v="3"/>
    <s v="Off"/>
    <s v="Off"/>
    <n v="17.879136254877999"/>
    <s v="Sunday"/>
    <x v="1"/>
    <n v="88.294319918305803"/>
    <m/>
    <m/>
    <m/>
    <m/>
    <m/>
    <m/>
    <m/>
    <s v="Low"/>
    <s v="High"/>
    <m/>
    <m/>
  </r>
  <r>
    <d v="2022-02-05T13:00:00"/>
    <s v="Saturday"/>
    <x v="0"/>
    <n v="13"/>
    <s v="Peak"/>
    <n v="27.510661248992399"/>
    <n v="32.420672372972298"/>
    <n v="1395.75582883219"/>
    <n v="0"/>
    <s v="On"/>
    <s v="On"/>
    <n v="12.369409204264899"/>
    <s v="Thursday"/>
    <x v="1"/>
    <n v="82.973423340905597"/>
    <m/>
    <m/>
    <m/>
    <m/>
    <m/>
    <m/>
    <m/>
    <s v="Low"/>
    <s v="Medium"/>
    <m/>
    <m/>
  </r>
  <r>
    <d v="2022-02-05T14:00:00"/>
    <s v="Saturday"/>
    <x v="0"/>
    <n v="14"/>
    <s v="Peak"/>
    <n v="21.674992118117601"/>
    <n v="35.916825339610497"/>
    <n v="1151.4284206514001"/>
    <n v="8"/>
    <s v="Off"/>
    <s v="On"/>
    <n v="9.7947135904422709"/>
    <s v="Tuesday"/>
    <x v="1"/>
    <n v="72.928815784859097"/>
    <m/>
    <m/>
    <m/>
    <m/>
    <m/>
    <m/>
    <m/>
    <s v="High"/>
    <s v="Medium"/>
    <m/>
    <m/>
  </r>
  <r>
    <d v="2022-02-05T15:00:00"/>
    <s v="Saturday"/>
    <x v="0"/>
    <n v="15"/>
    <s v="Peak"/>
    <n v="27.8882053266517"/>
    <n v="48.115922367095997"/>
    <n v="1413.05665043657"/>
    <n v="9"/>
    <s v="Off"/>
    <s v="On"/>
    <n v="19.882578338709202"/>
    <s v="Thursday"/>
    <x v="0"/>
    <n v="81.497826757284798"/>
    <m/>
    <m/>
    <m/>
    <m/>
    <m/>
    <m/>
    <m/>
    <s v="High"/>
    <s v="Medium"/>
    <m/>
    <m/>
  </r>
  <r>
    <d v="2022-02-05T16:00:00"/>
    <s v="Saturday"/>
    <x v="0"/>
    <n v="16"/>
    <s v="Peak"/>
    <n v="22.010422101842099"/>
    <n v="54.239167649787397"/>
    <n v="1558.2028600736801"/>
    <n v="3"/>
    <s v="On"/>
    <s v="On"/>
    <n v="10.369966869282599"/>
    <s v="Wednesday"/>
    <x v="1"/>
    <n v="69.231003782615502"/>
    <m/>
    <m/>
    <m/>
    <m/>
    <m/>
    <m/>
    <m/>
    <s v="Low"/>
    <s v="High"/>
    <m/>
    <m/>
  </r>
  <r>
    <d v="2022-02-05T17:00:00"/>
    <s v="Saturday"/>
    <x v="0"/>
    <n v="17"/>
    <s v="Peak"/>
    <n v="23.124358440021101"/>
    <n v="43.1001733324035"/>
    <n v="1369.6466688948401"/>
    <n v="5"/>
    <s v="On"/>
    <s v="Off"/>
    <n v="26.001577250355201"/>
    <s v="Thursday"/>
    <x v="0"/>
    <n v="75.865361139957002"/>
    <m/>
    <m/>
    <m/>
    <m/>
    <m/>
    <m/>
    <m/>
    <s v="Medium"/>
    <s v="Medium"/>
    <m/>
    <m/>
  </r>
  <r>
    <d v="2022-02-05T18:00:00"/>
    <s v="Saturday"/>
    <x v="0"/>
    <n v="18"/>
    <s v="Peak"/>
    <n v="29.087372834038199"/>
    <n v="37.304967149593701"/>
    <n v="1315.38922692658"/>
    <n v="0"/>
    <s v="On"/>
    <s v="On"/>
    <n v="28.472737222904399"/>
    <s v="Tuesday"/>
    <x v="0"/>
    <n v="91.755539095526302"/>
    <m/>
    <m/>
    <m/>
    <m/>
    <m/>
    <m/>
    <m/>
    <s v="Low"/>
    <s v="Medium"/>
    <m/>
    <m/>
  </r>
  <r>
    <d v="2022-02-05T19:00:00"/>
    <s v="Saturday"/>
    <x v="0"/>
    <n v="19"/>
    <s v="Peak"/>
    <n v="26.047214623939801"/>
    <n v="35.851527863115301"/>
    <n v="1724.8050259920001"/>
    <n v="5"/>
    <s v="Off"/>
    <s v="Off"/>
    <n v="23.913391272681601"/>
    <s v="Tuesday"/>
    <x v="1"/>
    <n v="85.133856091641803"/>
    <m/>
    <m/>
    <m/>
    <m/>
    <m/>
    <m/>
    <m/>
    <s v="Medium"/>
    <s v="High"/>
    <m/>
    <m/>
  </r>
  <r>
    <d v="2022-02-05T20:00:00"/>
    <s v="Saturday"/>
    <x v="0"/>
    <n v="20"/>
    <s v="Peak"/>
    <n v="26.987897969882599"/>
    <n v="56.785379967285799"/>
    <n v="1149.6563310690101"/>
    <n v="0"/>
    <s v="On"/>
    <s v="Off"/>
    <n v="7.5022237811162196"/>
    <s v="Saturday"/>
    <x v="1"/>
    <n v="82.560688122413794"/>
    <m/>
    <m/>
    <m/>
    <m/>
    <m/>
    <m/>
    <m/>
    <s v="Low"/>
    <s v="Medium"/>
    <m/>
    <m/>
  </r>
  <r>
    <d v="2022-02-05T21:00:00"/>
    <s v="Saturday"/>
    <x v="0"/>
    <n v="21"/>
    <s v="Peak"/>
    <n v="21.0968896707802"/>
    <n v="47.197906171652299"/>
    <n v="1353.0032188672501"/>
    <n v="9"/>
    <s v="On"/>
    <s v="On"/>
    <n v="28.517626022177598"/>
    <s v="Friday"/>
    <x v="1"/>
    <n v="67.730724383124596"/>
    <m/>
    <m/>
    <m/>
    <m/>
    <m/>
    <m/>
    <m/>
    <s v="High"/>
    <s v="Medium"/>
    <m/>
    <m/>
  </r>
  <r>
    <d v="2022-02-05T22:00:00"/>
    <s v="Saturday"/>
    <x v="0"/>
    <n v="22"/>
    <s v="Off-Peak"/>
    <n v="29.740914785129601"/>
    <n v="34.117049791653898"/>
    <n v="1922.8828238226199"/>
    <n v="5"/>
    <s v="On"/>
    <s v="On"/>
    <n v="28.439488152049499"/>
    <s v="Monday"/>
    <x v="1"/>
    <n v="96.129305542065097"/>
    <m/>
    <m/>
    <m/>
    <m/>
    <m/>
    <m/>
    <m/>
    <s v="Medium"/>
    <s v="High"/>
    <m/>
    <m/>
  </r>
  <r>
    <d v="2022-02-05T23:00:00"/>
    <s v="Saturday"/>
    <x v="0"/>
    <n v="23"/>
    <s v="Off-Peak"/>
    <n v="21.1748426869705"/>
    <n v="32.80046310745"/>
    <n v="1119.1446157462301"/>
    <n v="8"/>
    <s v="Off"/>
    <s v="Off"/>
    <n v="26.392052188772698"/>
    <s v="Sunday"/>
    <x v="0"/>
    <n v="70.837588732696403"/>
    <m/>
    <m/>
    <m/>
    <m/>
    <m/>
    <m/>
    <m/>
    <s v="High"/>
    <s v="Medium"/>
    <m/>
    <m/>
  </r>
  <r>
    <d v="2022-02-06T00:00:00"/>
    <s v="Sunday"/>
    <x v="0"/>
    <n v="0"/>
    <s v="Off-Peak"/>
    <n v="26.60848164702"/>
    <n v="48.625484561297803"/>
    <n v="1396.9781554726901"/>
    <n v="6"/>
    <s v="On"/>
    <s v="Off"/>
    <n v="26.7845577931805"/>
    <s v="Friday"/>
    <x v="0"/>
    <n v="80.981707796063603"/>
    <m/>
    <m/>
    <m/>
    <m/>
    <m/>
    <m/>
    <m/>
    <s v="High"/>
    <s v="Medium"/>
    <m/>
    <m/>
  </r>
  <r>
    <d v="2022-02-06T01:00:00"/>
    <s v="Sunday"/>
    <x v="0"/>
    <n v="1"/>
    <s v="Off-Peak"/>
    <n v="20.036287406871899"/>
    <n v="38.687585362717599"/>
    <n v="1338.6334074512399"/>
    <n v="0"/>
    <s v="On"/>
    <s v="Off"/>
    <n v="25.773465154459299"/>
    <s v="Thursday"/>
    <x v="0"/>
    <n v="65.356061471274899"/>
    <m/>
    <m/>
    <m/>
    <m/>
    <m/>
    <m/>
    <m/>
    <s v="Low"/>
    <s v="Medium"/>
    <m/>
    <m/>
  </r>
  <r>
    <d v="2022-02-06T02:00:00"/>
    <s v="Sunday"/>
    <x v="0"/>
    <n v="2"/>
    <s v="Off-Peak"/>
    <n v="22.718206905120201"/>
    <n v="59.729825470500899"/>
    <n v="1727.5634947445201"/>
    <n v="2"/>
    <s v="Off"/>
    <s v="On"/>
    <n v="13.5022056535419"/>
    <s v="Wednesday"/>
    <x v="1"/>
    <n v="72.040034098806302"/>
    <m/>
    <m/>
    <m/>
    <m/>
    <m/>
    <m/>
    <m/>
    <s v="Low"/>
    <s v="High"/>
    <m/>
    <m/>
  </r>
  <r>
    <d v="2022-02-06T03:00:00"/>
    <s v="Sunday"/>
    <x v="0"/>
    <n v="3"/>
    <s v="Off-Peak"/>
    <n v="24.981070435902598"/>
    <n v="40.597123499270701"/>
    <n v="1774.3706138095399"/>
    <n v="1"/>
    <s v="Off"/>
    <s v="Off"/>
    <n v="28.872774799181599"/>
    <s v="Tuesday"/>
    <x v="0"/>
    <n v="77.120780315012894"/>
    <m/>
    <m/>
    <m/>
    <m/>
    <m/>
    <m/>
    <m/>
    <s v="Low"/>
    <s v="High"/>
    <m/>
    <m/>
  </r>
  <r>
    <d v="2022-02-06T04:00:00"/>
    <s v="Sunday"/>
    <x v="0"/>
    <n v="4"/>
    <s v="Off-Peak"/>
    <n v="21.7669122623414"/>
    <n v="53.6799021114645"/>
    <n v="1117.8516518538399"/>
    <n v="7"/>
    <s v="On"/>
    <s v="Off"/>
    <n v="19.928967029663202"/>
    <s v="Saturday"/>
    <x v="0"/>
    <n v="75.348535712604104"/>
    <m/>
    <m/>
    <m/>
    <m/>
    <m/>
    <m/>
    <m/>
    <s v="High"/>
    <s v="Medium"/>
    <m/>
    <m/>
  </r>
  <r>
    <d v="2022-02-06T05:00:00"/>
    <s v="Sunday"/>
    <x v="0"/>
    <n v="5"/>
    <s v="Off-Peak"/>
    <n v="26.336528020369599"/>
    <n v="38.576712526002801"/>
    <n v="1351.8943723119401"/>
    <n v="2"/>
    <s v="Off"/>
    <s v="Off"/>
    <n v="4.6893266761083199"/>
    <s v="Sunday"/>
    <x v="1"/>
    <n v="71.397608514414799"/>
    <m/>
    <m/>
    <m/>
    <m/>
    <m/>
    <m/>
    <m/>
    <s v="Low"/>
    <s v="Medium"/>
    <m/>
    <m/>
  </r>
  <r>
    <d v="2022-02-06T06:00:00"/>
    <s v="Sunday"/>
    <x v="0"/>
    <n v="6"/>
    <s v="Off-Peak"/>
    <n v="27.759536602699299"/>
    <n v="46.744986986094297"/>
    <n v="1676.7657494986099"/>
    <n v="1"/>
    <s v="On"/>
    <s v="On"/>
    <n v="4.7936963230867002"/>
    <s v="Thursday"/>
    <x v="0"/>
    <n v="86.0852701029375"/>
    <m/>
    <m/>
    <m/>
    <m/>
    <m/>
    <m/>
    <m/>
    <s v="Low"/>
    <s v="High"/>
    <m/>
    <m/>
  </r>
  <r>
    <d v="2022-02-06T07:00:00"/>
    <s v="Sunday"/>
    <x v="0"/>
    <n v="7"/>
    <s v="Off-Peak"/>
    <n v="28.357718756092499"/>
    <n v="42.098155750414797"/>
    <n v="1974.8436602877"/>
    <n v="3"/>
    <s v="On"/>
    <s v="Off"/>
    <n v="14.9129721259958"/>
    <s v="Wednesday"/>
    <x v="0"/>
    <n v="93.381154080313607"/>
    <m/>
    <m/>
    <m/>
    <m/>
    <m/>
    <m/>
    <m/>
    <s v="Low"/>
    <s v="High"/>
    <m/>
    <m/>
  </r>
  <r>
    <d v="2022-02-06T08:00:00"/>
    <s v="Sunday"/>
    <x v="0"/>
    <n v="8"/>
    <s v="Peak"/>
    <n v="29.958813926408599"/>
    <n v="55.970184627614103"/>
    <n v="1418.61842095719"/>
    <n v="1"/>
    <s v="On"/>
    <s v="On"/>
    <n v="3.5305096559906999"/>
    <s v="Wednesday"/>
    <x v="1"/>
    <n v="96.827015470862804"/>
    <m/>
    <m/>
    <m/>
    <m/>
    <m/>
    <m/>
    <m/>
    <s v="Low"/>
    <s v="Medium"/>
    <m/>
    <m/>
  </r>
  <r>
    <d v="2022-02-06T09:00:00"/>
    <s v="Sunday"/>
    <x v="0"/>
    <n v="9"/>
    <s v="Peak"/>
    <n v="25.0488351368456"/>
    <n v="59.938707991546401"/>
    <n v="1655.8797827805899"/>
    <n v="8"/>
    <s v="On"/>
    <s v="Off"/>
    <n v="20.036705023758199"/>
    <s v="Friday"/>
    <x v="1"/>
    <n v="80.887306382511895"/>
    <m/>
    <m/>
    <m/>
    <m/>
    <m/>
    <m/>
    <m/>
    <s v="High"/>
    <s v="High"/>
    <m/>
    <m/>
  </r>
  <r>
    <d v="2022-02-06T10:00:00"/>
    <s v="Sunday"/>
    <x v="0"/>
    <n v="10"/>
    <s v="Peak"/>
    <n v="22.595292162458001"/>
    <n v="33.6094947170319"/>
    <n v="1013.537570531"/>
    <n v="1"/>
    <s v="On"/>
    <s v="On"/>
    <n v="18.2175403662932"/>
    <s v="Tuesday"/>
    <x v="1"/>
    <n v="69.220374109720595"/>
    <m/>
    <m/>
    <m/>
    <m/>
    <m/>
    <m/>
    <m/>
    <s v="Low"/>
    <s v="Medium"/>
    <m/>
    <m/>
  </r>
  <r>
    <d v="2022-02-06T11:00:00"/>
    <s v="Sunday"/>
    <x v="0"/>
    <n v="11"/>
    <s v="Peak"/>
    <n v="24.009127211462499"/>
    <n v="45.676626934138099"/>
    <n v="1661.56603841743"/>
    <n v="5"/>
    <s v="Off"/>
    <s v="On"/>
    <n v="14.085885488435199"/>
    <s v="Saturday"/>
    <x v="0"/>
    <n v="60.919321032253599"/>
    <m/>
    <m/>
    <m/>
    <m/>
    <m/>
    <m/>
    <m/>
    <s v="Medium"/>
    <s v="High"/>
    <m/>
    <m/>
  </r>
  <r>
    <d v="2022-02-06T12:00:00"/>
    <s v="Sunday"/>
    <x v="0"/>
    <n v="12"/>
    <s v="Peak"/>
    <n v="22.368435911858398"/>
    <n v="38.0666318923886"/>
    <n v="1244.27776793927"/>
    <n v="6"/>
    <s v="On"/>
    <s v="On"/>
    <n v="29.363087075585099"/>
    <s v="Monday"/>
    <x v="1"/>
    <n v="75.538565910795"/>
    <m/>
    <m/>
    <m/>
    <m/>
    <m/>
    <m/>
    <m/>
    <s v="High"/>
    <s v="Medium"/>
    <m/>
    <m/>
  </r>
  <r>
    <d v="2022-02-06T13:00:00"/>
    <s v="Sunday"/>
    <x v="0"/>
    <n v="13"/>
    <s v="Peak"/>
    <n v="27.5395162974329"/>
    <n v="50.869606916158503"/>
    <n v="1202.49628313475"/>
    <n v="8"/>
    <s v="Off"/>
    <s v="On"/>
    <n v="13.923894793464299"/>
    <s v="Wednesday"/>
    <x v="0"/>
    <n v="79.799843750995805"/>
    <m/>
    <m/>
    <m/>
    <m/>
    <m/>
    <m/>
    <m/>
    <s v="High"/>
    <s v="Medium"/>
    <m/>
    <m/>
  </r>
  <r>
    <d v="2022-02-06T14:00:00"/>
    <s v="Sunday"/>
    <x v="0"/>
    <n v="14"/>
    <s v="Peak"/>
    <n v="20.2444334017068"/>
    <n v="39.796803366182303"/>
    <n v="1366.3489811337199"/>
    <n v="1"/>
    <s v="On"/>
    <s v="On"/>
    <n v="22.4530323966009"/>
    <s v="Thursday"/>
    <x v="0"/>
    <n v="71.549104166158898"/>
    <m/>
    <m/>
    <m/>
    <m/>
    <m/>
    <m/>
    <m/>
    <s v="Low"/>
    <s v="Medium"/>
    <m/>
    <m/>
  </r>
  <r>
    <d v="2022-02-06T15:00:00"/>
    <s v="Sunday"/>
    <x v="0"/>
    <n v="15"/>
    <s v="Peak"/>
    <n v="29.017834862858301"/>
    <n v="32.134793355374597"/>
    <n v="1990.99806358623"/>
    <n v="2"/>
    <s v="On"/>
    <s v="Off"/>
    <n v="0.29986166313991303"/>
    <s v="Saturday"/>
    <x v="0"/>
    <n v="84.690910540554299"/>
    <m/>
    <m/>
    <m/>
    <m/>
    <m/>
    <m/>
    <m/>
    <s v="Low"/>
    <s v="High"/>
    <m/>
    <m/>
  </r>
  <r>
    <d v="2022-02-06T16:00:00"/>
    <s v="Sunday"/>
    <x v="0"/>
    <n v="16"/>
    <s v="Peak"/>
    <n v="26.3791749485469"/>
    <n v="56.623605349574603"/>
    <n v="1504.34013421535"/>
    <n v="4"/>
    <s v="On"/>
    <s v="On"/>
    <n v="13.042606151754001"/>
    <s v="Monday"/>
    <x v="0"/>
    <n v="83.607579940110895"/>
    <m/>
    <m/>
    <m/>
    <m/>
    <m/>
    <m/>
    <m/>
    <s v="Low"/>
    <s v="High"/>
    <m/>
    <m/>
  </r>
  <r>
    <d v="2022-02-06T17:00:00"/>
    <s v="Sunday"/>
    <x v="0"/>
    <n v="17"/>
    <s v="Peak"/>
    <n v="27.131069911889298"/>
    <n v="54.3023404632401"/>
    <n v="1728.8305127573401"/>
    <n v="6"/>
    <s v="On"/>
    <s v="Off"/>
    <n v="14.439097141695701"/>
    <s v="Wednesday"/>
    <x v="0"/>
    <n v="75.650017469654799"/>
    <m/>
    <m/>
    <m/>
    <m/>
    <m/>
    <m/>
    <m/>
    <s v="High"/>
    <s v="High"/>
    <m/>
    <m/>
  </r>
  <r>
    <d v="2022-02-06T18:00:00"/>
    <s v="Sunday"/>
    <x v="0"/>
    <n v="18"/>
    <s v="Peak"/>
    <n v="24.411232283240899"/>
    <n v="38.300528506168"/>
    <n v="1657.39467292309"/>
    <n v="1"/>
    <s v="On"/>
    <s v="On"/>
    <n v="28.864791543225099"/>
    <s v="Thursday"/>
    <x v="0"/>
    <n v="75.876891478129096"/>
    <m/>
    <m/>
    <m/>
    <m/>
    <m/>
    <m/>
    <m/>
    <s v="Low"/>
    <s v="High"/>
    <m/>
    <m/>
  </r>
  <r>
    <d v="2022-02-06T19:00:00"/>
    <s v="Sunday"/>
    <x v="0"/>
    <n v="19"/>
    <s v="Peak"/>
    <n v="24.3796256319431"/>
    <n v="39.066449284466998"/>
    <n v="1875.18534610091"/>
    <n v="6"/>
    <s v="On"/>
    <s v="On"/>
    <n v="3.8722845973424298"/>
    <s v="Tuesday"/>
    <x v="0"/>
    <n v="81.097206086821501"/>
    <m/>
    <m/>
    <m/>
    <m/>
    <m/>
    <m/>
    <m/>
    <s v="High"/>
    <s v="High"/>
    <m/>
    <m/>
  </r>
  <r>
    <d v="2022-02-06T20:00:00"/>
    <s v="Sunday"/>
    <x v="0"/>
    <n v="20"/>
    <s v="Peak"/>
    <n v="20.6858065895028"/>
    <n v="45.277624384055599"/>
    <n v="1943.3887513705299"/>
    <n v="4"/>
    <s v="Off"/>
    <s v="On"/>
    <n v="1.3545926388360601"/>
    <s v="Friday"/>
    <x v="1"/>
    <n v="65.309203330879697"/>
    <m/>
    <m/>
    <m/>
    <m/>
    <m/>
    <m/>
    <m/>
    <s v="Low"/>
    <s v="High"/>
    <m/>
    <m/>
  </r>
  <r>
    <d v="2022-02-06T21:00:00"/>
    <s v="Sunday"/>
    <x v="0"/>
    <n v="21"/>
    <s v="Peak"/>
    <n v="26.302821199512401"/>
    <n v="38.027799402870997"/>
    <n v="1660.8241778599599"/>
    <n v="3"/>
    <s v="Off"/>
    <s v="On"/>
    <n v="14.869982343293501"/>
    <s v="Sunday"/>
    <x v="1"/>
    <n v="76.125636337620406"/>
    <m/>
    <m/>
    <m/>
    <m/>
    <m/>
    <m/>
    <m/>
    <s v="Low"/>
    <s v="High"/>
    <m/>
    <m/>
  </r>
  <r>
    <d v="2022-02-06T22:00:00"/>
    <s v="Sunday"/>
    <x v="0"/>
    <n v="22"/>
    <s v="Off-Peak"/>
    <n v="23.2081279798476"/>
    <n v="50.522988212983101"/>
    <n v="1576.6502307318599"/>
    <n v="8"/>
    <s v="Off"/>
    <s v="Off"/>
    <n v="23.5097926866659"/>
    <s v="Friday"/>
    <x v="0"/>
    <n v="73.725643331726104"/>
    <m/>
    <m/>
    <m/>
    <m/>
    <m/>
    <m/>
    <m/>
    <s v="High"/>
    <s v="High"/>
    <m/>
    <m/>
  </r>
  <r>
    <d v="2022-02-06T23:00:00"/>
    <s v="Sunday"/>
    <x v="0"/>
    <n v="23"/>
    <s v="Off-Peak"/>
    <n v="23.466028675152401"/>
    <n v="58.221878031247698"/>
    <n v="1548.1842128529299"/>
    <n v="8"/>
    <s v="Off"/>
    <s v="Off"/>
    <n v="5.3868630151162202"/>
    <s v="Friday"/>
    <x v="1"/>
    <n v="70.172770136641404"/>
    <m/>
    <m/>
    <m/>
    <m/>
    <m/>
    <m/>
    <m/>
    <s v="High"/>
    <s v="High"/>
    <m/>
    <m/>
  </r>
  <r>
    <d v="2022-02-07T00:00:00"/>
    <s v="Monday"/>
    <x v="1"/>
    <n v="0"/>
    <s v="Off-Peak"/>
    <n v="22.4600800239986"/>
    <n v="49.592109757179202"/>
    <n v="1842.11083669915"/>
    <n v="7"/>
    <s v="On"/>
    <s v="Off"/>
    <n v="13.609143218106199"/>
    <s v="Monday"/>
    <x v="1"/>
    <n v="67.467191376448099"/>
    <m/>
    <m/>
    <m/>
    <m/>
    <m/>
    <m/>
    <m/>
    <s v="High"/>
    <s v="High"/>
    <m/>
    <m/>
  </r>
  <r>
    <d v="2022-02-07T01:00:00"/>
    <s v="Monday"/>
    <x v="1"/>
    <n v="1"/>
    <s v="Off-Peak"/>
    <n v="21.924342393997001"/>
    <n v="46.186127341597398"/>
    <n v="1495.47067186908"/>
    <n v="5"/>
    <s v="On"/>
    <s v="Off"/>
    <n v="18.037227529782001"/>
    <s v="Sunday"/>
    <x v="0"/>
    <n v="76.654208500373002"/>
    <m/>
    <m/>
    <m/>
    <m/>
    <m/>
    <m/>
    <m/>
    <s v="Medium"/>
    <s v="Medium"/>
    <m/>
    <m/>
  </r>
  <r>
    <d v="2022-02-07T02:00:00"/>
    <s v="Monday"/>
    <x v="1"/>
    <n v="2"/>
    <s v="Off-Peak"/>
    <n v="23.978815453469402"/>
    <n v="35.2378879937759"/>
    <n v="1567.58782257389"/>
    <n v="5"/>
    <s v="Off"/>
    <s v="On"/>
    <n v="24.214642074221199"/>
    <s v="Tuesday"/>
    <x v="0"/>
    <n v="74.088475128194204"/>
    <m/>
    <m/>
    <m/>
    <m/>
    <m/>
    <m/>
    <m/>
    <s v="Medium"/>
    <s v="High"/>
    <m/>
    <m/>
  </r>
  <r>
    <d v="2022-02-07T03:00:00"/>
    <s v="Monday"/>
    <x v="1"/>
    <n v="3"/>
    <s v="Off-Peak"/>
    <n v="22.7312032618456"/>
    <n v="52.431767102270001"/>
    <n v="1353.6937557727999"/>
    <n v="3"/>
    <s v="Off"/>
    <s v="On"/>
    <n v="2.7441900450066701"/>
    <s v="Sunday"/>
    <x v="0"/>
    <n v="70.681573215254801"/>
    <m/>
    <m/>
    <m/>
    <m/>
    <m/>
    <m/>
    <m/>
    <s v="Low"/>
    <s v="Medium"/>
    <m/>
    <m/>
  </r>
  <r>
    <d v="2022-02-07T04:00:00"/>
    <s v="Monday"/>
    <x v="1"/>
    <n v="4"/>
    <s v="Off-Peak"/>
    <n v="29.6789825657224"/>
    <n v="56.636714408747899"/>
    <n v="1977.6384877309099"/>
    <n v="2"/>
    <s v="Off"/>
    <s v="On"/>
    <n v="5.7514813343474396"/>
    <s v="Sunday"/>
    <x v="1"/>
    <n v="89.392006186177397"/>
    <m/>
    <m/>
    <m/>
    <m/>
    <m/>
    <m/>
    <m/>
    <s v="Low"/>
    <s v="High"/>
    <m/>
    <m/>
  </r>
  <r>
    <d v="2022-02-07T05:00:00"/>
    <s v="Monday"/>
    <x v="1"/>
    <n v="5"/>
    <s v="Off-Peak"/>
    <n v="28.3438995352011"/>
    <n v="50.747626883594897"/>
    <n v="1345.8167755377201"/>
    <n v="0"/>
    <s v="Off"/>
    <s v="Off"/>
    <n v="29.9447144314247"/>
    <s v="Monday"/>
    <x v="1"/>
    <n v="82.976827024206102"/>
    <m/>
    <m/>
    <m/>
    <m/>
    <m/>
    <m/>
    <m/>
    <s v="Low"/>
    <s v="Medium"/>
    <m/>
    <m/>
  </r>
  <r>
    <d v="2022-02-07T06:00:00"/>
    <s v="Monday"/>
    <x v="1"/>
    <n v="6"/>
    <s v="Off-Peak"/>
    <n v="23.757530494056802"/>
    <n v="32.637693888999898"/>
    <n v="1131.59596185344"/>
    <n v="9"/>
    <s v="On"/>
    <s v="On"/>
    <n v="8.0158823956382808"/>
    <s v="Sunday"/>
    <x v="1"/>
    <n v="82.210069241384801"/>
    <m/>
    <m/>
    <m/>
    <m/>
    <m/>
    <m/>
    <m/>
    <s v="High"/>
    <s v="Medium"/>
    <m/>
    <m/>
  </r>
  <r>
    <d v="2022-02-07T07:00:00"/>
    <s v="Monday"/>
    <x v="1"/>
    <n v="7"/>
    <s v="Off-Peak"/>
    <n v="21.761401090795498"/>
    <n v="32.855502643884201"/>
    <n v="1521.8703735752599"/>
    <n v="2"/>
    <s v="On"/>
    <s v="On"/>
    <n v="16.450200011951701"/>
    <s v="Monday"/>
    <x v="0"/>
    <n v="73.552686330934705"/>
    <m/>
    <m/>
    <m/>
    <m/>
    <m/>
    <m/>
    <m/>
    <s v="Low"/>
    <s v="High"/>
    <m/>
    <m/>
  </r>
  <r>
    <d v="2022-02-07T08:00:00"/>
    <s v="Monday"/>
    <x v="1"/>
    <n v="8"/>
    <s v="Peak"/>
    <n v="21.210963225676899"/>
    <n v="54.613570197004101"/>
    <n v="1698.85315574533"/>
    <n v="5"/>
    <s v="On"/>
    <s v="On"/>
    <n v="5.9682082559457204"/>
    <s v="Wednesday"/>
    <x v="1"/>
    <n v="77.217262579186297"/>
    <m/>
    <m/>
    <m/>
    <m/>
    <m/>
    <m/>
    <m/>
    <s v="Medium"/>
    <s v="High"/>
    <m/>
    <m/>
  </r>
  <r>
    <d v="2022-02-07T09:00:00"/>
    <s v="Monday"/>
    <x v="1"/>
    <n v="9"/>
    <s v="Peak"/>
    <n v="20.979576926282601"/>
    <n v="49.9883465948949"/>
    <n v="1495.3817607892299"/>
    <n v="0"/>
    <s v="On"/>
    <s v="On"/>
    <n v="12.516925944072399"/>
    <s v="Wednesday"/>
    <x v="1"/>
    <n v="75.642665788286607"/>
    <m/>
    <m/>
    <m/>
    <m/>
    <m/>
    <m/>
    <m/>
    <s v="Low"/>
    <s v="Medium"/>
    <m/>
    <m/>
  </r>
  <r>
    <d v="2022-02-07T10:00:00"/>
    <s v="Monday"/>
    <x v="1"/>
    <n v="10"/>
    <s v="Peak"/>
    <n v="26.546250733650101"/>
    <n v="41.288423085630001"/>
    <n v="1870.8443674668199"/>
    <n v="6"/>
    <s v="Off"/>
    <s v="Off"/>
    <n v="10.218423476786899"/>
    <s v="Saturday"/>
    <x v="0"/>
    <n v="79.107979045016094"/>
    <m/>
    <m/>
    <m/>
    <m/>
    <m/>
    <m/>
    <m/>
    <s v="High"/>
    <s v="High"/>
    <m/>
    <m/>
  </r>
  <r>
    <d v="2022-02-07T11:00:00"/>
    <s v="Monday"/>
    <x v="1"/>
    <n v="11"/>
    <s v="Peak"/>
    <n v="22.615622500760999"/>
    <n v="59.664299321859502"/>
    <n v="1249.85639088791"/>
    <n v="4"/>
    <s v="Off"/>
    <s v="On"/>
    <n v="29.7456934746588"/>
    <s v="Sunday"/>
    <x v="0"/>
    <n v="72.992079373321204"/>
    <m/>
    <m/>
    <m/>
    <m/>
    <m/>
    <m/>
    <m/>
    <s v="Low"/>
    <s v="Medium"/>
    <m/>
    <m/>
  </r>
  <r>
    <d v="2022-02-07T12:00:00"/>
    <s v="Monday"/>
    <x v="1"/>
    <n v="12"/>
    <s v="Peak"/>
    <n v="21.862446594573001"/>
    <n v="41.168921549781203"/>
    <n v="1858.02594028782"/>
    <n v="0"/>
    <s v="Off"/>
    <s v="Off"/>
    <n v="11.7920131487726"/>
    <s v="Thursday"/>
    <x v="0"/>
    <n v="67.254142459000505"/>
    <m/>
    <m/>
    <m/>
    <m/>
    <m/>
    <m/>
    <m/>
    <s v="Low"/>
    <s v="High"/>
    <m/>
    <m/>
  </r>
  <r>
    <d v="2022-02-07T13:00:00"/>
    <s v="Monday"/>
    <x v="1"/>
    <n v="13"/>
    <s v="Peak"/>
    <n v="24.526268360549199"/>
    <n v="47.728762621791397"/>
    <n v="1810.48124886848"/>
    <n v="4"/>
    <s v="On"/>
    <s v="On"/>
    <n v="8.6701264359143195"/>
    <s v="Friday"/>
    <x v="1"/>
    <n v="80.1329725987259"/>
    <m/>
    <m/>
    <m/>
    <m/>
    <m/>
    <m/>
    <m/>
    <s v="Low"/>
    <s v="High"/>
    <m/>
    <m/>
  </r>
  <r>
    <d v="2022-02-07T14:00:00"/>
    <s v="Monday"/>
    <x v="1"/>
    <n v="14"/>
    <s v="Peak"/>
    <n v="26.035979346316498"/>
    <n v="44.444868728322803"/>
    <n v="1558.7060387655799"/>
    <n v="4"/>
    <s v="Off"/>
    <s v="Off"/>
    <n v="4.7398465964290102"/>
    <s v="Friday"/>
    <x v="0"/>
    <n v="77.5451627844336"/>
    <m/>
    <m/>
    <m/>
    <m/>
    <m/>
    <m/>
    <m/>
    <s v="Low"/>
    <s v="High"/>
    <m/>
    <m/>
  </r>
  <r>
    <d v="2022-02-07T15:00:00"/>
    <s v="Monday"/>
    <x v="1"/>
    <n v="15"/>
    <s v="Peak"/>
    <n v="22.390822256816399"/>
    <n v="41.211849321635498"/>
    <n v="1672.3637083549499"/>
    <n v="8"/>
    <s v="Off"/>
    <s v="Off"/>
    <n v="29.770186120118399"/>
    <s v="Sunday"/>
    <x v="0"/>
    <n v="73.936999733188301"/>
    <m/>
    <m/>
    <m/>
    <m/>
    <m/>
    <m/>
    <m/>
    <s v="High"/>
    <s v="High"/>
    <m/>
    <m/>
  </r>
  <r>
    <d v="2022-02-07T16:00:00"/>
    <s v="Monday"/>
    <x v="1"/>
    <n v="16"/>
    <s v="Peak"/>
    <n v="25.724310586296699"/>
    <n v="48.997705371295801"/>
    <n v="1839.5387942810601"/>
    <n v="9"/>
    <s v="On"/>
    <s v="Off"/>
    <n v="28.344691056206699"/>
    <s v="Sunday"/>
    <x v="0"/>
    <n v="90.683963970940198"/>
    <m/>
    <m/>
    <m/>
    <m/>
    <m/>
    <m/>
    <m/>
    <s v="High"/>
    <s v="High"/>
    <m/>
    <m/>
  </r>
  <r>
    <d v="2022-02-07T17:00:00"/>
    <s v="Monday"/>
    <x v="1"/>
    <n v="17"/>
    <s v="Peak"/>
    <n v="28.739214260468898"/>
    <n v="40.613564455855503"/>
    <n v="1581.02821940783"/>
    <n v="8"/>
    <s v="On"/>
    <s v="On"/>
    <n v="17.375717314754301"/>
    <s v="Monday"/>
    <x v="0"/>
    <n v="84.486180772107204"/>
    <m/>
    <m/>
    <m/>
    <m/>
    <m/>
    <m/>
    <m/>
    <s v="High"/>
    <s v="High"/>
    <m/>
    <m/>
  </r>
  <r>
    <d v="2022-02-07T18:00:00"/>
    <s v="Monday"/>
    <x v="1"/>
    <n v="18"/>
    <s v="Peak"/>
    <n v="29.983477896378901"/>
    <n v="52.303995690052801"/>
    <n v="1493.7977285382201"/>
    <n v="0"/>
    <s v="Off"/>
    <s v="On"/>
    <n v="1.40998411051487"/>
    <s v="Thursday"/>
    <x v="1"/>
    <n v="74.653127777250404"/>
    <m/>
    <m/>
    <m/>
    <m/>
    <m/>
    <m/>
    <m/>
    <s v="Low"/>
    <s v="Medium"/>
    <m/>
    <m/>
  </r>
  <r>
    <d v="2022-02-07T19:00:00"/>
    <s v="Monday"/>
    <x v="1"/>
    <n v="19"/>
    <s v="Peak"/>
    <n v="27.475826578952901"/>
    <n v="36.330662095785001"/>
    <n v="1013.07271373069"/>
    <n v="1"/>
    <s v="On"/>
    <s v="Off"/>
    <n v="22.8916336551124"/>
    <s v="Wednesday"/>
    <x v="0"/>
    <n v="76.260715118371493"/>
    <m/>
    <m/>
    <m/>
    <m/>
    <m/>
    <m/>
    <m/>
    <s v="Low"/>
    <s v="Medium"/>
    <m/>
    <m/>
  </r>
  <r>
    <d v="2022-02-07T20:00:00"/>
    <s v="Monday"/>
    <x v="1"/>
    <n v="20"/>
    <s v="Peak"/>
    <n v="24.217229983102499"/>
    <n v="45.409648410202102"/>
    <n v="1407.69448456092"/>
    <n v="1"/>
    <s v="Off"/>
    <s v="Off"/>
    <n v="8.7468447543766406"/>
    <s v="Tuesday"/>
    <x v="1"/>
    <n v="64.045923582876696"/>
    <m/>
    <m/>
    <m/>
    <m/>
    <m/>
    <m/>
    <m/>
    <s v="Low"/>
    <s v="Medium"/>
    <m/>
    <m/>
  </r>
  <r>
    <d v="2022-02-07T21:00:00"/>
    <s v="Monday"/>
    <x v="1"/>
    <n v="21"/>
    <s v="Peak"/>
    <n v="22.921286306580399"/>
    <n v="45.049842967459398"/>
    <n v="1770.65820031313"/>
    <n v="4"/>
    <s v="On"/>
    <s v="On"/>
    <n v="19.452681553106501"/>
    <s v="Tuesday"/>
    <x v="1"/>
    <n v="77.310375648610801"/>
    <m/>
    <m/>
    <m/>
    <m/>
    <m/>
    <m/>
    <m/>
    <s v="Low"/>
    <s v="High"/>
    <m/>
    <m/>
  </r>
  <r>
    <d v="2022-02-07T22:00:00"/>
    <s v="Monday"/>
    <x v="1"/>
    <n v="22"/>
    <s v="Off-Peak"/>
    <n v="21.351513328168299"/>
    <n v="48.120405213260099"/>
    <n v="1134.8050608354999"/>
    <n v="6"/>
    <s v="Off"/>
    <s v="On"/>
    <n v="24.554575581405999"/>
    <s v="Saturday"/>
    <x v="0"/>
    <n v="74.9489798003289"/>
    <m/>
    <m/>
    <m/>
    <m/>
    <m/>
    <m/>
    <m/>
    <s v="High"/>
    <s v="Medium"/>
    <m/>
    <m/>
  </r>
  <r>
    <d v="2022-02-07T23:00:00"/>
    <s v="Monday"/>
    <x v="1"/>
    <n v="23"/>
    <s v="Off-Peak"/>
    <n v="24.3470156574238"/>
    <n v="42.809669179633602"/>
    <n v="1361.50857120864"/>
    <n v="0"/>
    <s v="On"/>
    <s v="On"/>
    <n v="24.443398536290399"/>
    <s v="Thursday"/>
    <x v="1"/>
    <n v="78.701282329076406"/>
    <m/>
    <m/>
    <m/>
    <m/>
    <m/>
    <m/>
    <m/>
    <s v="Low"/>
    <s v="Medium"/>
    <m/>
    <m/>
  </r>
  <r>
    <d v="2022-02-08T00:00:00"/>
    <s v="Tuesday"/>
    <x v="1"/>
    <n v="0"/>
    <s v="Off-Peak"/>
    <n v="29.966554387641899"/>
    <n v="40.787982712146899"/>
    <n v="1770.71873326583"/>
    <n v="9"/>
    <s v="Off"/>
    <s v="On"/>
    <n v="27.6834987847921"/>
    <s v="Sunday"/>
    <x v="0"/>
    <n v="85.170240895263007"/>
    <m/>
    <m/>
    <m/>
    <m/>
    <m/>
    <m/>
    <m/>
    <s v="High"/>
    <s v="High"/>
    <m/>
    <m/>
  </r>
  <r>
    <d v="2022-02-08T01:00:00"/>
    <s v="Tuesday"/>
    <x v="1"/>
    <n v="1"/>
    <s v="Off-Peak"/>
    <n v="23.895524028826198"/>
    <n v="41.99854405784"/>
    <n v="1297.52281025457"/>
    <n v="8"/>
    <s v="On"/>
    <s v="Off"/>
    <n v="13.580306442789199"/>
    <s v="Wednesday"/>
    <x v="1"/>
    <n v="83.945893227726401"/>
    <m/>
    <m/>
    <m/>
    <m/>
    <m/>
    <m/>
    <m/>
    <s v="High"/>
    <s v="Medium"/>
    <m/>
    <m/>
  </r>
  <r>
    <d v="2022-02-08T02:00:00"/>
    <s v="Tuesday"/>
    <x v="1"/>
    <n v="2"/>
    <s v="Off-Peak"/>
    <n v="29.285382594703101"/>
    <n v="58.638418890200398"/>
    <n v="1681.2956228655401"/>
    <n v="0"/>
    <s v="Off"/>
    <s v="On"/>
    <n v="18.161638429141799"/>
    <s v="Tuesday"/>
    <x v="0"/>
    <n v="74.342438038231805"/>
    <m/>
    <m/>
    <m/>
    <m/>
    <m/>
    <m/>
    <m/>
    <s v="Low"/>
    <s v="High"/>
    <m/>
    <m/>
  </r>
  <r>
    <d v="2022-02-08T03:00:00"/>
    <s v="Tuesday"/>
    <x v="1"/>
    <n v="3"/>
    <s v="Off-Peak"/>
    <n v="27.227628391031601"/>
    <n v="50.833066661009603"/>
    <n v="1012.17421323697"/>
    <n v="7"/>
    <s v="Off"/>
    <s v="Off"/>
    <n v="16.854584019556501"/>
    <s v="Friday"/>
    <x v="1"/>
    <n v="84.740097502982493"/>
    <m/>
    <m/>
    <m/>
    <m/>
    <m/>
    <m/>
    <m/>
    <s v="High"/>
    <s v="Medium"/>
    <m/>
    <m/>
  </r>
  <r>
    <d v="2022-02-08T04:00:00"/>
    <s v="Tuesday"/>
    <x v="1"/>
    <n v="4"/>
    <s v="Off-Peak"/>
    <n v="28.986939634700999"/>
    <n v="55.726511080819897"/>
    <n v="1114.4058854068501"/>
    <n v="8"/>
    <s v="On"/>
    <s v="On"/>
    <n v="6.2150485251681404"/>
    <s v="Friday"/>
    <x v="0"/>
    <n v="95.570799689443504"/>
    <m/>
    <m/>
    <m/>
    <m/>
    <m/>
    <m/>
    <m/>
    <s v="High"/>
    <s v="Medium"/>
    <m/>
    <m/>
  </r>
  <r>
    <d v="2022-02-08T05:00:00"/>
    <s v="Tuesday"/>
    <x v="1"/>
    <n v="5"/>
    <s v="Off-Peak"/>
    <n v="25.520464254853302"/>
    <n v="51.502575373076297"/>
    <n v="1024.29213393639"/>
    <n v="1"/>
    <s v="On"/>
    <s v="Off"/>
    <n v="2.40542867867729"/>
    <s v="Wednesday"/>
    <x v="0"/>
    <n v="79.297404831035706"/>
    <m/>
    <m/>
    <m/>
    <m/>
    <m/>
    <m/>
    <m/>
    <s v="Low"/>
    <s v="Medium"/>
    <m/>
    <m/>
  </r>
  <r>
    <d v="2022-02-08T06:00:00"/>
    <s v="Tuesday"/>
    <x v="1"/>
    <n v="6"/>
    <s v="Off-Peak"/>
    <n v="20.874724426749601"/>
    <n v="36.728129612819302"/>
    <n v="1736.0589400479701"/>
    <n v="7"/>
    <s v="On"/>
    <s v="Off"/>
    <n v="27.8537544889877"/>
    <s v="Saturday"/>
    <x v="0"/>
    <n v="66.562488930517802"/>
    <m/>
    <m/>
    <m/>
    <m/>
    <m/>
    <m/>
    <m/>
    <s v="High"/>
    <s v="High"/>
    <m/>
    <m/>
  </r>
  <r>
    <d v="2022-02-08T07:00:00"/>
    <s v="Tuesday"/>
    <x v="1"/>
    <n v="7"/>
    <s v="Off-Peak"/>
    <n v="23.378970650266702"/>
    <n v="55.594275792901598"/>
    <n v="1728.00772718536"/>
    <n v="6"/>
    <s v="On"/>
    <s v="Off"/>
    <n v="10.9651709149268"/>
    <s v="Tuesday"/>
    <x v="0"/>
    <n v="83.397373871329805"/>
    <m/>
    <m/>
    <m/>
    <m/>
    <m/>
    <m/>
    <m/>
    <s v="High"/>
    <s v="High"/>
    <m/>
    <m/>
  </r>
  <r>
    <d v="2022-02-08T08:00:00"/>
    <s v="Tuesday"/>
    <x v="1"/>
    <n v="8"/>
    <s v="Peak"/>
    <n v="25.973845089499498"/>
    <n v="55.792314037513002"/>
    <n v="1958.3789349821"/>
    <n v="4"/>
    <s v="On"/>
    <s v="Off"/>
    <n v="3.7672373923389002"/>
    <s v="Saturday"/>
    <x v="0"/>
    <n v="84.073561216130898"/>
    <m/>
    <m/>
    <m/>
    <m/>
    <m/>
    <m/>
    <m/>
    <s v="Low"/>
    <s v="High"/>
    <m/>
    <m/>
  </r>
  <r>
    <d v="2022-02-08T09:00:00"/>
    <s v="Tuesday"/>
    <x v="1"/>
    <n v="9"/>
    <s v="Peak"/>
    <n v="22.264566775822399"/>
    <n v="40.735752488648302"/>
    <n v="1315.0243109031801"/>
    <n v="1"/>
    <s v="Off"/>
    <s v="Off"/>
    <n v="20.540905795591499"/>
    <s v="Friday"/>
    <x v="1"/>
    <n v="68.018868341330005"/>
    <m/>
    <m/>
    <m/>
    <m/>
    <m/>
    <m/>
    <m/>
    <s v="Low"/>
    <s v="Medium"/>
    <m/>
    <m/>
  </r>
  <r>
    <d v="2022-02-08T10:00:00"/>
    <s v="Tuesday"/>
    <x v="1"/>
    <n v="10"/>
    <s v="Peak"/>
    <n v="25.511826031309401"/>
    <n v="57.984476190849797"/>
    <n v="1256.27795994434"/>
    <n v="6"/>
    <s v="Off"/>
    <s v="Off"/>
    <n v="20.082158624816302"/>
    <s v="Friday"/>
    <x v="0"/>
    <n v="79.292169686906107"/>
    <m/>
    <m/>
    <m/>
    <m/>
    <m/>
    <m/>
    <m/>
    <s v="High"/>
    <s v="Medium"/>
    <m/>
    <m/>
  </r>
  <r>
    <d v="2022-02-08T11:00:00"/>
    <s v="Tuesday"/>
    <x v="1"/>
    <n v="11"/>
    <s v="Peak"/>
    <n v="24.3767748410922"/>
    <n v="47.062615067873899"/>
    <n v="1269.5732500419699"/>
    <n v="8"/>
    <s v="Off"/>
    <s v="Off"/>
    <n v="16.222608123235499"/>
    <s v="Friday"/>
    <x v="1"/>
    <n v="72.4228948235356"/>
    <m/>
    <m/>
    <m/>
    <m/>
    <m/>
    <m/>
    <m/>
    <s v="High"/>
    <s v="Medium"/>
    <m/>
    <m/>
  </r>
  <r>
    <d v="2022-02-08T12:00:00"/>
    <s v="Tuesday"/>
    <x v="1"/>
    <n v="12"/>
    <s v="Peak"/>
    <n v="26.773583466597"/>
    <n v="42.874562504261299"/>
    <n v="1645.1461286676399"/>
    <n v="0"/>
    <s v="Off"/>
    <s v="On"/>
    <n v="11.1029629295776"/>
    <s v="Wednesday"/>
    <x v="1"/>
    <n v="78.657157477696501"/>
    <m/>
    <m/>
    <m/>
    <m/>
    <m/>
    <m/>
    <m/>
    <s v="Low"/>
    <s v="High"/>
    <m/>
    <m/>
  </r>
  <r>
    <d v="2022-02-08T13:00:00"/>
    <s v="Tuesday"/>
    <x v="1"/>
    <n v="13"/>
    <s v="Peak"/>
    <n v="28.3648008563624"/>
    <n v="49.048739863844297"/>
    <n v="1766.2695206302999"/>
    <n v="9"/>
    <s v="On"/>
    <s v="On"/>
    <n v="7.31806670322357"/>
    <s v="Tuesday"/>
    <x v="1"/>
    <n v="92.058468725305303"/>
    <m/>
    <m/>
    <m/>
    <m/>
    <m/>
    <m/>
    <m/>
    <s v="High"/>
    <s v="High"/>
    <m/>
    <m/>
  </r>
  <r>
    <d v="2022-02-08T14:00:00"/>
    <s v="Tuesday"/>
    <x v="1"/>
    <n v="14"/>
    <s v="Peak"/>
    <n v="24.102954220743701"/>
    <n v="30.905798412343"/>
    <n v="1214.95759833191"/>
    <n v="4"/>
    <s v="On"/>
    <s v="On"/>
    <n v="3.0409405178565501"/>
    <s v="Friday"/>
    <x v="1"/>
    <n v="73.480515098239593"/>
    <m/>
    <m/>
    <m/>
    <m/>
    <m/>
    <m/>
    <m/>
    <s v="Low"/>
    <s v="Medium"/>
    <m/>
    <m/>
  </r>
  <r>
    <d v="2022-02-08T15:00:00"/>
    <s v="Tuesday"/>
    <x v="1"/>
    <n v="15"/>
    <s v="Peak"/>
    <n v="21.2570157716947"/>
    <n v="35.176720766078198"/>
    <n v="1702.4940285109999"/>
    <n v="1"/>
    <s v="On"/>
    <s v="Off"/>
    <n v="24.245573853513498"/>
    <s v="Thursday"/>
    <x v="1"/>
    <n v="75.182823286805302"/>
    <m/>
    <m/>
    <m/>
    <m/>
    <m/>
    <m/>
    <m/>
    <s v="Low"/>
    <s v="High"/>
    <m/>
    <m/>
  </r>
  <r>
    <d v="2022-02-08T16:00:00"/>
    <s v="Tuesday"/>
    <x v="1"/>
    <n v="16"/>
    <s v="Peak"/>
    <n v="23.509149382357101"/>
    <n v="50.848677854800002"/>
    <n v="1039.0484179633199"/>
    <n v="0"/>
    <s v="Off"/>
    <s v="Off"/>
    <n v="9.2733298521731502"/>
    <s v="Monday"/>
    <x v="1"/>
    <n v="72.962325642513406"/>
    <m/>
    <m/>
    <m/>
    <m/>
    <m/>
    <m/>
    <m/>
    <s v="Low"/>
    <s v="Medium"/>
    <m/>
    <m/>
  </r>
  <r>
    <d v="2022-02-08T17:00:00"/>
    <s v="Tuesday"/>
    <x v="1"/>
    <n v="17"/>
    <s v="Peak"/>
    <n v="22.928908915882399"/>
    <n v="31.499457238555401"/>
    <n v="1173.1910871938101"/>
    <n v="1"/>
    <s v="Off"/>
    <s v="On"/>
    <n v="6.9043234988148798"/>
    <s v="Saturday"/>
    <x v="1"/>
    <n v="79.488976744686795"/>
    <m/>
    <m/>
    <m/>
    <m/>
    <m/>
    <m/>
    <m/>
    <s v="Low"/>
    <s v="Medium"/>
    <m/>
    <m/>
  </r>
  <r>
    <d v="2022-02-08T18:00:00"/>
    <s v="Tuesday"/>
    <x v="1"/>
    <n v="18"/>
    <s v="Peak"/>
    <n v="20.9666305954926"/>
    <n v="57.771285421455801"/>
    <n v="1197.5542255381399"/>
    <n v="6"/>
    <s v="Off"/>
    <s v="On"/>
    <n v="12.1729967307247"/>
    <s v="Sunday"/>
    <x v="0"/>
    <n v="71.975907740993094"/>
    <m/>
    <m/>
    <m/>
    <m/>
    <m/>
    <m/>
    <m/>
    <s v="High"/>
    <s v="Medium"/>
    <m/>
    <m/>
  </r>
  <r>
    <d v="2022-02-08T19:00:00"/>
    <s v="Tuesday"/>
    <x v="1"/>
    <n v="19"/>
    <s v="Peak"/>
    <n v="24.831323702895101"/>
    <n v="57.253454922988503"/>
    <n v="1521.81623318529"/>
    <n v="7"/>
    <s v="Off"/>
    <s v="Off"/>
    <n v="21.177862985274"/>
    <s v="Sunday"/>
    <x v="0"/>
    <n v="70.050166518054894"/>
    <m/>
    <m/>
    <m/>
    <m/>
    <m/>
    <m/>
    <m/>
    <s v="High"/>
    <s v="High"/>
    <m/>
    <m/>
  </r>
  <r>
    <d v="2022-02-08T20:00:00"/>
    <s v="Tuesday"/>
    <x v="1"/>
    <n v="20"/>
    <s v="Peak"/>
    <n v="29.963470075248502"/>
    <n v="45.006212240334598"/>
    <n v="1402.85055710509"/>
    <n v="6"/>
    <s v="On"/>
    <s v="Off"/>
    <n v="27.5515678654011"/>
    <s v="Thursday"/>
    <x v="1"/>
    <n v="88.628402589132406"/>
    <m/>
    <m/>
    <m/>
    <m/>
    <m/>
    <m/>
    <m/>
    <s v="High"/>
    <s v="Medium"/>
    <m/>
    <m/>
  </r>
  <r>
    <d v="2022-02-08T21:00:00"/>
    <s v="Tuesday"/>
    <x v="1"/>
    <n v="21"/>
    <s v="Peak"/>
    <n v="22.757237527227801"/>
    <n v="36.166528064012297"/>
    <n v="1338.9930339376201"/>
    <n v="9"/>
    <s v="On"/>
    <s v="Off"/>
    <n v="9.3018313866750795"/>
    <s v="Thursday"/>
    <x v="1"/>
    <n v="74.723687667297298"/>
    <m/>
    <m/>
    <m/>
    <m/>
    <m/>
    <m/>
    <m/>
    <s v="High"/>
    <s v="Medium"/>
    <m/>
    <m/>
  </r>
  <r>
    <d v="2022-02-08T22:00:00"/>
    <s v="Tuesday"/>
    <x v="1"/>
    <n v="22"/>
    <s v="Off-Peak"/>
    <n v="29.998670840983898"/>
    <n v="40.243842236688302"/>
    <n v="1866.0743662744601"/>
    <n v="3"/>
    <s v="On"/>
    <s v="Off"/>
    <n v="21.104849918666499"/>
    <s v="Wednesday"/>
    <x v="0"/>
    <n v="86.840489492360305"/>
    <m/>
    <m/>
    <m/>
    <m/>
    <m/>
    <m/>
    <m/>
    <s v="Low"/>
    <s v="High"/>
    <m/>
    <m/>
  </r>
  <r>
    <d v="2022-02-08T23:00:00"/>
    <s v="Tuesday"/>
    <x v="1"/>
    <n v="23"/>
    <s v="Off-Peak"/>
    <n v="27.446710394153801"/>
    <n v="54.860618093689403"/>
    <n v="1072.0455380092101"/>
    <n v="6"/>
    <s v="Off"/>
    <s v="On"/>
    <n v="16.0516228814319"/>
    <s v="Friday"/>
    <x v="1"/>
    <n v="74.327506300499607"/>
    <m/>
    <m/>
    <m/>
    <m/>
    <m/>
    <m/>
    <m/>
    <s v="High"/>
    <s v="Medium"/>
    <m/>
    <m/>
  </r>
  <r>
    <d v="2022-02-09T00:00:00"/>
    <s v="Wednesday"/>
    <x v="1"/>
    <n v="0"/>
    <s v="Off-Peak"/>
    <n v="20.2793534791778"/>
    <n v="44.436455098143"/>
    <n v="1631.17368591064"/>
    <n v="4"/>
    <s v="On"/>
    <s v="On"/>
    <n v="12.668610249281"/>
    <s v="Saturday"/>
    <x v="0"/>
    <n v="63.298667998943401"/>
    <m/>
    <m/>
    <m/>
    <m/>
    <m/>
    <m/>
    <m/>
    <s v="Low"/>
    <s v="High"/>
    <m/>
    <m/>
  </r>
  <r>
    <d v="2022-02-09T01:00:00"/>
    <s v="Wednesday"/>
    <x v="1"/>
    <n v="1"/>
    <s v="Off-Peak"/>
    <n v="29.6079427834093"/>
    <n v="53.482526307000299"/>
    <n v="1458.1257851165799"/>
    <n v="0"/>
    <s v="On"/>
    <s v="Off"/>
    <n v="11.7334164759821"/>
    <s v="Wednesday"/>
    <x v="0"/>
    <n v="90.279794178436305"/>
    <m/>
    <m/>
    <m/>
    <m/>
    <m/>
    <m/>
    <m/>
    <s v="Low"/>
    <s v="Medium"/>
    <m/>
    <m/>
  </r>
  <r>
    <d v="2022-02-09T02:00:00"/>
    <s v="Wednesday"/>
    <x v="1"/>
    <n v="2"/>
    <s v="Off-Peak"/>
    <n v="24.126518793616601"/>
    <n v="30.768443342848901"/>
    <n v="1855.8973674932599"/>
    <n v="2"/>
    <s v="On"/>
    <s v="Off"/>
    <n v="28.533117764631498"/>
    <s v="Sunday"/>
    <x v="0"/>
    <n v="71.081567695922701"/>
    <m/>
    <m/>
    <m/>
    <m/>
    <m/>
    <m/>
    <m/>
    <s v="Low"/>
    <s v="High"/>
    <m/>
    <m/>
  </r>
  <r>
    <d v="2022-02-09T03:00:00"/>
    <s v="Wednesday"/>
    <x v="1"/>
    <n v="3"/>
    <s v="Off-Peak"/>
    <n v="21.815877575139901"/>
    <n v="44.574549137914801"/>
    <n v="1706.63459509727"/>
    <n v="0"/>
    <s v="Off"/>
    <s v="Off"/>
    <n v="7.4758066361050002"/>
    <s v="Sunday"/>
    <x v="0"/>
    <n v="65.443610990114607"/>
    <m/>
    <m/>
    <m/>
    <m/>
    <m/>
    <m/>
    <m/>
    <s v="Low"/>
    <s v="High"/>
    <m/>
    <m/>
  </r>
  <r>
    <d v="2022-02-09T04:00:00"/>
    <s v="Wednesday"/>
    <x v="1"/>
    <n v="4"/>
    <s v="Off-Peak"/>
    <n v="23.1187154168306"/>
    <n v="56.435820980043502"/>
    <n v="1069.2576368648699"/>
    <n v="6"/>
    <s v="On"/>
    <s v="On"/>
    <n v="26.020213177225799"/>
    <s v="Saturday"/>
    <x v="0"/>
    <n v="72.512238723117406"/>
    <m/>
    <m/>
    <m/>
    <m/>
    <m/>
    <m/>
    <m/>
    <s v="High"/>
    <s v="Medium"/>
    <m/>
    <m/>
  </r>
  <r>
    <d v="2022-02-09T05:00:00"/>
    <s v="Wednesday"/>
    <x v="1"/>
    <n v="5"/>
    <s v="Off-Peak"/>
    <n v="21.650388242215801"/>
    <n v="48.946239684300402"/>
    <n v="1928.1577624162601"/>
    <n v="0"/>
    <s v="Off"/>
    <s v="Off"/>
    <n v="13.4911213197494"/>
    <s v="Tuesday"/>
    <x v="1"/>
    <n v="64.627594677649"/>
    <m/>
    <m/>
    <m/>
    <m/>
    <m/>
    <m/>
    <m/>
    <s v="Low"/>
    <s v="High"/>
    <m/>
    <m/>
  </r>
  <r>
    <d v="2022-02-09T06:00:00"/>
    <s v="Wednesday"/>
    <x v="1"/>
    <n v="6"/>
    <s v="Off-Peak"/>
    <n v="21.111811878587201"/>
    <n v="58.768959499110899"/>
    <n v="1929.9234754214499"/>
    <n v="6"/>
    <s v="On"/>
    <s v="Off"/>
    <n v="28.284476422390799"/>
    <s v="Thursday"/>
    <x v="1"/>
    <n v="69.598317846072902"/>
    <m/>
    <m/>
    <m/>
    <m/>
    <m/>
    <m/>
    <m/>
    <s v="High"/>
    <s v="High"/>
    <m/>
    <m/>
  </r>
  <r>
    <d v="2022-02-09T07:00:00"/>
    <s v="Wednesday"/>
    <x v="1"/>
    <n v="7"/>
    <s v="Off-Peak"/>
    <n v="24.801578478747299"/>
    <n v="48.895171372395502"/>
    <n v="1456.4218445214401"/>
    <n v="4"/>
    <s v="On"/>
    <s v="On"/>
    <n v="19.8262763227224"/>
    <s v="Sunday"/>
    <x v="1"/>
    <n v="75.919291674598398"/>
    <m/>
    <m/>
    <m/>
    <m/>
    <m/>
    <m/>
    <m/>
    <s v="Low"/>
    <s v="Medium"/>
    <m/>
    <m/>
  </r>
  <r>
    <d v="2022-02-09T08:00:00"/>
    <s v="Wednesday"/>
    <x v="1"/>
    <n v="8"/>
    <s v="Peak"/>
    <n v="28.522169710992401"/>
    <n v="39.9578096851723"/>
    <n v="1633.9009476210399"/>
    <n v="3"/>
    <s v="On"/>
    <s v="On"/>
    <n v="10.2873190730216"/>
    <s v="Thursday"/>
    <x v="1"/>
    <n v="90.078600837482497"/>
    <m/>
    <m/>
    <m/>
    <m/>
    <m/>
    <m/>
    <m/>
    <s v="Low"/>
    <s v="High"/>
    <m/>
    <m/>
  </r>
  <r>
    <d v="2022-02-09T09:00:00"/>
    <s v="Wednesday"/>
    <x v="1"/>
    <n v="9"/>
    <s v="Peak"/>
    <n v="24.545243028110001"/>
    <n v="46.324494455788503"/>
    <n v="1776.6700185299301"/>
    <n v="6"/>
    <s v="Off"/>
    <s v="Off"/>
    <n v="28.8855581491481"/>
    <s v="Thursday"/>
    <x v="0"/>
    <n v="79.813061160875804"/>
    <m/>
    <m/>
    <m/>
    <m/>
    <m/>
    <m/>
    <m/>
    <s v="High"/>
    <s v="High"/>
    <m/>
    <m/>
  </r>
  <r>
    <d v="2022-02-09T10:00:00"/>
    <s v="Wednesday"/>
    <x v="1"/>
    <n v="10"/>
    <s v="Peak"/>
    <n v="24.778758105110501"/>
    <n v="39.145015288014697"/>
    <n v="1720.424125578"/>
    <n v="9"/>
    <s v="Off"/>
    <s v="Off"/>
    <n v="14.2763846909578"/>
    <s v="Friday"/>
    <x v="1"/>
    <n v="72.359761057386706"/>
    <m/>
    <m/>
    <m/>
    <m/>
    <m/>
    <m/>
    <m/>
    <s v="High"/>
    <s v="High"/>
    <m/>
    <m/>
  </r>
  <r>
    <d v="2022-02-09T11:00:00"/>
    <s v="Wednesday"/>
    <x v="1"/>
    <n v="11"/>
    <s v="Peak"/>
    <n v="27.58947168249"/>
    <n v="40.469003159912802"/>
    <n v="1521.9200539965"/>
    <n v="8"/>
    <s v="Off"/>
    <s v="Off"/>
    <n v="8.2359982949922106"/>
    <s v="Thursday"/>
    <x v="0"/>
    <n v="83.134822739430504"/>
    <m/>
    <m/>
    <m/>
    <m/>
    <m/>
    <m/>
    <m/>
    <s v="High"/>
    <s v="High"/>
    <m/>
    <m/>
  </r>
  <r>
    <d v="2022-02-09T12:00:00"/>
    <s v="Wednesday"/>
    <x v="1"/>
    <n v="12"/>
    <s v="Peak"/>
    <n v="22.3381076172479"/>
    <n v="52.796286942527601"/>
    <n v="1935.58091748331"/>
    <n v="5"/>
    <s v="Off"/>
    <s v="Off"/>
    <n v="18.6837543972579"/>
    <s v="Friday"/>
    <x v="1"/>
    <n v="69.887077872745095"/>
    <m/>
    <m/>
    <m/>
    <m/>
    <m/>
    <m/>
    <m/>
    <s v="Medium"/>
    <s v="High"/>
    <m/>
    <m/>
  </r>
  <r>
    <d v="2022-02-09T13:00:00"/>
    <s v="Wednesday"/>
    <x v="1"/>
    <n v="13"/>
    <s v="Peak"/>
    <n v="28.5432047797695"/>
    <n v="34.142476532436099"/>
    <n v="1284.66181186368"/>
    <n v="5"/>
    <s v="Off"/>
    <s v="Off"/>
    <n v="24.014743368808102"/>
    <s v="Saturday"/>
    <x v="1"/>
    <n v="79.685466833542904"/>
    <m/>
    <m/>
    <m/>
    <m/>
    <m/>
    <m/>
    <m/>
    <s v="Medium"/>
    <s v="Medium"/>
    <m/>
    <m/>
  </r>
  <r>
    <d v="2022-02-09T14:00:00"/>
    <s v="Wednesday"/>
    <x v="1"/>
    <n v="14"/>
    <s v="Peak"/>
    <n v="23.159549117126002"/>
    <n v="32.397287263373798"/>
    <n v="1013.99396292177"/>
    <n v="8"/>
    <s v="On"/>
    <s v="On"/>
    <n v="27.026755227844301"/>
    <s v="Sunday"/>
    <x v="1"/>
    <n v="85.948363699539499"/>
    <m/>
    <m/>
    <m/>
    <m/>
    <m/>
    <m/>
    <m/>
    <s v="High"/>
    <s v="Medium"/>
    <m/>
    <m/>
  </r>
  <r>
    <d v="2022-02-09T15:00:00"/>
    <s v="Wednesday"/>
    <x v="1"/>
    <n v="15"/>
    <s v="Peak"/>
    <n v="25.360812405799901"/>
    <n v="53.6837009776944"/>
    <n v="1497.7813054030701"/>
    <n v="2"/>
    <s v="On"/>
    <s v="Off"/>
    <n v="22.447435273143299"/>
    <s v="Sunday"/>
    <x v="1"/>
    <n v="74.258024097085794"/>
    <m/>
    <m/>
    <m/>
    <m/>
    <m/>
    <m/>
    <m/>
    <s v="Low"/>
    <s v="Medium"/>
    <m/>
    <m/>
  </r>
  <r>
    <d v="2022-02-09T16:00:00"/>
    <s v="Wednesday"/>
    <x v="1"/>
    <n v="16"/>
    <s v="Peak"/>
    <n v="27.003291087185101"/>
    <n v="42.480580928684198"/>
    <n v="1662.27088582282"/>
    <n v="9"/>
    <s v="Off"/>
    <s v="Off"/>
    <n v="15.603829019480701"/>
    <s v="Wednesday"/>
    <x v="0"/>
    <n v="76.356418443074304"/>
    <m/>
    <m/>
    <m/>
    <m/>
    <m/>
    <m/>
    <m/>
    <s v="High"/>
    <s v="High"/>
    <m/>
    <m/>
  </r>
  <r>
    <d v="2022-02-09T17:00:00"/>
    <s v="Wednesday"/>
    <x v="1"/>
    <n v="17"/>
    <s v="Peak"/>
    <n v="25.079778432723899"/>
    <n v="35.1817458421705"/>
    <n v="1328.4834500934501"/>
    <n v="1"/>
    <s v="On"/>
    <s v="On"/>
    <n v="28.2904887747498"/>
    <s v="Wednesday"/>
    <x v="1"/>
    <n v="79.6434926957957"/>
    <m/>
    <m/>
    <m/>
    <m/>
    <m/>
    <m/>
    <m/>
    <s v="Low"/>
    <s v="Medium"/>
    <m/>
    <m/>
  </r>
  <r>
    <d v="2022-02-09T18:00:00"/>
    <s v="Wednesday"/>
    <x v="1"/>
    <n v="18"/>
    <s v="Peak"/>
    <n v="26.973465322108101"/>
    <n v="33.662502489250897"/>
    <n v="1470.1348700997301"/>
    <n v="9"/>
    <s v="Off"/>
    <s v="Off"/>
    <n v="17.589348539279399"/>
    <s v="Saturday"/>
    <x v="0"/>
    <n v="70.996554258517605"/>
    <m/>
    <m/>
    <m/>
    <m/>
    <m/>
    <m/>
    <m/>
    <s v="High"/>
    <s v="Medium"/>
    <m/>
    <m/>
  </r>
  <r>
    <d v="2022-02-09T19:00:00"/>
    <s v="Wednesday"/>
    <x v="1"/>
    <n v="19"/>
    <s v="Peak"/>
    <n v="21.676012686741998"/>
    <n v="49.482006985845402"/>
    <n v="1020.90076365261"/>
    <n v="1"/>
    <s v="On"/>
    <s v="On"/>
    <n v="28.0504947784395"/>
    <s v="Saturday"/>
    <x v="1"/>
    <n v="82.106336502591006"/>
    <m/>
    <m/>
    <m/>
    <m/>
    <m/>
    <m/>
    <m/>
    <s v="Low"/>
    <s v="Medium"/>
    <m/>
    <m/>
  </r>
  <r>
    <d v="2022-02-09T20:00:00"/>
    <s v="Wednesday"/>
    <x v="1"/>
    <n v="20"/>
    <s v="Peak"/>
    <n v="27.6539867533726"/>
    <n v="41.175426275647297"/>
    <n v="1850.08551424353"/>
    <n v="9"/>
    <s v="On"/>
    <s v="Off"/>
    <n v="28.8977130951533"/>
    <s v="Friday"/>
    <x v="0"/>
    <n v="88.269879750886702"/>
    <m/>
    <m/>
    <m/>
    <m/>
    <m/>
    <m/>
    <m/>
    <s v="High"/>
    <s v="High"/>
    <m/>
    <m/>
  </r>
  <r>
    <d v="2022-02-09T21:00:00"/>
    <s v="Wednesday"/>
    <x v="1"/>
    <n v="21"/>
    <s v="Peak"/>
    <n v="23.828504016968399"/>
    <n v="34.256256696171597"/>
    <n v="1303.48705610514"/>
    <n v="8"/>
    <s v="On"/>
    <s v="On"/>
    <n v="20.999639676148401"/>
    <s v="Friday"/>
    <x v="1"/>
    <n v="83.568671921574705"/>
    <m/>
    <m/>
    <m/>
    <m/>
    <m/>
    <m/>
    <m/>
    <s v="High"/>
    <s v="Medium"/>
    <m/>
    <m/>
  </r>
  <r>
    <d v="2022-02-09T22:00:00"/>
    <s v="Wednesday"/>
    <x v="1"/>
    <n v="22"/>
    <s v="Off-Peak"/>
    <n v="29.9035644621781"/>
    <n v="42.493791805114398"/>
    <n v="1677.9136218745"/>
    <n v="5"/>
    <s v="Off"/>
    <s v="Off"/>
    <n v="14.8985442205159"/>
    <s v="Wednesday"/>
    <x v="0"/>
    <n v="86.338049905387194"/>
    <m/>
    <m/>
    <m/>
    <m/>
    <m/>
    <m/>
    <m/>
    <s v="Medium"/>
    <s v="High"/>
    <m/>
    <m/>
  </r>
  <r>
    <d v="2022-02-09T23:00:00"/>
    <s v="Wednesday"/>
    <x v="1"/>
    <n v="23"/>
    <s v="Off-Peak"/>
    <n v="28.748116345592699"/>
    <n v="48.888028872469597"/>
    <n v="1999.98225213163"/>
    <n v="6"/>
    <s v="Off"/>
    <s v="Off"/>
    <n v="13.313382816696199"/>
    <s v="Sunday"/>
    <x v="1"/>
    <n v="76.767502731885003"/>
    <m/>
    <m/>
    <m/>
    <m/>
    <m/>
    <m/>
    <m/>
    <s v="High"/>
    <s v="High"/>
    <m/>
    <m/>
  </r>
  <r>
    <d v="2022-02-10T00:00:00"/>
    <s v="Thursday"/>
    <x v="1"/>
    <n v="0"/>
    <s v="Off-Peak"/>
    <n v="26.824760017182602"/>
    <n v="44.4803181327799"/>
    <n v="1639.72457009033"/>
    <n v="0"/>
    <s v="Off"/>
    <s v="On"/>
    <n v="20.641684808058599"/>
    <s v="Tuesday"/>
    <x v="1"/>
    <n v="69.989627141606306"/>
    <m/>
    <m/>
    <m/>
    <m/>
    <m/>
    <m/>
    <m/>
    <s v="Low"/>
    <s v="High"/>
    <m/>
    <m/>
  </r>
  <r>
    <d v="2022-02-10T01:00:00"/>
    <s v="Thursday"/>
    <x v="1"/>
    <n v="1"/>
    <s v="Off-Peak"/>
    <n v="24.1914747438686"/>
    <n v="46.789443519160699"/>
    <n v="1391.9847052712901"/>
    <n v="7"/>
    <s v="Off"/>
    <s v="On"/>
    <n v="11.0950443554428"/>
    <s v="Tuesday"/>
    <x v="0"/>
    <n v="71.833548576522205"/>
    <m/>
    <m/>
    <m/>
    <m/>
    <m/>
    <m/>
    <m/>
    <s v="High"/>
    <s v="Medium"/>
    <m/>
    <m/>
  </r>
  <r>
    <d v="2022-02-10T02:00:00"/>
    <s v="Thursday"/>
    <x v="1"/>
    <n v="2"/>
    <s v="Off-Peak"/>
    <n v="22.098215513118198"/>
    <n v="40.972865888510398"/>
    <n v="1004.11067212747"/>
    <n v="4"/>
    <s v="On"/>
    <s v="Off"/>
    <n v="17.961627356124598"/>
    <s v="Tuesday"/>
    <x v="0"/>
    <n v="76.933413834947402"/>
    <m/>
    <m/>
    <m/>
    <m/>
    <m/>
    <m/>
    <m/>
    <s v="Low"/>
    <s v="Medium"/>
    <m/>
    <m/>
  </r>
  <r>
    <d v="2022-02-10T03:00:00"/>
    <s v="Thursday"/>
    <x v="1"/>
    <n v="3"/>
    <s v="Off-Peak"/>
    <n v="25.410412214272199"/>
    <n v="43.796399119275598"/>
    <n v="1988.43847425378"/>
    <n v="7"/>
    <s v="On"/>
    <s v="On"/>
    <n v="3.2597693363069902"/>
    <s v="Friday"/>
    <x v="1"/>
    <n v="85.938000983118698"/>
    <m/>
    <m/>
    <m/>
    <m/>
    <m/>
    <m/>
    <m/>
    <s v="High"/>
    <s v="High"/>
    <m/>
    <m/>
  </r>
  <r>
    <d v="2022-02-10T04:00:00"/>
    <s v="Thursday"/>
    <x v="1"/>
    <n v="4"/>
    <s v="Off-Peak"/>
    <n v="21.321407486988701"/>
    <n v="49.251736621172398"/>
    <n v="1456.1385824337999"/>
    <n v="0"/>
    <s v="On"/>
    <s v="On"/>
    <n v="8.3560396019756595"/>
    <s v="Friday"/>
    <x v="0"/>
    <n v="73.764917664826697"/>
    <m/>
    <m/>
    <m/>
    <m/>
    <m/>
    <m/>
    <m/>
    <s v="Low"/>
    <s v="Medium"/>
    <m/>
    <m/>
  </r>
  <r>
    <d v="2022-02-10T05:00:00"/>
    <s v="Thursday"/>
    <x v="1"/>
    <n v="5"/>
    <s v="Off-Peak"/>
    <n v="24.893530032261101"/>
    <n v="39.764446875400303"/>
    <n v="1171.57375946667"/>
    <n v="8"/>
    <s v="On"/>
    <s v="On"/>
    <n v="15.639256028306701"/>
    <s v="Tuesday"/>
    <x v="1"/>
    <n v="81.374915745402404"/>
    <m/>
    <m/>
    <m/>
    <m/>
    <m/>
    <m/>
    <m/>
    <s v="High"/>
    <s v="Medium"/>
    <m/>
    <m/>
  </r>
  <r>
    <d v="2022-02-10T06:00:00"/>
    <s v="Thursday"/>
    <x v="1"/>
    <n v="6"/>
    <s v="Off-Peak"/>
    <n v="20.653431405073"/>
    <n v="57.528673697527502"/>
    <n v="1887.5130076585699"/>
    <n v="4"/>
    <s v="On"/>
    <s v="On"/>
    <n v="10.958254752783301"/>
    <s v="Tuesday"/>
    <x v="1"/>
    <n v="64.1604409404394"/>
    <m/>
    <m/>
    <m/>
    <m/>
    <m/>
    <m/>
    <m/>
    <s v="Low"/>
    <s v="High"/>
    <m/>
    <m/>
  </r>
  <r>
    <d v="2022-02-10T07:00:00"/>
    <s v="Thursday"/>
    <x v="1"/>
    <n v="7"/>
    <s v="Off-Peak"/>
    <n v="21.837071209293999"/>
    <n v="45.639819399931604"/>
    <n v="1256.9501747960001"/>
    <n v="7"/>
    <s v="Off"/>
    <s v="On"/>
    <n v="23.307386599953201"/>
    <s v="Tuesday"/>
    <x v="0"/>
    <n v="70.644224807509104"/>
    <m/>
    <m/>
    <m/>
    <m/>
    <m/>
    <m/>
    <m/>
    <s v="High"/>
    <s v="Medium"/>
    <m/>
    <m/>
  </r>
  <r>
    <d v="2022-02-10T08:00:00"/>
    <s v="Thursday"/>
    <x v="1"/>
    <n v="8"/>
    <s v="Peak"/>
    <n v="22.640603014321901"/>
    <n v="34.750779081673599"/>
    <n v="1368.56836264975"/>
    <n v="5"/>
    <s v="On"/>
    <s v="Off"/>
    <n v="11.367641061810801"/>
    <s v="Wednesday"/>
    <x v="1"/>
    <n v="77.156199248019405"/>
    <m/>
    <m/>
    <m/>
    <m/>
    <m/>
    <m/>
    <m/>
    <s v="Medium"/>
    <s v="Medium"/>
    <m/>
    <m/>
  </r>
  <r>
    <d v="2022-02-10T09:00:00"/>
    <s v="Thursday"/>
    <x v="1"/>
    <n v="9"/>
    <s v="Peak"/>
    <n v="21.679493073725801"/>
    <n v="46.167242287300603"/>
    <n v="1780.30662934464"/>
    <n v="0"/>
    <s v="On"/>
    <s v="On"/>
    <n v="22.638543444285201"/>
    <s v="Tuesday"/>
    <x v="1"/>
    <n v="67.007114516958097"/>
    <m/>
    <m/>
    <m/>
    <m/>
    <m/>
    <m/>
    <m/>
    <s v="Low"/>
    <s v="High"/>
    <m/>
    <m/>
  </r>
  <r>
    <d v="2022-02-10T10:00:00"/>
    <s v="Thursday"/>
    <x v="1"/>
    <n v="10"/>
    <s v="Peak"/>
    <n v="25.8369357117049"/>
    <n v="39.919611210968199"/>
    <n v="1365.4896726643401"/>
    <n v="7"/>
    <s v="Off"/>
    <s v="Off"/>
    <n v="19.965328950193101"/>
    <s v="Sunday"/>
    <x v="1"/>
    <n v="83.071314414978701"/>
    <m/>
    <m/>
    <m/>
    <m/>
    <m/>
    <m/>
    <m/>
    <s v="High"/>
    <s v="Medium"/>
    <m/>
    <m/>
  </r>
  <r>
    <d v="2022-02-10T11:00:00"/>
    <s v="Thursday"/>
    <x v="1"/>
    <n v="11"/>
    <s v="Peak"/>
    <n v="28.018438618136301"/>
    <n v="31.607004499430801"/>
    <n v="1848.97247785884"/>
    <n v="7"/>
    <s v="Off"/>
    <s v="Off"/>
    <n v="22.589281103535399"/>
    <s v="Friday"/>
    <x v="0"/>
    <n v="87.408309752387794"/>
    <m/>
    <m/>
    <m/>
    <m/>
    <m/>
    <m/>
    <m/>
    <s v="High"/>
    <s v="High"/>
    <m/>
    <m/>
  </r>
  <r>
    <d v="2022-02-10T12:00:00"/>
    <s v="Thursday"/>
    <x v="1"/>
    <n v="12"/>
    <s v="Peak"/>
    <n v="25.081028599810601"/>
    <n v="31.303698372614701"/>
    <n v="1555.7476093478699"/>
    <n v="3"/>
    <s v="Off"/>
    <s v="Off"/>
    <n v="5.2197667115740698"/>
    <s v="Friday"/>
    <x v="1"/>
    <n v="81.385154804364603"/>
    <m/>
    <m/>
    <m/>
    <m/>
    <m/>
    <m/>
    <m/>
    <s v="Low"/>
    <s v="High"/>
    <m/>
    <m/>
  </r>
  <r>
    <d v="2022-02-10T13:00:00"/>
    <s v="Thursday"/>
    <x v="1"/>
    <n v="13"/>
    <s v="Peak"/>
    <n v="27.417999929856499"/>
    <n v="54.1117406513156"/>
    <n v="1743.0002029003399"/>
    <n v="3"/>
    <s v="Off"/>
    <s v="On"/>
    <n v="12.6575893151795"/>
    <s v="Friday"/>
    <x v="0"/>
    <n v="85.556235580314905"/>
    <m/>
    <m/>
    <m/>
    <m/>
    <m/>
    <m/>
    <m/>
    <s v="Low"/>
    <s v="High"/>
    <m/>
    <m/>
  </r>
  <r>
    <d v="2022-02-10T14:00:00"/>
    <s v="Thursday"/>
    <x v="1"/>
    <n v="14"/>
    <s v="Peak"/>
    <n v="24.575067555746202"/>
    <n v="39.761963053597803"/>
    <n v="1229.5938961792999"/>
    <n v="8"/>
    <s v="Off"/>
    <s v="On"/>
    <n v="14.6852809121352"/>
    <s v="Tuesday"/>
    <x v="1"/>
    <n v="71.359781025744894"/>
    <m/>
    <m/>
    <m/>
    <m/>
    <m/>
    <m/>
    <m/>
    <s v="High"/>
    <s v="Medium"/>
    <m/>
    <m/>
  </r>
  <r>
    <d v="2022-02-10T15:00:00"/>
    <s v="Thursday"/>
    <x v="1"/>
    <n v="15"/>
    <s v="Peak"/>
    <n v="25.038166458222399"/>
    <n v="32.482980306806397"/>
    <n v="1591.2570278400101"/>
    <n v="9"/>
    <s v="On"/>
    <s v="On"/>
    <n v="20.969063432043601"/>
    <s v="Sunday"/>
    <x v="1"/>
    <n v="77.812802940784906"/>
    <m/>
    <m/>
    <m/>
    <m/>
    <m/>
    <m/>
    <m/>
    <s v="High"/>
    <s v="High"/>
    <m/>
    <m/>
  </r>
  <r>
    <d v="2022-02-10T16:00:00"/>
    <s v="Thursday"/>
    <x v="1"/>
    <n v="16"/>
    <s v="Peak"/>
    <n v="23.6010954957632"/>
    <n v="52.295077821759698"/>
    <n v="1502.55690656398"/>
    <n v="5"/>
    <s v="Off"/>
    <s v="Off"/>
    <n v="11.9745957512765"/>
    <s v="Thursday"/>
    <x v="0"/>
    <n v="74.008294134165396"/>
    <m/>
    <m/>
    <m/>
    <m/>
    <m/>
    <m/>
    <m/>
    <s v="Medium"/>
    <s v="High"/>
    <m/>
    <m/>
  </r>
  <r>
    <d v="2022-02-10T17:00:00"/>
    <s v="Thursday"/>
    <x v="1"/>
    <n v="17"/>
    <s v="Peak"/>
    <n v="21.391320811538201"/>
    <n v="49.703707188136597"/>
    <n v="1271.2872594610601"/>
    <n v="4"/>
    <s v="Off"/>
    <s v="Off"/>
    <n v="19.740874702749199"/>
    <s v="Sunday"/>
    <x v="1"/>
    <n v="67.449943852674195"/>
    <m/>
    <m/>
    <m/>
    <m/>
    <m/>
    <m/>
    <m/>
    <s v="Low"/>
    <s v="Medium"/>
    <m/>
    <m/>
  </r>
  <r>
    <d v="2022-02-10T18:00:00"/>
    <s v="Thursday"/>
    <x v="1"/>
    <n v="18"/>
    <s v="Peak"/>
    <n v="26.7726834338835"/>
    <n v="50.967437136475503"/>
    <n v="1077.00620400249"/>
    <n v="4"/>
    <s v="Off"/>
    <s v="On"/>
    <n v="10.325075073215499"/>
    <s v="Thursday"/>
    <x v="0"/>
    <n v="87.428844388737403"/>
    <m/>
    <m/>
    <m/>
    <m/>
    <m/>
    <m/>
    <m/>
    <s v="Low"/>
    <s v="Medium"/>
    <m/>
    <m/>
  </r>
  <r>
    <d v="2022-02-10T19:00:00"/>
    <s v="Thursday"/>
    <x v="1"/>
    <n v="19"/>
    <s v="Peak"/>
    <n v="21.654188937209799"/>
    <n v="49.527989552853803"/>
    <n v="1404.6769101893599"/>
    <n v="8"/>
    <s v="On"/>
    <s v="Off"/>
    <n v="8.1815620059385505"/>
    <s v="Sunday"/>
    <x v="1"/>
    <n v="73.944897160381899"/>
    <m/>
    <m/>
    <m/>
    <m/>
    <m/>
    <m/>
    <m/>
    <s v="High"/>
    <s v="Medium"/>
    <m/>
    <m/>
  </r>
  <r>
    <d v="2022-02-10T20:00:00"/>
    <s v="Thursday"/>
    <x v="1"/>
    <n v="20"/>
    <s v="Peak"/>
    <n v="28.7810316130399"/>
    <n v="36.298309298188698"/>
    <n v="1153.79305288551"/>
    <n v="1"/>
    <s v="Off"/>
    <s v="On"/>
    <n v="25.6128022028252"/>
    <s v="Tuesday"/>
    <x v="0"/>
    <n v="79.663778707618803"/>
    <m/>
    <m/>
    <m/>
    <m/>
    <m/>
    <m/>
    <m/>
    <s v="Low"/>
    <s v="Medium"/>
    <m/>
    <m/>
  </r>
  <r>
    <d v="2022-02-10T21:00:00"/>
    <s v="Thursday"/>
    <x v="1"/>
    <n v="21"/>
    <s v="Peak"/>
    <n v="21.264102983359098"/>
    <n v="53.103580363326202"/>
    <n v="1950.12909952879"/>
    <n v="3"/>
    <s v="On"/>
    <s v="On"/>
    <n v="23.586464293389799"/>
    <s v="Wednesday"/>
    <x v="0"/>
    <n v="67.045248266699602"/>
    <m/>
    <m/>
    <m/>
    <m/>
    <m/>
    <m/>
    <m/>
    <s v="Low"/>
    <s v="High"/>
    <m/>
    <m/>
  </r>
  <r>
    <d v="2022-02-10T22:00:00"/>
    <s v="Thursday"/>
    <x v="1"/>
    <n v="22"/>
    <s v="Off-Peak"/>
    <n v="24.643516969507001"/>
    <n v="35.280929191510701"/>
    <n v="1728.9315217089299"/>
    <n v="5"/>
    <s v="Off"/>
    <s v="On"/>
    <n v="27.902648576126602"/>
    <s v="Sunday"/>
    <x v="0"/>
    <n v="75.146011701324596"/>
    <m/>
    <m/>
    <m/>
    <m/>
    <m/>
    <m/>
    <m/>
    <s v="Medium"/>
    <s v="High"/>
    <m/>
    <m/>
  </r>
  <r>
    <d v="2022-02-10T23:00:00"/>
    <s v="Thursday"/>
    <x v="1"/>
    <n v="23"/>
    <s v="Off-Peak"/>
    <n v="23.158493441187002"/>
    <n v="40.150903393528097"/>
    <n v="1257.6919224180001"/>
    <n v="7"/>
    <s v="Off"/>
    <s v="On"/>
    <n v="8.4687572702578997"/>
    <s v="Tuesday"/>
    <x v="0"/>
    <n v="68.306447751316497"/>
    <m/>
    <m/>
    <m/>
    <m/>
    <m/>
    <m/>
    <m/>
    <s v="High"/>
    <s v="Medium"/>
    <m/>
    <m/>
  </r>
  <r>
    <d v="2022-02-11T00:00:00"/>
    <s v="Friday"/>
    <x v="1"/>
    <n v="0"/>
    <s v="Off-Peak"/>
    <n v="20.594336974640999"/>
    <n v="50.115780987696702"/>
    <n v="1359.43489787833"/>
    <n v="0"/>
    <s v="Off"/>
    <s v="Off"/>
    <n v="24.286758505939101"/>
    <s v="Friday"/>
    <x v="0"/>
    <n v="77.433119886456893"/>
    <m/>
    <m/>
    <m/>
    <m/>
    <m/>
    <m/>
    <m/>
    <s v="Low"/>
    <s v="Medium"/>
    <m/>
    <m/>
  </r>
  <r>
    <d v="2022-02-11T01:00:00"/>
    <s v="Friday"/>
    <x v="1"/>
    <n v="1"/>
    <s v="Off-Peak"/>
    <n v="28.045022331898402"/>
    <n v="47.549057929684402"/>
    <n v="1017.97614444865"/>
    <n v="3"/>
    <s v="Off"/>
    <s v="On"/>
    <n v="28.689731559306999"/>
    <s v="Saturday"/>
    <x v="1"/>
    <n v="85.271028491938793"/>
    <m/>
    <m/>
    <m/>
    <m/>
    <m/>
    <m/>
    <m/>
    <s v="Low"/>
    <s v="Medium"/>
    <m/>
    <m/>
  </r>
  <r>
    <d v="2022-02-11T02:00:00"/>
    <s v="Friday"/>
    <x v="1"/>
    <n v="2"/>
    <s v="Off-Peak"/>
    <n v="22.2369482272555"/>
    <n v="31.9367184816901"/>
    <n v="1718.3469480680101"/>
    <n v="5"/>
    <s v="Off"/>
    <s v="On"/>
    <n v="11.377114809124301"/>
    <s v="Wednesday"/>
    <x v="1"/>
    <n v="62.729873318023998"/>
    <m/>
    <m/>
    <m/>
    <m/>
    <m/>
    <m/>
    <m/>
    <s v="Medium"/>
    <s v="High"/>
    <m/>
    <m/>
  </r>
  <r>
    <d v="2022-02-11T03:00:00"/>
    <s v="Friday"/>
    <x v="1"/>
    <n v="3"/>
    <s v="Off-Peak"/>
    <n v="23.907819594491801"/>
    <n v="47.476990135833603"/>
    <n v="1377.29276215249"/>
    <n v="4"/>
    <s v="On"/>
    <s v="Off"/>
    <n v="7.06312999955043"/>
    <s v="Tuesday"/>
    <x v="0"/>
    <n v="73.621236769030602"/>
    <m/>
    <m/>
    <m/>
    <m/>
    <m/>
    <m/>
    <m/>
    <s v="Low"/>
    <s v="Medium"/>
    <m/>
    <m/>
  </r>
  <r>
    <d v="2022-02-11T04:00:00"/>
    <s v="Friday"/>
    <x v="1"/>
    <n v="4"/>
    <s v="Off-Peak"/>
    <n v="29.169420553736099"/>
    <n v="48.934528365034801"/>
    <n v="1804.77301587222"/>
    <n v="6"/>
    <s v="On"/>
    <s v="On"/>
    <n v="9.91435497684793"/>
    <s v="Thursday"/>
    <x v="1"/>
    <n v="86.780203271683803"/>
    <m/>
    <m/>
    <m/>
    <m/>
    <m/>
    <m/>
    <m/>
    <s v="High"/>
    <s v="High"/>
    <m/>
    <m/>
  </r>
  <r>
    <d v="2022-02-11T05:00:00"/>
    <s v="Friday"/>
    <x v="1"/>
    <n v="5"/>
    <s v="Off-Peak"/>
    <n v="21.396571549628"/>
    <n v="59.6784783802511"/>
    <n v="1130.6320706685401"/>
    <n v="3"/>
    <s v="Off"/>
    <s v="Off"/>
    <n v="19.441684054223501"/>
    <s v="Tuesday"/>
    <x v="1"/>
    <n v="71.775781141030393"/>
    <m/>
    <m/>
    <m/>
    <m/>
    <m/>
    <m/>
    <m/>
    <s v="Low"/>
    <s v="Medium"/>
    <m/>
    <m/>
  </r>
  <r>
    <d v="2022-02-11T06:00:00"/>
    <s v="Friday"/>
    <x v="1"/>
    <n v="6"/>
    <s v="Off-Peak"/>
    <n v="22.619670816507199"/>
    <n v="33.826955183019102"/>
    <n v="1508.4025646303501"/>
    <n v="6"/>
    <s v="On"/>
    <s v="On"/>
    <n v="27.1525987773182"/>
    <s v="Wednesday"/>
    <x v="0"/>
    <n v="74.638956321090106"/>
    <m/>
    <m/>
    <m/>
    <m/>
    <m/>
    <m/>
    <m/>
    <s v="High"/>
    <s v="High"/>
    <m/>
    <m/>
  </r>
  <r>
    <d v="2022-02-11T07:00:00"/>
    <s v="Friday"/>
    <x v="1"/>
    <n v="7"/>
    <s v="Off-Peak"/>
    <n v="21.990213727321098"/>
    <n v="58.501819545942404"/>
    <n v="1352.48967642512"/>
    <n v="6"/>
    <s v="Off"/>
    <s v="Off"/>
    <n v="6.2800636872419204"/>
    <s v="Monday"/>
    <x v="0"/>
    <n v="64.903077815587494"/>
    <m/>
    <m/>
    <m/>
    <m/>
    <m/>
    <m/>
    <m/>
    <s v="High"/>
    <s v="Medium"/>
    <m/>
    <m/>
  </r>
  <r>
    <d v="2022-02-11T08:00:00"/>
    <s v="Friday"/>
    <x v="1"/>
    <n v="8"/>
    <s v="Peak"/>
    <n v="27.6218833331368"/>
    <n v="52.275173086352403"/>
    <n v="1853.9709234843201"/>
    <n v="8"/>
    <s v="Off"/>
    <s v="Off"/>
    <n v="12.005881178301699"/>
    <s v="Saturday"/>
    <x v="1"/>
    <n v="93.639643812699404"/>
    <m/>
    <m/>
    <m/>
    <m/>
    <m/>
    <m/>
    <m/>
    <s v="High"/>
    <s v="High"/>
    <m/>
    <m/>
  </r>
  <r>
    <d v="2022-02-11T09:00:00"/>
    <s v="Friday"/>
    <x v="1"/>
    <n v="9"/>
    <s v="Peak"/>
    <n v="28.7328441667607"/>
    <n v="44.1706478101082"/>
    <n v="1168.9370327271399"/>
    <n v="9"/>
    <s v="On"/>
    <s v="Off"/>
    <n v="4.0998147048823101"/>
    <s v="Saturday"/>
    <x v="0"/>
    <n v="83.299462073121205"/>
    <m/>
    <m/>
    <m/>
    <m/>
    <m/>
    <m/>
    <m/>
    <s v="High"/>
    <s v="Medium"/>
    <m/>
    <m/>
  </r>
  <r>
    <d v="2022-02-11T10:00:00"/>
    <s v="Friday"/>
    <x v="1"/>
    <n v="10"/>
    <s v="Peak"/>
    <n v="26.6568886946568"/>
    <n v="54.163668261286098"/>
    <n v="1539.67161788613"/>
    <n v="8"/>
    <s v="On"/>
    <s v="Off"/>
    <n v="28.618945054693398"/>
    <s v="Friday"/>
    <x v="0"/>
    <n v="89.964064182134294"/>
    <m/>
    <m/>
    <m/>
    <m/>
    <m/>
    <m/>
    <m/>
    <s v="High"/>
    <s v="High"/>
    <m/>
    <m/>
  </r>
  <r>
    <d v="2022-02-11T11:00:00"/>
    <s v="Friday"/>
    <x v="1"/>
    <n v="11"/>
    <s v="Peak"/>
    <n v="28.619382298239799"/>
    <n v="48.850159755470401"/>
    <n v="1080.0870002546999"/>
    <n v="5"/>
    <s v="Off"/>
    <s v="Off"/>
    <n v="21.1946956635053"/>
    <s v="Saturday"/>
    <x v="0"/>
    <n v="82.306692188554607"/>
    <m/>
    <m/>
    <m/>
    <m/>
    <m/>
    <m/>
    <m/>
    <s v="Medium"/>
    <s v="Medium"/>
    <m/>
    <m/>
  </r>
  <r>
    <d v="2022-02-11T12:00:00"/>
    <s v="Friday"/>
    <x v="1"/>
    <n v="12"/>
    <s v="Peak"/>
    <n v="23.836646783615102"/>
    <n v="47.2564354991679"/>
    <n v="1705.2351556419001"/>
    <n v="4"/>
    <s v="Off"/>
    <s v="On"/>
    <n v="25.7481763823845"/>
    <s v="Tuesday"/>
    <x v="1"/>
    <n v="66.5773196772939"/>
    <m/>
    <m/>
    <m/>
    <m/>
    <m/>
    <m/>
    <m/>
    <s v="Low"/>
    <s v="High"/>
    <m/>
    <m/>
  </r>
  <r>
    <d v="2022-02-11T13:00:00"/>
    <s v="Friday"/>
    <x v="1"/>
    <n v="13"/>
    <s v="Peak"/>
    <n v="23.005340215618698"/>
    <n v="48.720500966310603"/>
    <n v="1320.2852808500299"/>
    <n v="6"/>
    <s v="Off"/>
    <s v="On"/>
    <n v="0.29707857343035199"/>
    <s v="Friday"/>
    <x v="1"/>
    <n v="72.753471392838506"/>
    <m/>
    <m/>
    <m/>
    <m/>
    <m/>
    <m/>
    <m/>
    <s v="High"/>
    <s v="Medium"/>
    <m/>
    <m/>
  </r>
  <r>
    <d v="2022-02-11T14:00:00"/>
    <s v="Friday"/>
    <x v="1"/>
    <n v="14"/>
    <s v="Peak"/>
    <n v="25.138364885205501"/>
    <n v="31.306459213751499"/>
    <n v="1309.07971894505"/>
    <n v="3"/>
    <s v="On"/>
    <s v="Off"/>
    <n v="20.425163131478801"/>
    <s v="Thursday"/>
    <x v="1"/>
    <n v="76.950389391856703"/>
    <m/>
    <m/>
    <m/>
    <m/>
    <m/>
    <m/>
    <m/>
    <s v="Low"/>
    <s v="Medium"/>
    <m/>
    <m/>
  </r>
  <r>
    <d v="2022-02-11T15:00:00"/>
    <s v="Friday"/>
    <x v="1"/>
    <n v="15"/>
    <s v="Peak"/>
    <n v="23.051164865493199"/>
    <n v="42.615421327994703"/>
    <n v="1018.14060628225"/>
    <n v="6"/>
    <s v="Off"/>
    <s v="On"/>
    <n v="2.4556574976011798"/>
    <s v="Saturday"/>
    <x v="0"/>
    <n v="71.545311307918695"/>
    <m/>
    <m/>
    <m/>
    <m/>
    <m/>
    <m/>
    <m/>
    <s v="High"/>
    <s v="Medium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68716-A1AF-491D-B868-C6DF1F9E7DF0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D7" firstHeaderRow="1" firstDataRow="2" firstDataCol="1"/>
  <pivotFields count="26">
    <pivotField numFmtId="164" showAll="0"/>
    <pivotField showAll="0"/>
    <pivotField axis="axisRow" showAll="0">
      <items count="3">
        <item x="1"/>
        <item x="0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RenewableEnergy" fld="11" subtotal="average" baseField="2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00122-02F1-4244-9F0F-82840A147C9B}" name="PivotTable1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3:D7" firstHeaderRow="1" firstDataRow="2" firstDataCol="1"/>
  <pivotFields count="15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EnergyConsumption" fld="14" subtotal="average" baseField="2" baseItem="0"/>
  </dataFields>
  <chartFormats count="3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23C77-822B-433F-8DF1-B90E52E19B9A}" name="PivotTable2" cacheId="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8">
  <location ref="A3:B30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</pivotFields>
  <rowFields count="2">
    <field x="0"/>
    <field x="1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Items count="1">
    <i/>
  </colItems>
  <dataFields count="1">
    <dataField name="Average of RenewableEnergy" fld="2" subtotal="average" baseField="0" baseItem="0"/>
  </dataFields>
  <chartFormats count="3">
    <chartFormat chart="3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 of EnergyConsumption"/>
    <pivotHierarchy dragToData="1"/>
    <pivotHierarchy dragToData="1"/>
    <pivotHierarchy dragToData="1" caption="Average of EnergyConsumption"/>
    <pivotHierarchy dragToData="1"/>
    <pivotHierarchy dragToData="1"/>
    <pivotHierarchy dragToData="1" caption="Average of RenewableEnergy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nergy_consumption!$A$1:$M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00DD9-544A-42A0-B718-E5EA5E30CF8A}" name="PivotTable5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5">
  <location ref="A3:B52" firstHeaderRow="1" firstDataRow="1" firstDataCol="1"/>
  <pivotFields count="3">
    <pivotField axis="axisRow" allDrilled="1" subtotalTop="0" showAll="0" sortType="ascending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0"/>
    <field x="2"/>
  </rowFields>
  <rowItems count="49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>
      <x v="18"/>
    </i>
    <i r="1">
      <x v="1"/>
    </i>
    <i>
      <x v="19"/>
    </i>
    <i r="1">
      <x v="1"/>
    </i>
    <i>
      <x v="20"/>
    </i>
    <i r="1">
      <x v="1"/>
    </i>
    <i>
      <x v="21"/>
    </i>
    <i r="1">
      <x v="1"/>
    </i>
    <i>
      <x v="22"/>
    </i>
    <i r="1">
      <x/>
    </i>
    <i>
      <x v="23"/>
    </i>
    <i r="1">
      <x/>
    </i>
    <i t="grand">
      <x/>
    </i>
  </rowItems>
  <colItems count="1">
    <i/>
  </colItems>
  <dataFields count="1">
    <dataField name="Average of EnergyConsumption" fld="1" subtotal="average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EnergyConsumption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nergy_consumption!$A$1:$M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1319-42E0-4B19-BCB1-9BD5933FF5E4}">
  <dimension ref="A1:I14"/>
  <sheetViews>
    <sheetView workbookViewId="0">
      <selection activeCell="C3" sqref="C3"/>
    </sheetView>
  </sheetViews>
  <sheetFormatPr defaultRowHeight="15" x14ac:dyDescent="0.25"/>
  <cols>
    <col min="1" max="1" width="25" customWidth="1"/>
  </cols>
  <sheetData>
    <row r="1" spans="1:9" ht="18.75" x14ac:dyDescent="0.3">
      <c r="A1" s="22" t="s">
        <v>4813</v>
      </c>
    </row>
    <row r="3" spans="1:9" x14ac:dyDescent="0.25">
      <c r="A3" s="6" t="s">
        <v>4808</v>
      </c>
    </row>
    <row r="4" spans="1:9" x14ac:dyDescent="0.25">
      <c r="A4" s="20" t="s">
        <v>4809</v>
      </c>
      <c r="B4" s="21"/>
      <c r="C4" s="21"/>
      <c r="D4" s="21"/>
      <c r="E4" s="21"/>
      <c r="F4" s="21"/>
      <c r="G4" s="21"/>
      <c r="H4" s="21"/>
      <c r="I4" s="21"/>
    </row>
    <row r="5" spans="1:9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x14ac:dyDescent="0.25">
      <c r="A7" s="21"/>
      <c r="B7" s="21"/>
      <c r="C7" s="21"/>
      <c r="D7" s="21"/>
      <c r="E7" s="21"/>
      <c r="F7" s="21"/>
      <c r="G7" s="21"/>
      <c r="H7" s="21"/>
      <c r="I7" s="21"/>
    </row>
    <row r="10" spans="1:9" x14ac:dyDescent="0.25">
      <c r="A10" s="6" t="s">
        <v>4810</v>
      </c>
    </row>
    <row r="11" spans="1:9" x14ac:dyDescent="0.25">
      <c r="A11" s="20" t="s">
        <v>4811</v>
      </c>
      <c r="B11" s="21"/>
      <c r="C11" s="21"/>
      <c r="D11" s="21"/>
      <c r="E11" s="21"/>
      <c r="F11" s="21"/>
      <c r="G11" s="21"/>
      <c r="H11" s="21"/>
      <c r="I11" s="21"/>
    </row>
    <row r="12" spans="1:9" x14ac:dyDescent="0.25">
      <c r="A12" s="21"/>
      <c r="B12" s="21"/>
      <c r="C12" s="21"/>
      <c r="D12" s="21"/>
      <c r="E12" s="21"/>
      <c r="F12" s="21"/>
      <c r="G12" s="21"/>
      <c r="H12" s="21"/>
      <c r="I12" s="21"/>
    </row>
    <row r="13" spans="1:9" x14ac:dyDescent="0.25">
      <c r="A13" s="21"/>
      <c r="B13" s="21"/>
      <c r="C13" s="21"/>
      <c r="D13" s="21"/>
      <c r="E13" s="21"/>
      <c r="F13" s="21"/>
      <c r="G13" s="21"/>
      <c r="H13" s="21"/>
      <c r="I13" s="21"/>
    </row>
    <row r="14" spans="1:9" x14ac:dyDescent="0.25">
      <c r="A14" s="21"/>
      <c r="B14" s="21"/>
      <c r="C14" s="21"/>
      <c r="D14" s="21"/>
      <c r="E14" s="21"/>
      <c r="F14" s="21"/>
      <c r="G14" s="21"/>
      <c r="H14" s="21"/>
      <c r="I14" s="21"/>
    </row>
  </sheetData>
  <mergeCells count="2">
    <mergeCell ref="A4:I7"/>
    <mergeCell ref="A11:I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4544-F181-4BEE-A5AC-DC07F9C10397}">
  <dimension ref="A1:K1001"/>
  <sheetViews>
    <sheetView workbookViewId="0">
      <selection activeCell="D34" sqref="D3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44562</v>
      </c>
      <c r="B2">
        <v>25.1394334377269</v>
      </c>
      <c r="C2" s="18" t="s">
        <v>112</v>
      </c>
      <c r="D2" s="18" t="s">
        <v>113</v>
      </c>
      <c r="E2">
        <v>5</v>
      </c>
      <c r="F2" t="s">
        <v>11</v>
      </c>
      <c r="G2" t="s">
        <v>12</v>
      </c>
      <c r="H2" s="18" t="s">
        <v>114</v>
      </c>
      <c r="I2" t="s">
        <v>13</v>
      </c>
      <c r="J2" t="s">
        <v>14</v>
      </c>
      <c r="K2" s="18" t="s">
        <v>115</v>
      </c>
    </row>
    <row r="3" spans="1:11" x14ac:dyDescent="0.25">
      <c r="A3" s="1">
        <v>44562.041666666664</v>
      </c>
      <c r="B3" s="18" t="s">
        <v>116</v>
      </c>
      <c r="C3" s="18" t="s">
        <v>117</v>
      </c>
      <c r="D3" s="18" t="s">
        <v>118</v>
      </c>
      <c r="E3">
        <v>1</v>
      </c>
      <c r="F3" t="s">
        <v>11</v>
      </c>
      <c r="G3" t="s">
        <v>11</v>
      </c>
      <c r="H3" s="18" t="s">
        <v>119</v>
      </c>
      <c r="I3" t="s">
        <v>15</v>
      </c>
      <c r="J3" t="s">
        <v>14</v>
      </c>
      <c r="K3" s="18" t="s">
        <v>120</v>
      </c>
    </row>
    <row r="4" spans="1:11" x14ac:dyDescent="0.25">
      <c r="A4" s="1">
        <v>44562.083333333336</v>
      </c>
      <c r="B4" s="18" t="s">
        <v>121</v>
      </c>
      <c r="C4" s="18" t="s">
        <v>122</v>
      </c>
      <c r="D4">
        <v>1755.7150092223701</v>
      </c>
      <c r="E4">
        <v>2</v>
      </c>
      <c r="F4" t="s">
        <v>12</v>
      </c>
      <c r="G4" t="s">
        <v>12</v>
      </c>
      <c r="H4">
        <v>6.76467168191291</v>
      </c>
      <c r="I4" t="s">
        <v>16</v>
      </c>
      <c r="J4" t="s">
        <v>14</v>
      </c>
      <c r="K4" s="18" t="s">
        <v>123</v>
      </c>
    </row>
    <row r="5" spans="1:11" x14ac:dyDescent="0.25">
      <c r="A5" s="1">
        <v>44562.125</v>
      </c>
      <c r="B5" s="18" t="s">
        <v>124</v>
      </c>
      <c r="C5">
        <v>50.371637145749901</v>
      </c>
      <c r="D5" s="18" t="s">
        <v>125</v>
      </c>
      <c r="E5">
        <v>1</v>
      </c>
      <c r="F5" t="s">
        <v>12</v>
      </c>
      <c r="G5" t="s">
        <v>11</v>
      </c>
      <c r="H5" s="18" t="s">
        <v>126</v>
      </c>
      <c r="I5" t="s">
        <v>17</v>
      </c>
      <c r="J5" t="s">
        <v>14</v>
      </c>
      <c r="K5" s="18" t="s">
        <v>127</v>
      </c>
    </row>
    <row r="6" spans="1:11" x14ac:dyDescent="0.25">
      <c r="A6" s="1">
        <v>44562.166666666664</v>
      </c>
      <c r="B6" s="18" t="s">
        <v>128</v>
      </c>
      <c r="C6" s="18" t="s">
        <v>129</v>
      </c>
      <c r="D6" s="18" t="s">
        <v>130</v>
      </c>
      <c r="E6">
        <v>9</v>
      </c>
      <c r="F6" t="s">
        <v>11</v>
      </c>
      <c r="G6" t="s">
        <v>12</v>
      </c>
      <c r="H6" s="18" t="s">
        <v>131</v>
      </c>
      <c r="I6" t="s">
        <v>18</v>
      </c>
      <c r="J6" t="s">
        <v>14</v>
      </c>
      <c r="K6" s="18" t="s">
        <v>132</v>
      </c>
    </row>
    <row r="7" spans="1:11" x14ac:dyDescent="0.25">
      <c r="A7" s="1">
        <v>44562.208333333336</v>
      </c>
      <c r="B7" s="18" t="s">
        <v>133</v>
      </c>
      <c r="C7" s="18" t="s">
        <v>134</v>
      </c>
      <c r="D7" s="18" t="s">
        <v>135</v>
      </c>
      <c r="E7">
        <v>6</v>
      </c>
      <c r="F7" t="s">
        <v>12</v>
      </c>
      <c r="G7" t="s">
        <v>12</v>
      </c>
      <c r="H7" s="18" t="s">
        <v>136</v>
      </c>
      <c r="I7" t="s">
        <v>16</v>
      </c>
      <c r="J7" t="s">
        <v>19</v>
      </c>
      <c r="K7" s="18" t="s">
        <v>137</v>
      </c>
    </row>
    <row r="8" spans="1:11" x14ac:dyDescent="0.25">
      <c r="A8" s="1">
        <v>44562.25</v>
      </c>
      <c r="B8" s="18" t="s">
        <v>138</v>
      </c>
      <c r="C8" s="18" t="s">
        <v>139</v>
      </c>
      <c r="D8" s="18" t="s">
        <v>140</v>
      </c>
      <c r="E8">
        <v>6</v>
      </c>
      <c r="F8" t="s">
        <v>11</v>
      </c>
      <c r="G8" t="s">
        <v>12</v>
      </c>
      <c r="H8" s="18" t="s">
        <v>141</v>
      </c>
      <c r="I8" t="s">
        <v>18</v>
      </c>
      <c r="J8" t="s">
        <v>19</v>
      </c>
      <c r="K8" s="18" t="s">
        <v>142</v>
      </c>
    </row>
    <row r="9" spans="1:11" x14ac:dyDescent="0.25">
      <c r="A9" s="1">
        <v>44562.291666666664</v>
      </c>
      <c r="B9" s="18" t="s">
        <v>143</v>
      </c>
      <c r="C9" s="18" t="s">
        <v>144</v>
      </c>
      <c r="D9" s="18" t="s">
        <v>145</v>
      </c>
      <c r="E9">
        <v>8</v>
      </c>
      <c r="F9" t="s">
        <v>12</v>
      </c>
      <c r="G9" t="s">
        <v>12</v>
      </c>
      <c r="H9" s="18" t="s">
        <v>146</v>
      </c>
      <c r="I9" t="s">
        <v>20</v>
      </c>
      <c r="J9" t="s">
        <v>19</v>
      </c>
      <c r="K9">
        <v>74.131906177303094</v>
      </c>
    </row>
    <row r="10" spans="1:11" x14ac:dyDescent="0.25">
      <c r="A10" s="1">
        <v>44562.333333333336</v>
      </c>
      <c r="B10" s="18" t="s">
        <v>147</v>
      </c>
      <c r="C10" s="18" t="s">
        <v>148</v>
      </c>
      <c r="D10" s="18" t="s">
        <v>149</v>
      </c>
      <c r="E10">
        <v>6</v>
      </c>
      <c r="F10" t="s">
        <v>11</v>
      </c>
      <c r="G10" t="s">
        <v>12</v>
      </c>
      <c r="H10" s="18" t="s">
        <v>150</v>
      </c>
      <c r="I10" t="s">
        <v>16</v>
      </c>
      <c r="J10" t="s">
        <v>14</v>
      </c>
      <c r="K10" s="18" t="s">
        <v>151</v>
      </c>
    </row>
    <row r="11" spans="1:11" x14ac:dyDescent="0.25">
      <c r="A11" s="1">
        <v>44562.375</v>
      </c>
      <c r="B11" s="18" t="s">
        <v>152</v>
      </c>
      <c r="C11" s="18" t="s">
        <v>153</v>
      </c>
      <c r="D11" s="18" t="s">
        <v>154</v>
      </c>
      <c r="E11">
        <v>1</v>
      </c>
      <c r="F11" t="s">
        <v>11</v>
      </c>
      <c r="G11" t="s">
        <v>12</v>
      </c>
      <c r="H11" s="18" t="s">
        <v>155</v>
      </c>
      <c r="I11" t="s">
        <v>21</v>
      </c>
      <c r="J11" t="s">
        <v>14</v>
      </c>
      <c r="K11" s="18" t="s">
        <v>156</v>
      </c>
    </row>
    <row r="12" spans="1:11" x14ac:dyDescent="0.25">
      <c r="A12" s="1">
        <v>44562.416666666664</v>
      </c>
      <c r="B12">
        <v>28.064813579242699</v>
      </c>
      <c r="C12" s="18" t="s">
        <v>157</v>
      </c>
      <c r="D12" s="18" t="s">
        <v>158</v>
      </c>
      <c r="E12">
        <v>2</v>
      </c>
      <c r="F12" t="s">
        <v>12</v>
      </c>
      <c r="G12" t="s">
        <v>12</v>
      </c>
      <c r="H12" s="18" t="s">
        <v>159</v>
      </c>
      <c r="I12" t="s">
        <v>13</v>
      </c>
      <c r="J12" t="s">
        <v>19</v>
      </c>
      <c r="K12" s="18" t="s">
        <v>160</v>
      </c>
    </row>
    <row r="13" spans="1:11" x14ac:dyDescent="0.25">
      <c r="A13" s="1">
        <v>44562.458333333336</v>
      </c>
      <c r="B13" s="18" t="s">
        <v>161</v>
      </c>
      <c r="C13" s="18" t="s">
        <v>162</v>
      </c>
      <c r="D13" s="18" t="s">
        <v>163</v>
      </c>
      <c r="E13">
        <v>6</v>
      </c>
      <c r="F13" t="s">
        <v>11</v>
      </c>
      <c r="G13" t="s">
        <v>11</v>
      </c>
      <c r="H13" s="18" t="s">
        <v>164</v>
      </c>
      <c r="I13" t="s">
        <v>20</v>
      </c>
      <c r="J13" t="s">
        <v>19</v>
      </c>
      <c r="K13" s="18" t="s">
        <v>165</v>
      </c>
    </row>
    <row r="14" spans="1:11" x14ac:dyDescent="0.25">
      <c r="A14" s="1">
        <v>44562.5</v>
      </c>
      <c r="B14" s="18" t="s">
        <v>166</v>
      </c>
      <c r="C14" s="18" t="s">
        <v>167</v>
      </c>
      <c r="D14" s="18" t="s">
        <v>168</v>
      </c>
      <c r="E14">
        <v>1</v>
      </c>
      <c r="F14" t="s">
        <v>11</v>
      </c>
      <c r="G14" t="s">
        <v>12</v>
      </c>
      <c r="H14" s="18" t="s">
        <v>169</v>
      </c>
      <c r="I14" t="s">
        <v>21</v>
      </c>
      <c r="J14" t="s">
        <v>19</v>
      </c>
      <c r="K14" s="18" t="s">
        <v>170</v>
      </c>
    </row>
    <row r="15" spans="1:11" x14ac:dyDescent="0.25">
      <c r="A15" s="1">
        <v>44562.541666666664</v>
      </c>
      <c r="B15" s="18" t="s">
        <v>171</v>
      </c>
      <c r="C15" s="18" t="s">
        <v>172</v>
      </c>
      <c r="D15" s="18" t="s">
        <v>173</v>
      </c>
      <c r="E15">
        <v>2</v>
      </c>
      <c r="F15" t="s">
        <v>12</v>
      </c>
      <c r="G15" t="s">
        <v>12</v>
      </c>
      <c r="H15" s="18" t="s">
        <v>174</v>
      </c>
      <c r="I15" t="s">
        <v>18</v>
      </c>
      <c r="J15" t="s">
        <v>19</v>
      </c>
      <c r="K15">
        <v>60.022518562220299</v>
      </c>
    </row>
    <row r="16" spans="1:11" x14ac:dyDescent="0.25">
      <c r="A16" s="1">
        <v>44562.583333333336</v>
      </c>
      <c r="B16" s="18" t="s">
        <v>175</v>
      </c>
      <c r="C16" s="18" t="s">
        <v>176</v>
      </c>
      <c r="D16" s="18" t="s">
        <v>177</v>
      </c>
      <c r="E16">
        <v>6</v>
      </c>
      <c r="F16" t="s">
        <v>12</v>
      </c>
      <c r="G16" t="s">
        <v>12</v>
      </c>
      <c r="H16" s="18" t="s">
        <v>178</v>
      </c>
      <c r="I16" t="s">
        <v>18</v>
      </c>
      <c r="J16" t="s">
        <v>19</v>
      </c>
      <c r="K16" s="18" t="s">
        <v>179</v>
      </c>
    </row>
    <row r="17" spans="1:11" x14ac:dyDescent="0.25">
      <c r="A17" s="1">
        <v>44562.625</v>
      </c>
      <c r="B17" s="18" t="s">
        <v>180</v>
      </c>
      <c r="C17" s="18" t="s">
        <v>181</v>
      </c>
      <c r="D17" s="18" t="s">
        <v>182</v>
      </c>
      <c r="E17">
        <v>8</v>
      </c>
      <c r="F17" t="s">
        <v>12</v>
      </c>
      <c r="G17" t="s">
        <v>11</v>
      </c>
      <c r="H17" s="18" t="s">
        <v>183</v>
      </c>
      <c r="I17" t="s">
        <v>16</v>
      </c>
      <c r="J17" t="s">
        <v>14</v>
      </c>
      <c r="K17">
        <v>74.081256288494004</v>
      </c>
    </row>
    <row r="18" spans="1:11" x14ac:dyDescent="0.25">
      <c r="A18" s="1">
        <v>44562.666666666664</v>
      </c>
      <c r="B18" s="18" t="s">
        <v>184</v>
      </c>
      <c r="C18" s="18" t="s">
        <v>185</v>
      </c>
      <c r="D18" s="18" t="s">
        <v>186</v>
      </c>
      <c r="E18">
        <v>0</v>
      </c>
      <c r="F18" t="s">
        <v>11</v>
      </c>
      <c r="G18" t="s">
        <v>11</v>
      </c>
      <c r="H18" s="18" t="s">
        <v>187</v>
      </c>
      <c r="I18" t="s">
        <v>18</v>
      </c>
      <c r="J18" t="s">
        <v>14</v>
      </c>
      <c r="K18">
        <v>89.4982076601557</v>
      </c>
    </row>
    <row r="19" spans="1:11" x14ac:dyDescent="0.25">
      <c r="A19" s="1">
        <v>44562.708333333336</v>
      </c>
      <c r="B19" s="18" t="s">
        <v>188</v>
      </c>
      <c r="C19" s="18" t="s">
        <v>189</v>
      </c>
      <c r="D19" s="18" t="s">
        <v>190</v>
      </c>
      <c r="E19">
        <v>1</v>
      </c>
      <c r="F19" t="s">
        <v>11</v>
      </c>
      <c r="G19" t="s">
        <v>12</v>
      </c>
      <c r="H19" s="18" t="s">
        <v>191</v>
      </c>
      <c r="I19" t="s">
        <v>16</v>
      </c>
      <c r="J19" t="s">
        <v>19</v>
      </c>
      <c r="K19" s="18" t="s">
        <v>192</v>
      </c>
    </row>
    <row r="20" spans="1:11" x14ac:dyDescent="0.25">
      <c r="A20" s="1">
        <v>44562.75</v>
      </c>
      <c r="B20" s="18" t="s">
        <v>193</v>
      </c>
      <c r="C20" s="18" t="s">
        <v>194</v>
      </c>
      <c r="D20" s="18" t="s">
        <v>195</v>
      </c>
      <c r="E20">
        <v>9</v>
      </c>
      <c r="F20" t="s">
        <v>11</v>
      </c>
      <c r="G20" t="s">
        <v>12</v>
      </c>
      <c r="H20" s="18" t="s">
        <v>196</v>
      </c>
      <c r="I20" t="s">
        <v>20</v>
      </c>
      <c r="J20" t="s">
        <v>14</v>
      </c>
      <c r="K20">
        <v>83.899896599889601</v>
      </c>
    </row>
    <row r="21" spans="1:11" x14ac:dyDescent="0.25">
      <c r="A21" s="1">
        <v>44562.791666666664</v>
      </c>
      <c r="B21" s="18" t="s">
        <v>197</v>
      </c>
      <c r="C21" s="18" t="s">
        <v>198</v>
      </c>
      <c r="D21" s="18" t="s">
        <v>199</v>
      </c>
      <c r="E21">
        <v>4</v>
      </c>
      <c r="F21" t="s">
        <v>11</v>
      </c>
      <c r="G21" t="s">
        <v>11</v>
      </c>
      <c r="H21" s="18" t="s">
        <v>200</v>
      </c>
      <c r="I21" t="s">
        <v>17</v>
      </c>
      <c r="J21" t="s">
        <v>19</v>
      </c>
      <c r="K21" s="18" t="s">
        <v>201</v>
      </c>
    </row>
    <row r="22" spans="1:11" x14ac:dyDescent="0.25">
      <c r="A22" s="1">
        <v>44562.833333333336</v>
      </c>
      <c r="B22">
        <v>28.704994552717501</v>
      </c>
      <c r="C22" s="18" t="s">
        <v>202</v>
      </c>
      <c r="D22" s="18" t="s">
        <v>203</v>
      </c>
      <c r="E22">
        <v>9</v>
      </c>
      <c r="F22" t="s">
        <v>11</v>
      </c>
      <c r="G22" t="s">
        <v>11</v>
      </c>
      <c r="H22" s="18" t="s">
        <v>204</v>
      </c>
      <c r="I22" t="s">
        <v>18</v>
      </c>
      <c r="J22" t="s">
        <v>19</v>
      </c>
      <c r="K22">
        <v>94.236287728335</v>
      </c>
    </row>
    <row r="23" spans="1:11" x14ac:dyDescent="0.25">
      <c r="A23" s="1">
        <v>44562.875</v>
      </c>
      <c r="B23" s="18" t="s">
        <v>205</v>
      </c>
      <c r="C23" s="18" t="s">
        <v>206</v>
      </c>
      <c r="D23" s="18" t="s">
        <v>207</v>
      </c>
      <c r="E23">
        <v>3</v>
      </c>
      <c r="F23" t="s">
        <v>12</v>
      </c>
      <c r="G23" t="s">
        <v>12</v>
      </c>
      <c r="H23" s="18" t="s">
        <v>208</v>
      </c>
      <c r="I23" t="s">
        <v>16</v>
      </c>
      <c r="J23" t="s">
        <v>19</v>
      </c>
      <c r="K23" s="18" t="s">
        <v>209</v>
      </c>
    </row>
    <row r="24" spans="1:11" x14ac:dyDescent="0.25">
      <c r="A24" s="1">
        <v>44562.916666666664</v>
      </c>
      <c r="B24" s="18" t="s">
        <v>210</v>
      </c>
      <c r="C24" s="18" t="s">
        <v>211</v>
      </c>
      <c r="D24" s="18" t="s">
        <v>212</v>
      </c>
      <c r="E24">
        <v>1</v>
      </c>
      <c r="F24" t="s">
        <v>12</v>
      </c>
      <c r="G24" t="s">
        <v>12</v>
      </c>
      <c r="H24" s="18" t="s">
        <v>213</v>
      </c>
      <c r="I24" t="s">
        <v>15</v>
      </c>
      <c r="J24" t="s">
        <v>14</v>
      </c>
      <c r="K24" s="18" t="s">
        <v>214</v>
      </c>
    </row>
    <row r="25" spans="1:11" x14ac:dyDescent="0.25">
      <c r="A25" s="1">
        <v>44562.958333333336</v>
      </c>
      <c r="B25" s="18" t="s">
        <v>215</v>
      </c>
      <c r="C25" s="18" t="s">
        <v>216</v>
      </c>
      <c r="D25" s="18" t="s">
        <v>217</v>
      </c>
      <c r="E25">
        <v>6</v>
      </c>
      <c r="F25" t="s">
        <v>11</v>
      </c>
      <c r="G25" t="s">
        <v>11</v>
      </c>
      <c r="H25" s="18" t="s">
        <v>218</v>
      </c>
      <c r="I25" t="s">
        <v>21</v>
      </c>
      <c r="J25" t="s">
        <v>14</v>
      </c>
      <c r="K25" s="18" t="s">
        <v>219</v>
      </c>
    </row>
    <row r="26" spans="1:11" x14ac:dyDescent="0.25">
      <c r="A26" s="1">
        <v>44563</v>
      </c>
      <c r="B26" s="18" t="s">
        <v>220</v>
      </c>
      <c r="C26" s="18" t="s">
        <v>221</v>
      </c>
      <c r="D26" s="18" t="s">
        <v>222</v>
      </c>
      <c r="E26">
        <v>8</v>
      </c>
      <c r="F26" t="s">
        <v>11</v>
      </c>
      <c r="G26" t="s">
        <v>12</v>
      </c>
      <c r="H26">
        <v>18.581034005725499</v>
      </c>
      <c r="I26" t="s">
        <v>17</v>
      </c>
      <c r="J26" t="s">
        <v>14</v>
      </c>
      <c r="K26" s="18" t="s">
        <v>223</v>
      </c>
    </row>
    <row r="27" spans="1:11" x14ac:dyDescent="0.25">
      <c r="A27" s="1">
        <v>44563.041666666664</v>
      </c>
      <c r="B27" s="18" t="s">
        <v>224</v>
      </c>
      <c r="C27">
        <v>57.749571922723902</v>
      </c>
      <c r="D27" s="18" t="s">
        <v>225</v>
      </c>
      <c r="E27">
        <v>8</v>
      </c>
      <c r="F27" t="s">
        <v>12</v>
      </c>
      <c r="G27" t="s">
        <v>11</v>
      </c>
      <c r="H27" s="18" t="s">
        <v>226</v>
      </c>
      <c r="I27" t="s">
        <v>21</v>
      </c>
      <c r="J27" t="s">
        <v>19</v>
      </c>
      <c r="K27" s="18" t="s">
        <v>227</v>
      </c>
    </row>
    <row r="28" spans="1:11" x14ac:dyDescent="0.25">
      <c r="A28" s="1">
        <v>44563.083333333336</v>
      </c>
      <c r="B28" s="18" t="s">
        <v>228</v>
      </c>
      <c r="C28" s="18" t="s">
        <v>229</v>
      </c>
      <c r="D28" s="18" t="s">
        <v>230</v>
      </c>
      <c r="E28">
        <v>9</v>
      </c>
      <c r="F28" t="s">
        <v>11</v>
      </c>
      <c r="G28" t="s">
        <v>11</v>
      </c>
      <c r="H28" s="18" t="s">
        <v>231</v>
      </c>
      <c r="I28" t="s">
        <v>20</v>
      </c>
      <c r="J28" t="s">
        <v>14</v>
      </c>
      <c r="K28" s="18" t="s">
        <v>232</v>
      </c>
    </row>
    <row r="29" spans="1:11" x14ac:dyDescent="0.25">
      <c r="A29" s="1">
        <v>44563.125</v>
      </c>
      <c r="B29" s="18" t="s">
        <v>233</v>
      </c>
      <c r="C29" s="18" t="s">
        <v>234</v>
      </c>
      <c r="D29" s="18" t="s">
        <v>235</v>
      </c>
      <c r="E29">
        <v>7</v>
      </c>
      <c r="F29" t="s">
        <v>12</v>
      </c>
      <c r="G29" t="s">
        <v>11</v>
      </c>
      <c r="H29" s="18" t="s">
        <v>236</v>
      </c>
      <c r="I29" t="s">
        <v>20</v>
      </c>
      <c r="J29" t="s">
        <v>14</v>
      </c>
      <c r="K29" s="18" t="s">
        <v>237</v>
      </c>
    </row>
    <row r="30" spans="1:11" x14ac:dyDescent="0.25">
      <c r="A30" s="1">
        <v>44563.166666666664</v>
      </c>
      <c r="B30" s="18" t="s">
        <v>238</v>
      </c>
      <c r="C30" s="18" t="s">
        <v>239</v>
      </c>
      <c r="D30" s="18" t="s">
        <v>240</v>
      </c>
      <c r="E30">
        <v>3</v>
      </c>
      <c r="F30" t="s">
        <v>12</v>
      </c>
      <c r="G30" t="s">
        <v>11</v>
      </c>
      <c r="H30" s="18" t="s">
        <v>241</v>
      </c>
      <c r="I30" t="s">
        <v>21</v>
      </c>
      <c r="J30" t="s">
        <v>19</v>
      </c>
      <c r="K30" s="18" t="s">
        <v>242</v>
      </c>
    </row>
    <row r="31" spans="1:11" x14ac:dyDescent="0.25">
      <c r="A31" s="1">
        <v>44563.208333333336</v>
      </c>
      <c r="B31" s="18" t="s">
        <v>243</v>
      </c>
      <c r="C31" s="18" t="s">
        <v>244</v>
      </c>
      <c r="D31" s="18" t="s">
        <v>245</v>
      </c>
      <c r="E31">
        <v>2</v>
      </c>
      <c r="F31" t="s">
        <v>12</v>
      </c>
      <c r="G31" t="s">
        <v>11</v>
      </c>
      <c r="H31" s="18" t="s">
        <v>246</v>
      </c>
      <c r="I31" t="s">
        <v>21</v>
      </c>
      <c r="J31" t="s">
        <v>14</v>
      </c>
      <c r="K31" s="18" t="s">
        <v>247</v>
      </c>
    </row>
    <row r="32" spans="1:11" x14ac:dyDescent="0.25">
      <c r="A32" s="1">
        <v>44563.25</v>
      </c>
      <c r="B32" s="18" t="s">
        <v>248</v>
      </c>
      <c r="C32" s="18" t="s">
        <v>249</v>
      </c>
      <c r="D32" s="18" t="s">
        <v>250</v>
      </c>
      <c r="E32">
        <v>5</v>
      </c>
      <c r="F32" t="s">
        <v>11</v>
      </c>
      <c r="G32" t="s">
        <v>11</v>
      </c>
      <c r="H32" s="18" t="s">
        <v>251</v>
      </c>
      <c r="I32" t="s">
        <v>21</v>
      </c>
      <c r="J32" t="s">
        <v>19</v>
      </c>
      <c r="K32" s="18" t="s">
        <v>252</v>
      </c>
    </row>
    <row r="33" spans="1:11" x14ac:dyDescent="0.25">
      <c r="A33" s="1">
        <v>44563.291666666664</v>
      </c>
      <c r="B33" s="18" t="s">
        <v>253</v>
      </c>
      <c r="C33" s="18" t="s">
        <v>254</v>
      </c>
      <c r="D33" s="18" t="s">
        <v>255</v>
      </c>
      <c r="E33">
        <v>1</v>
      </c>
      <c r="F33" t="s">
        <v>11</v>
      </c>
      <c r="G33" t="s">
        <v>12</v>
      </c>
      <c r="H33" s="18" t="s">
        <v>256</v>
      </c>
      <c r="I33" t="s">
        <v>15</v>
      </c>
      <c r="J33" t="s">
        <v>14</v>
      </c>
      <c r="K33" s="18" t="s">
        <v>257</v>
      </c>
    </row>
    <row r="34" spans="1:11" x14ac:dyDescent="0.25">
      <c r="A34" s="1">
        <v>44563.333333333336</v>
      </c>
      <c r="B34" s="18" t="s">
        <v>258</v>
      </c>
      <c r="C34">
        <v>34.940991036726899</v>
      </c>
      <c r="D34" s="18" t="s">
        <v>259</v>
      </c>
      <c r="E34">
        <v>9</v>
      </c>
      <c r="F34" t="s">
        <v>11</v>
      </c>
      <c r="G34" t="s">
        <v>12</v>
      </c>
      <c r="H34" s="18" t="s">
        <v>260</v>
      </c>
      <c r="I34" t="s">
        <v>20</v>
      </c>
      <c r="J34" t="s">
        <v>14</v>
      </c>
      <c r="K34" s="18" t="s">
        <v>261</v>
      </c>
    </row>
    <row r="35" spans="1:11" x14ac:dyDescent="0.25">
      <c r="A35" s="1">
        <v>44563.375</v>
      </c>
      <c r="B35" s="18" t="s">
        <v>262</v>
      </c>
      <c r="C35" s="18" t="s">
        <v>263</v>
      </c>
      <c r="D35" s="18" t="s">
        <v>264</v>
      </c>
      <c r="E35">
        <v>6</v>
      </c>
      <c r="F35" t="s">
        <v>12</v>
      </c>
      <c r="G35" t="s">
        <v>11</v>
      </c>
      <c r="H35" s="18" t="s">
        <v>265</v>
      </c>
      <c r="I35" t="s">
        <v>15</v>
      </c>
      <c r="J35" t="s">
        <v>14</v>
      </c>
      <c r="K35" s="18" t="s">
        <v>266</v>
      </c>
    </row>
    <row r="36" spans="1:11" x14ac:dyDescent="0.25">
      <c r="A36" s="1">
        <v>44563.416666666664</v>
      </c>
      <c r="B36" s="18" t="s">
        <v>267</v>
      </c>
      <c r="C36" s="18" t="s">
        <v>268</v>
      </c>
      <c r="D36" s="18" t="s">
        <v>269</v>
      </c>
      <c r="E36">
        <v>4</v>
      </c>
      <c r="F36" t="s">
        <v>11</v>
      </c>
      <c r="G36" t="s">
        <v>12</v>
      </c>
      <c r="H36" s="18" t="s">
        <v>270</v>
      </c>
      <c r="I36" t="s">
        <v>21</v>
      </c>
      <c r="J36" t="s">
        <v>19</v>
      </c>
      <c r="K36" s="18" t="s">
        <v>271</v>
      </c>
    </row>
    <row r="37" spans="1:11" x14ac:dyDescent="0.25">
      <c r="A37" s="1">
        <v>44563.458333333336</v>
      </c>
      <c r="B37" s="18" t="s">
        <v>272</v>
      </c>
      <c r="C37" s="18" t="s">
        <v>273</v>
      </c>
      <c r="D37" s="18" t="s">
        <v>274</v>
      </c>
      <c r="E37">
        <v>9</v>
      </c>
      <c r="F37" t="s">
        <v>11</v>
      </c>
      <c r="G37" t="s">
        <v>12</v>
      </c>
      <c r="H37" s="18" t="s">
        <v>275</v>
      </c>
      <c r="I37" t="s">
        <v>13</v>
      </c>
      <c r="J37" t="s">
        <v>19</v>
      </c>
      <c r="K37" s="18" t="s">
        <v>276</v>
      </c>
    </row>
    <row r="38" spans="1:11" x14ac:dyDescent="0.25">
      <c r="A38" s="1">
        <v>44563.5</v>
      </c>
      <c r="B38" s="18" t="s">
        <v>277</v>
      </c>
      <c r="C38" s="18" t="s">
        <v>278</v>
      </c>
      <c r="D38" s="18" t="s">
        <v>279</v>
      </c>
      <c r="E38">
        <v>7</v>
      </c>
      <c r="F38" t="s">
        <v>12</v>
      </c>
      <c r="G38" t="s">
        <v>12</v>
      </c>
      <c r="H38" s="18" t="s">
        <v>280</v>
      </c>
      <c r="I38" t="s">
        <v>21</v>
      </c>
      <c r="J38" t="s">
        <v>19</v>
      </c>
      <c r="K38" s="18" t="s">
        <v>281</v>
      </c>
    </row>
    <row r="39" spans="1:11" x14ac:dyDescent="0.25">
      <c r="A39" s="1">
        <v>44563.541666666664</v>
      </c>
      <c r="B39" s="18" t="s">
        <v>282</v>
      </c>
      <c r="C39" s="18" t="s">
        <v>283</v>
      </c>
      <c r="D39" s="18" t="s">
        <v>284</v>
      </c>
      <c r="E39">
        <v>0</v>
      </c>
      <c r="F39" t="s">
        <v>11</v>
      </c>
      <c r="G39" t="s">
        <v>12</v>
      </c>
      <c r="H39" s="18" t="s">
        <v>285</v>
      </c>
      <c r="I39" t="s">
        <v>20</v>
      </c>
      <c r="J39" t="s">
        <v>14</v>
      </c>
      <c r="K39" s="18" t="s">
        <v>286</v>
      </c>
    </row>
    <row r="40" spans="1:11" x14ac:dyDescent="0.25">
      <c r="A40" s="1">
        <v>44563.583333333336</v>
      </c>
      <c r="B40" s="18" t="s">
        <v>287</v>
      </c>
      <c r="C40" s="18" t="s">
        <v>288</v>
      </c>
      <c r="D40" s="18" t="s">
        <v>289</v>
      </c>
      <c r="E40">
        <v>7</v>
      </c>
      <c r="F40" t="s">
        <v>11</v>
      </c>
      <c r="G40" t="s">
        <v>12</v>
      </c>
      <c r="H40" s="18" t="s">
        <v>290</v>
      </c>
      <c r="I40" t="s">
        <v>15</v>
      </c>
      <c r="J40" t="s">
        <v>19</v>
      </c>
      <c r="K40" s="18" t="s">
        <v>291</v>
      </c>
    </row>
    <row r="41" spans="1:11" x14ac:dyDescent="0.25">
      <c r="A41" s="1">
        <v>44563.625</v>
      </c>
      <c r="B41" s="18" t="s">
        <v>292</v>
      </c>
      <c r="C41" s="18" t="s">
        <v>293</v>
      </c>
      <c r="D41" s="18" t="s">
        <v>294</v>
      </c>
      <c r="E41">
        <v>4</v>
      </c>
      <c r="F41" t="s">
        <v>11</v>
      </c>
      <c r="G41" t="s">
        <v>11</v>
      </c>
      <c r="H41" s="18" t="s">
        <v>295</v>
      </c>
      <c r="I41" t="s">
        <v>13</v>
      </c>
      <c r="J41" t="s">
        <v>19</v>
      </c>
      <c r="K41" s="18" t="s">
        <v>296</v>
      </c>
    </row>
    <row r="42" spans="1:11" x14ac:dyDescent="0.25">
      <c r="A42" s="1">
        <v>44563.666666666664</v>
      </c>
      <c r="B42" s="18" t="s">
        <v>297</v>
      </c>
      <c r="C42" s="18" t="s">
        <v>298</v>
      </c>
      <c r="D42" s="18" t="s">
        <v>299</v>
      </c>
      <c r="E42">
        <v>7</v>
      </c>
      <c r="F42" t="s">
        <v>11</v>
      </c>
      <c r="G42" t="s">
        <v>12</v>
      </c>
      <c r="H42" s="18" t="s">
        <v>300</v>
      </c>
      <c r="I42" t="s">
        <v>15</v>
      </c>
      <c r="J42" t="s">
        <v>19</v>
      </c>
      <c r="K42" s="18" t="s">
        <v>301</v>
      </c>
    </row>
    <row r="43" spans="1:11" x14ac:dyDescent="0.25">
      <c r="A43" s="1">
        <v>44563.708333333336</v>
      </c>
      <c r="B43" s="18" t="s">
        <v>302</v>
      </c>
      <c r="C43" s="18" t="s">
        <v>303</v>
      </c>
      <c r="D43" s="18" t="s">
        <v>304</v>
      </c>
      <c r="E43">
        <v>8</v>
      </c>
      <c r="F43" t="s">
        <v>11</v>
      </c>
      <c r="G43" t="s">
        <v>12</v>
      </c>
      <c r="H43" s="18" t="s">
        <v>305</v>
      </c>
      <c r="I43" t="s">
        <v>15</v>
      </c>
      <c r="J43" t="s">
        <v>19</v>
      </c>
      <c r="K43" s="18" t="s">
        <v>306</v>
      </c>
    </row>
    <row r="44" spans="1:11" x14ac:dyDescent="0.25">
      <c r="A44" s="1">
        <v>44563.75</v>
      </c>
      <c r="B44" s="18" t="s">
        <v>307</v>
      </c>
      <c r="C44" s="18" t="s">
        <v>308</v>
      </c>
      <c r="D44" s="18" t="s">
        <v>309</v>
      </c>
      <c r="E44">
        <v>2</v>
      </c>
      <c r="F44" t="s">
        <v>12</v>
      </c>
      <c r="G44" t="s">
        <v>12</v>
      </c>
      <c r="H44" s="18" t="s">
        <v>310</v>
      </c>
      <c r="I44" t="s">
        <v>20</v>
      </c>
      <c r="J44" t="s">
        <v>14</v>
      </c>
      <c r="K44" s="18" t="s">
        <v>311</v>
      </c>
    </row>
    <row r="45" spans="1:11" x14ac:dyDescent="0.25">
      <c r="A45" s="1">
        <v>44563.791666666664</v>
      </c>
      <c r="B45" s="18" t="s">
        <v>312</v>
      </c>
      <c r="C45" s="18" t="s">
        <v>313</v>
      </c>
      <c r="D45" s="18" t="s">
        <v>314</v>
      </c>
      <c r="E45">
        <v>8</v>
      </c>
      <c r="F45" t="s">
        <v>12</v>
      </c>
      <c r="G45" t="s">
        <v>11</v>
      </c>
      <c r="H45" s="18" t="s">
        <v>315</v>
      </c>
      <c r="I45" t="s">
        <v>13</v>
      </c>
      <c r="J45" t="s">
        <v>19</v>
      </c>
      <c r="K45" s="18" t="s">
        <v>316</v>
      </c>
    </row>
    <row r="46" spans="1:11" x14ac:dyDescent="0.25">
      <c r="A46" s="1">
        <v>44563.833333333336</v>
      </c>
      <c r="B46" s="18" t="s">
        <v>317</v>
      </c>
      <c r="C46" s="18" t="s">
        <v>318</v>
      </c>
      <c r="D46" s="18" t="s">
        <v>319</v>
      </c>
      <c r="E46">
        <v>6</v>
      </c>
      <c r="F46" t="s">
        <v>12</v>
      </c>
      <c r="G46" t="s">
        <v>11</v>
      </c>
      <c r="H46" s="18" t="s">
        <v>320</v>
      </c>
      <c r="I46" t="s">
        <v>18</v>
      </c>
      <c r="J46" t="s">
        <v>19</v>
      </c>
      <c r="K46" s="18" t="s">
        <v>321</v>
      </c>
    </row>
    <row r="47" spans="1:11" x14ac:dyDescent="0.25">
      <c r="A47" s="1">
        <v>44563.875</v>
      </c>
      <c r="B47" s="18" t="s">
        <v>322</v>
      </c>
      <c r="C47" s="18" t="s">
        <v>323</v>
      </c>
      <c r="D47" s="18" t="s">
        <v>324</v>
      </c>
      <c r="E47">
        <v>2</v>
      </c>
      <c r="F47" t="s">
        <v>11</v>
      </c>
      <c r="G47" t="s">
        <v>12</v>
      </c>
      <c r="H47" s="18" t="s">
        <v>325</v>
      </c>
      <c r="I47" t="s">
        <v>13</v>
      </c>
      <c r="J47" t="s">
        <v>14</v>
      </c>
      <c r="K47" s="18" t="s">
        <v>326</v>
      </c>
    </row>
    <row r="48" spans="1:11" x14ac:dyDescent="0.25">
      <c r="A48" s="1">
        <v>44563.916666666664</v>
      </c>
      <c r="B48" s="18" t="s">
        <v>327</v>
      </c>
      <c r="C48" s="18" t="s">
        <v>328</v>
      </c>
      <c r="D48" s="18" t="s">
        <v>329</v>
      </c>
      <c r="E48">
        <v>7</v>
      </c>
      <c r="F48" t="s">
        <v>11</v>
      </c>
      <c r="G48" t="s">
        <v>11</v>
      </c>
      <c r="H48" s="18" t="s">
        <v>330</v>
      </c>
      <c r="I48" t="s">
        <v>13</v>
      </c>
      <c r="J48" t="s">
        <v>19</v>
      </c>
      <c r="K48" s="18" t="s">
        <v>331</v>
      </c>
    </row>
    <row r="49" spans="1:11" x14ac:dyDescent="0.25">
      <c r="A49" s="1">
        <v>44563.958333333336</v>
      </c>
      <c r="B49" s="18" t="s">
        <v>332</v>
      </c>
      <c r="C49" s="18" t="s">
        <v>333</v>
      </c>
      <c r="D49" s="18" t="s">
        <v>334</v>
      </c>
      <c r="E49">
        <v>6</v>
      </c>
      <c r="F49" t="s">
        <v>12</v>
      </c>
      <c r="G49" t="s">
        <v>11</v>
      </c>
      <c r="H49" s="18" t="s">
        <v>335</v>
      </c>
      <c r="I49" t="s">
        <v>21</v>
      </c>
      <c r="J49" t="s">
        <v>19</v>
      </c>
      <c r="K49" s="18" t="s">
        <v>336</v>
      </c>
    </row>
    <row r="50" spans="1:11" x14ac:dyDescent="0.25">
      <c r="A50" s="1">
        <v>44564</v>
      </c>
      <c r="B50" s="18" t="s">
        <v>337</v>
      </c>
      <c r="C50" s="18" t="s">
        <v>338</v>
      </c>
      <c r="D50" s="18" t="s">
        <v>339</v>
      </c>
      <c r="E50">
        <v>6</v>
      </c>
      <c r="F50" t="s">
        <v>12</v>
      </c>
      <c r="G50" t="s">
        <v>11</v>
      </c>
      <c r="H50" s="18" t="s">
        <v>340</v>
      </c>
      <c r="I50" t="s">
        <v>15</v>
      </c>
      <c r="J50" t="s">
        <v>14</v>
      </c>
      <c r="K50" s="18" t="s">
        <v>341</v>
      </c>
    </row>
    <row r="51" spans="1:11" x14ac:dyDescent="0.25">
      <c r="A51" s="1">
        <v>44564.041666666664</v>
      </c>
      <c r="B51" s="18" t="s">
        <v>342</v>
      </c>
      <c r="C51" s="18" t="s">
        <v>343</v>
      </c>
      <c r="D51" s="18" t="s">
        <v>344</v>
      </c>
      <c r="E51">
        <v>2</v>
      </c>
      <c r="F51" t="s">
        <v>12</v>
      </c>
      <c r="G51" t="s">
        <v>12</v>
      </c>
      <c r="H51" s="18" t="s">
        <v>345</v>
      </c>
      <c r="I51" t="s">
        <v>20</v>
      </c>
      <c r="J51" t="s">
        <v>19</v>
      </c>
      <c r="K51" s="18" t="s">
        <v>346</v>
      </c>
    </row>
    <row r="52" spans="1:11" x14ac:dyDescent="0.25">
      <c r="A52" s="1">
        <v>44564.083333333336</v>
      </c>
      <c r="B52" s="18" t="s">
        <v>347</v>
      </c>
      <c r="C52">
        <v>45.5386430923988</v>
      </c>
      <c r="D52" s="18" t="s">
        <v>348</v>
      </c>
      <c r="E52">
        <v>4</v>
      </c>
      <c r="F52" t="s">
        <v>12</v>
      </c>
      <c r="G52" t="s">
        <v>12</v>
      </c>
      <c r="H52" s="18" t="s">
        <v>349</v>
      </c>
      <c r="I52" t="s">
        <v>21</v>
      </c>
      <c r="J52" t="s">
        <v>14</v>
      </c>
      <c r="K52" s="18" t="s">
        <v>350</v>
      </c>
    </row>
    <row r="53" spans="1:11" x14ac:dyDescent="0.25">
      <c r="A53" s="1">
        <v>44564.125</v>
      </c>
      <c r="B53" s="18" t="s">
        <v>351</v>
      </c>
      <c r="C53" s="18" t="s">
        <v>352</v>
      </c>
      <c r="D53" s="18" t="s">
        <v>353</v>
      </c>
      <c r="E53">
        <v>6</v>
      </c>
      <c r="F53" t="s">
        <v>12</v>
      </c>
      <c r="G53" t="s">
        <v>12</v>
      </c>
      <c r="H53" s="18" t="s">
        <v>354</v>
      </c>
      <c r="I53" t="s">
        <v>18</v>
      </c>
      <c r="J53" t="s">
        <v>14</v>
      </c>
      <c r="K53" s="18" t="s">
        <v>355</v>
      </c>
    </row>
    <row r="54" spans="1:11" x14ac:dyDescent="0.25">
      <c r="A54" s="1">
        <v>44564.166666666664</v>
      </c>
      <c r="B54" s="18" t="s">
        <v>356</v>
      </c>
      <c r="C54" s="18" t="s">
        <v>357</v>
      </c>
      <c r="D54" s="18" t="s">
        <v>358</v>
      </c>
      <c r="E54">
        <v>9</v>
      </c>
      <c r="F54" t="s">
        <v>11</v>
      </c>
      <c r="G54" t="s">
        <v>11</v>
      </c>
      <c r="H54" s="18" t="s">
        <v>359</v>
      </c>
      <c r="I54" t="s">
        <v>21</v>
      </c>
      <c r="J54" t="s">
        <v>19</v>
      </c>
      <c r="K54" s="18" t="s">
        <v>360</v>
      </c>
    </row>
    <row r="55" spans="1:11" x14ac:dyDescent="0.25">
      <c r="A55" s="1">
        <v>44564.208333333336</v>
      </c>
      <c r="B55" s="18" t="s">
        <v>361</v>
      </c>
      <c r="C55" s="18" t="s">
        <v>362</v>
      </c>
      <c r="D55" s="18" t="s">
        <v>363</v>
      </c>
      <c r="E55">
        <v>5</v>
      </c>
      <c r="F55" t="s">
        <v>12</v>
      </c>
      <c r="G55" t="s">
        <v>12</v>
      </c>
      <c r="H55" s="18" t="s">
        <v>364</v>
      </c>
      <c r="I55" t="s">
        <v>13</v>
      </c>
      <c r="J55" t="s">
        <v>14</v>
      </c>
      <c r="K55" s="18" t="s">
        <v>365</v>
      </c>
    </row>
    <row r="56" spans="1:11" x14ac:dyDescent="0.25">
      <c r="A56" s="1">
        <v>44564.25</v>
      </c>
      <c r="B56" s="18" t="s">
        <v>366</v>
      </c>
      <c r="C56" s="18" t="s">
        <v>367</v>
      </c>
      <c r="D56" s="18" t="s">
        <v>368</v>
      </c>
      <c r="E56">
        <v>8</v>
      </c>
      <c r="F56" t="s">
        <v>11</v>
      </c>
      <c r="G56" t="s">
        <v>12</v>
      </c>
      <c r="H56">
        <v>4.9387379367690603</v>
      </c>
      <c r="I56" t="s">
        <v>18</v>
      </c>
      <c r="J56" t="s">
        <v>19</v>
      </c>
      <c r="K56" s="18" t="s">
        <v>369</v>
      </c>
    </row>
    <row r="57" spans="1:11" x14ac:dyDescent="0.25">
      <c r="A57" s="1">
        <v>44564.291666666664</v>
      </c>
      <c r="B57" s="18" t="s">
        <v>370</v>
      </c>
      <c r="C57" s="18" t="s">
        <v>371</v>
      </c>
      <c r="D57" s="18" t="s">
        <v>372</v>
      </c>
      <c r="E57">
        <v>6</v>
      </c>
      <c r="F57" t="s">
        <v>12</v>
      </c>
      <c r="G57" t="s">
        <v>11</v>
      </c>
      <c r="H57" s="18" t="s">
        <v>373</v>
      </c>
      <c r="I57" t="s">
        <v>15</v>
      </c>
      <c r="J57" t="s">
        <v>14</v>
      </c>
      <c r="K57" s="18" t="s">
        <v>374</v>
      </c>
    </row>
    <row r="58" spans="1:11" x14ac:dyDescent="0.25">
      <c r="A58" s="1">
        <v>44564.333333333336</v>
      </c>
      <c r="B58" s="18" t="s">
        <v>375</v>
      </c>
      <c r="C58" s="18" t="s">
        <v>376</v>
      </c>
      <c r="D58" s="18" t="s">
        <v>377</v>
      </c>
      <c r="E58">
        <v>7</v>
      </c>
      <c r="F58" t="s">
        <v>12</v>
      </c>
      <c r="G58" t="s">
        <v>12</v>
      </c>
      <c r="H58" s="18" t="s">
        <v>378</v>
      </c>
      <c r="I58" t="s">
        <v>21</v>
      </c>
      <c r="J58" t="s">
        <v>14</v>
      </c>
      <c r="K58" s="18" t="s">
        <v>379</v>
      </c>
    </row>
    <row r="59" spans="1:11" x14ac:dyDescent="0.25">
      <c r="A59" s="1">
        <v>44564.375</v>
      </c>
      <c r="B59" s="18" t="s">
        <v>380</v>
      </c>
      <c r="C59" s="18" t="s">
        <v>381</v>
      </c>
      <c r="D59" s="18" t="s">
        <v>382</v>
      </c>
      <c r="E59">
        <v>1</v>
      </c>
      <c r="F59" t="s">
        <v>12</v>
      </c>
      <c r="G59" t="s">
        <v>12</v>
      </c>
      <c r="H59" s="18" t="s">
        <v>383</v>
      </c>
      <c r="I59" t="s">
        <v>20</v>
      </c>
      <c r="J59" t="s">
        <v>19</v>
      </c>
      <c r="K59" s="18" t="s">
        <v>384</v>
      </c>
    </row>
    <row r="60" spans="1:11" x14ac:dyDescent="0.25">
      <c r="A60" s="1">
        <v>44564.416666666664</v>
      </c>
      <c r="B60" s="18" t="s">
        <v>385</v>
      </c>
      <c r="C60" s="18" t="s">
        <v>386</v>
      </c>
      <c r="D60" s="18" t="s">
        <v>387</v>
      </c>
      <c r="E60">
        <v>3</v>
      </c>
      <c r="F60" t="s">
        <v>12</v>
      </c>
      <c r="G60" t="s">
        <v>12</v>
      </c>
      <c r="H60" s="18" t="s">
        <v>388</v>
      </c>
      <c r="I60" t="s">
        <v>20</v>
      </c>
      <c r="J60" t="s">
        <v>19</v>
      </c>
      <c r="K60" s="18" t="s">
        <v>389</v>
      </c>
    </row>
    <row r="61" spans="1:11" x14ac:dyDescent="0.25">
      <c r="A61" s="1">
        <v>44564.458333333336</v>
      </c>
      <c r="B61" s="18" t="s">
        <v>390</v>
      </c>
      <c r="C61" s="18" t="s">
        <v>391</v>
      </c>
      <c r="D61" s="18" t="s">
        <v>392</v>
      </c>
      <c r="E61">
        <v>2</v>
      </c>
      <c r="F61" t="s">
        <v>12</v>
      </c>
      <c r="G61" t="s">
        <v>11</v>
      </c>
      <c r="H61" s="18" t="s">
        <v>393</v>
      </c>
      <c r="I61" t="s">
        <v>15</v>
      </c>
      <c r="J61" t="s">
        <v>14</v>
      </c>
      <c r="K61" s="18" t="s">
        <v>394</v>
      </c>
    </row>
    <row r="62" spans="1:11" x14ac:dyDescent="0.25">
      <c r="A62" s="1">
        <v>44564.5</v>
      </c>
      <c r="B62" s="18" t="s">
        <v>395</v>
      </c>
      <c r="C62" s="18" t="s">
        <v>396</v>
      </c>
      <c r="D62" s="18" t="s">
        <v>397</v>
      </c>
      <c r="E62">
        <v>1</v>
      </c>
      <c r="F62" t="s">
        <v>12</v>
      </c>
      <c r="G62" t="s">
        <v>12</v>
      </c>
      <c r="H62" s="18" t="s">
        <v>398</v>
      </c>
      <c r="I62" t="s">
        <v>13</v>
      </c>
      <c r="J62" t="s">
        <v>14</v>
      </c>
      <c r="K62" s="18" t="s">
        <v>399</v>
      </c>
    </row>
    <row r="63" spans="1:11" x14ac:dyDescent="0.25">
      <c r="A63" s="1">
        <v>44564.541666666664</v>
      </c>
      <c r="B63" s="18" t="s">
        <v>400</v>
      </c>
      <c r="C63" s="18" t="s">
        <v>401</v>
      </c>
      <c r="D63" s="18" t="s">
        <v>402</v>
      </c>
      <c r="E63">
        <v>7</v>
      </c>
      <c r="F63" t="s">
        <v>12</v>
      </c>
      <c r="G63" t="s">
        <v>12</v>
      </c>
      <c r="H63" s="18" t="s">
        <v>403</v>
      </c>
      <c r="I63" t="s">
        <v>16</v>
      </c>
      <c r="J63" t="s">
        <v>19</v>
      </c>
      <c r="K63">
        <v>78.9122501589774</v>
      </c>
    </row>
    <row r="64" spans="1:11" x14ac:dyDescent="0.25">
      <c r="A64" s="1">
        <v>44564.583333333336</v>
      </c>
      <c r="B64" s="18" t="s">
        <v>404</v>
      </c>
      <c r="C64" s="18" t="s">
        <v>405</v>
      </c>
      <c r="D64" s="18" t="s">
        <v>406</v>
      </c>
      <c r="E64">
        <v>9</v>
      </c>
      <c r="F64" t="s">
        <v>12</v>
      </c>
      <c r="G64" t="s">
        <v>12</v>
      </c>
      <c r="H64" s="18" t="s">
        <v>407</v>
      </c>
      <c r="I64" t="s">
        <v>21</v>
      </c>
      <c r="J64" t="s">
        <v>19</v>
      </c>
      <c r="K64" s="18" t="s">
        <v>408</v>
      </c>
    </row>
    <row r="65" spans="1:11" x14ac:dyDescent="0.25">
      <c r="A65" s="1">
        <v>44564.625</v>
      </c>
      <c r="B65" s="18" t="s">
        <v>409</v>
      </c>
      <c r="C65" s="18" t="s">
        <v>410</v>
      </c>
      <c r="D65" s="18" t="s">
        <v>411</v>
      </c>
      <c r="E65">
        <v>0</v>
      </c>
      <c r="F65" t="s">
        <v>12</v>
      </c>
      <c r="G65" t="s">
        <v>12</v>
      </c>
      <c r="H65">
        <v>27.748043866364601</v>
      </c>
      <c r="I65" t="s">
        <v>21</v>
      </c>
      <c r="J65" t="s">
        <v>14</v>
      </c>
      <c r="K65" s="18" t="s">
        <v>412</v>
      </c>
    </row>
    <row r="66" spans="1:11" x14ac:dyDescent="0.25">
      <c r="A66" s="1">
        <v>44564.666666666664</v>
      </c>
      <c r="B66" s="18" t="s">
        <v>413</v>
      </c>
      <c r="C66" s="18" t="s">
        <v>414</v>
      </c>
      <c r="D66" s="18" t="s">
        <v>415</v>
      </c>
      <c r="E66">
        <v>7</v>
      </c>
      <c r="F66" t="s">
        <v>12</v>
      </c>
      <c r="G66" t="s">
        <v>11</v>
      </c>
      <c r="H66" s="18" t="s">
        <v>416</v>
      </c>
      <c r="I66" t="s">
        <v>21</v>
      </c>
      <c r="J66" t="s">
        <v>14</v>
      </c>
      <c r="K66" s="18" t="s">
        <v>417</v>
      </c>
    </row>
    <row r="67" spans="1:11" x14ac:dyDescent="0.25">
      <c r="A67" s="1">
        <v>44564.708333333336</v>
      </c>
      <c r="B67" s="18" t="s">
        <v>418</v>
      </c>
      <c r="C67" s="18" t="s">
        <v>419</v>
      </c>
      <c r="D67" s="18" t="s">
        <v>420</v>
      </c>
      <c r="E67">
        <v>8</v>
      </c>
      <c r="F67" t="s">
        <v>11</v>
      </c>
      <c r="G67" t="s">
        <v>12</v>
      </c>
      <c r="H67" s="18" t="s">
        <v>421</v>
      </c>
      <c r="I67" t="s">
        <v>16</v>
      </c>
      <c r="J67" t="s">
        <v>14</v>
      </c>
      <c r="K67">
        <v>76.106178100830405</v>
      </c>
    </row>
    <row r="68" spans="1:11" x14ac:dyDescent="0.25">
      <c r="A68" s="1">
        <v>44564.75</v>
      </c>
      <c r="B68" s="18" t="s">
        <v>422</v>
      </c>
      <c r="C68" s="18" t="s">
        <v>423</v>
      </c>
      <c r="D68" s="18" t="s">
        <v>424</v>
      </c>
      <c r="E68">
        <v>9</v>
      </c>
      <c r="F68" t="s">
        <v>12</v>
      </c>
      <c r="G68" t="s">
        <v>12</v>
      </c>
      <c r="H68" s="18" t="s">
        <v>425</v>
      </c>
      <c r="I68" t="s">
        <v>13</v>
      </c>
      <c r="J68" t="s">
        <v>19</v>
      </c>
      <c r="K68" s="18" t="s">
        <v>426</v>
      </c>
    </row>
    <row r="69" spans="1:11" x14ac:dyDescent="0.25">
      <c r="A69" s="1">
        <v>44564.791666666664</v>
      </c>
      <c r="B69" s="18" t="s">
        <v>427</v>
      </c>
      <c r="C69" s="18" t="s">
        <v>428</v>
      </c>
      <c r="D69" s="18" t="s">
        <v>429</v>
      </c>
      <c r="E69">
        <v>6</v>
      </c>
      <c r="F69" t="s">
        <v>11</v>
      </c>
      <c r="G69" t="s">
        <v>12</v>
      </c>
      <c r="H69" s="18" t="s">
        <v>430</v>
      </c>
      <c r="I69" t="s">
        <v>20</v>
      </c>
      <c r="J69" t="s">
        <v>14</v>
      </c>
      <c r="K69" s="18" t="s">
        <v>431</v>
      </c>
    </row>
    <row r="70" spans="1:11" x14ac:dyDescent="0.25">
      <c r="A70" s="1">
        <v>44564.833333333336</v>
      </c>
      <c r="B70" s="18" t="s">
        <v>432</v>
      </c>
      <c r="C70" s="18" t="s">
        <v>433</v>
      </c>
      <c r="D70" s="18" t="s">
        <v>434</v>
      </c>
      <c r="E70">
        <v>7</v>
      </c>
      <c r="F70" t="s">
        <v>11</v>
      </c>
      <c r="G70" t="s">
        <v>11</v>
      </c>
      <c r="H70" s="18" t="s">
        <v>435</v>
      </c>
      <c r="I70" t="s">
        <v>17</v>
      </c>
      <c r="J70" t="s">
        <v>19</v>
      </c>
      <c r="K70" s="18" t="s">
        <v>436</v>
      </c>
    </row>
    <row r="71" spans="1:11" x14ac:dyDescent="0.25">
      <c r="A71" s="1">
        <v>44564.875</v>
      </c>
      <c r="B71" s="18" t="s">
        <v>437</v>
      </c>
      <c r="C71" s="18" t="s">
        <v>438</v>
      </c>
      <c r="D71" s="18" t="s">
        <v>439</v>
      </c>
      <c r="E71">
        <v>4</v>
      </c>
      <c r="F71" t="s">
        <v>12</v>
      </c>
      <c r="G71" t="s">
        <v>11</v>
      </c>
      <c r="H71" s="18" t="s">
        <v>440</v>
      </c>
      <c r="I71" t="s">
        <v>18</v>
      </c>
      <c r="J71" t="s">
        <v>14</v>
      </c>
      <c r="K71" s="18" t="s">
        <v>441</v>
      </c>
    </row>
    <row r="72" spans="1:11" x14ac:dyDescent="0.25">
      <c r="A72" s="1">
        <v>44564.916666666664</v>
      </c>
      <c r="B72" s="18" t="s">
        <v>442</v>
      </c>
      <c r="C72">
        <v>43.951048647195798</v>
      </c>
      <c r="D72" s="18" t="s">
        <v>443</v>
      </c>
      <c r="E72">
        <v>6</v>
      </c>
      <c r="F72" t="s">
        <v>12</v>
      </c>
      <c r="G72" t="s">
        <v>12</v>
      </c>
      <c r="H72" s="18" t="s">
        <v>444</v>
      </c>
      <c r="I72" t="s">
        <v>13</v>
      </c>
      <c r="J72" t="s">
        <v>19</v>
      </c>
      <c r="K72">
        <v>64.963183670906005</v>
      </c>
    </row>
    <row r="73" spans="1:11" x14ac:dyDescent="0.25">
      <c r="A73" s="1">
        <v>44564.958333333336</v>
      </c>
      <c r="B73" s="18" t="s">
        <v>445</v>
      </c>
      <c r="C73" s="18" t="s">
        <v>446</v>
      </c>
      <c r="D73" s="18" t="s">
        <v>447</v>
      </c>
      <c r="E73">
        <v>8</v>
      </c>
      <c r="F73" t="s">
        <v>12</v>
      </c>
      <c r="G73" t="s">
        <v>11</v>
      </c>
      <c r="H73" s="18" t="s">
        <v>448</v>
      </c>
      <c r="I73" t="s">
        <v>21</v>
      </c>
      <c r="J73" t="s">
        <v>14</v>
      </c>
      <c r="K73" s="18" t="s">
        <v>449</v>
      </c>
    </row>
    <row r="74" spans="1:11" x14ac:dyDescent="0.25">
      <c r="A74" s="1">
        <v>44565</v>
      </c>
      <c r="B74" s="18" t="s">
        <v>450</v>
      </c>
      <c r="C74" s="18" t="s">
        <v>451</v>
      </c>
      <c r="D74" s="18" t="s">
        <v>452</v>
      </c>
      <c r="E74">
        <v>8</v>
      </c>
      <c r="F74" t="s">
        <v>12</v>
      </c>
      <c r="G74" t="s">
        <v>12</v>
      </c>
      <c r="H74" s="18" t="s">
        <v>453</v>
      </c>
      <c r="I74" t="s">
        <v>18</v>
      </c>
      <c r="J74" t="s">
        <v>14</v>
      </c>
      <c r="K74" s="18" t="s">
        <v>454</v>
      </c>
    </row>
    <row r="75" spans="1:11" x14ac:dyDescent="0.25">
      <c r="A75" s="1">
        <v>44565.041666666664</v>
      </c>
      <c r="B75" s="18" t="s">
        <v>455</v>
      </c>
      <c r="C75" s="18" t="s">
        <v>456</v>
      </c>
      <c r="D75" s="18" t="s">
        <v>457</v>
      </c>
      <c r="E75">
        <v>7</v>
      </c>
      <c r="F75" t="s">
        <v>11</v>
      </c>
      <c r="G75" t="s">
        <v>12</v>
      </c>
      <c r="H75" s="18" t="s">
        <v>458</v>
      </c>
      <c r="I75" t="s">
        <v>17</v>
      </c>
      <c r="J75" t="s">
        <v>19</v>
      </c>
      <c r="K75">
        <v>84.191467408122094</v>
      </c>
    </row>
    <row r="76" spans="1:11" x14ac:dyDescent="0.25">
      <c r="A76" s="1">
        <v>44565.083333333336</v>
      </c>
      <c r="B76" s="18" t="s">
        <v>459</v>
      </c>
      <c r="C76" s="18" t="s">
        <v>460</v>
      </c>
      <c r="D76" s="18" t="s">
        <v>461</v>
      </c>
      <c r="E76">
        <v>5</v>
      </c>
      <c r="F76" t="s">
        <v>11</v>
      </c>
      <c r="G76" t="s">
        <v>12</v>
      </c>
      <c r="H76" s="18" t="s">
        <v>462</v>
      </c>
      <c r="I76" t="s">
        <v>16</v>
      </c>
      <c r="J76" t="s">
        <v>19</v>
      </c>
      <c r="K76" s="18" t="s">
        <v>463</v>
      </c>
    </row>
    <row r="77" spans="1:11" x14ac:dyDescent="0.25">
      <c r="A77" s="1">
        <v>44565.125</v>
      </c>
      <c r="B77" s="18" t="s">
        <v>464</v>
      </c>
      <c r="C77" s="18" t="s">
        <v>465</v>
      </c>
      <c r="D77" s="18" t="s">
        <v>466</v>
      </c>
      <c r="E77">
        <v>7</v>
      </c>
      <c r="F77" t="s">
        <v>12</v>
      </c>
      <c r="G77" t="s">
        <v>11</v>
      </c>
      <c r="H77" s="18" t="s">
        <v>467</v>
      </c>
      <c r="I77" t="s">
        <v>21</v>
      </c>
      <c r="J77" t="s">
        <v>19</v>
      </c>
      <c r="K77">
        <v>75.014470978620395</v>
      </c>
    </row>
    <row r="78" spans="1:11" x14ac:dyDescent="0.25">
      <c r="A78" s="1">
        <v>44565.166666666664</v>
      </c>
      <c r="B78" s="18" t="s">
        <v>468</v>
      </c>
      <c r="C78" s="18" t="s">
        <v>469</v>
      </c>
      <c r="D78">
        <v>1198.6252242426101</v>
      </c>
      <c r="E78">
        <v>6</v>
      </c>
      <c r="F78" t="s">
        <v>12</v>
      </c>
      <c r="G78" t="s">
        <v>12</v>
      </c>
      <c r="H78" s="18" t="s">
        <v>470</v>
      </c>
      <c r="I78" t="s">
        <v>16</v>
      </c>
      <c r="J78" t="s">
        <v>14</v>
      </c>
      <c r="K78" s="18" t="s">
        <v>471</v>
      </c>
    </row>
    <row r="79" spans="1:11" x14ac:dyDescent="0.25">
      <c r="A79" s="1">
        <v>44565.208333333336</v>
      </c>
      <c r="B79" s="18" t="s">
        <v>472</v>
      </c>
      <c r="C79" s="18" t="s">
        <v>473</v>
      </c>
      <c r="D79" s="18" t="s">
        <v>474</v>
      </c>
      <c r="E79">
        <v>0</v>
      </c>
      <c r="F79" t="s">
        <v>12</v>
      </c>
      <c r="G79" t="s">
        <v>11</v>
      </c>
      <c r="H79" s="18" t="s">
        <v>475</v>
      </c>
      <c r="I79" t="s">
        <v>15</v>
      </c>
      <c r="J79" t="s">
        <v>19</v>
      </c>
      <c r="K79" s="18" t="s">
        <v>476</v>
      </c>
    </row>
    <row r="80" spans="1:11" x14ac:dyDescent="0.25">
      <c r="A80" s="1">
        <v>44565.25</v>
      </c>
      <c r="B80" s="18" t="s">
        <v>477</v>
      </c>
      <c r="C80" s="18" t="s">
        <v>478</v>
      </c>
      <c r="D80" s="18" t="s">
        <v>479</v>
      </c>
      <c r="E80">
        <v>7</v>
      </c>
      <c r="F80" t="s">
        <v>12</v>
      </c>
      <c r="G80" t="s">
        <v>12</v>
      </c>
      <c r="H80" s="18" t="s">
        <v>480</v>
      </c>
      <c r="I80" t="s">
        <v>20</v>
      </c>
      <c r="J80" t="s">
        <v>19</v>
      </c>
      <c r="K80" s="18" t="s">
        <v>481</v>
      </c>
    </row>
    <row r="81" spans="1:11" x14ac:dyDescent="0.25">
      <c r="A81" s="1">
        <v>44565.291666666664</v>
      </c>
      <c r="B81" s="18" t="s">
        <v>482</v>
      </c>
      <c r="C81" s="18" t="s">
        <v>483</v>
      </c>
      <c r="D81" s="18" t="s">
        <v>484</v>
      </c>
      <c r="E81">
        <v>8</v>
      </c>
      <c r="F81" t="s">
        <v>11</v>
      </c>
      <c r="G81" t="s">
        <v>12</v>
      </c>
      <c r="H81" s="18" t="s">
        <v>485</v>
      </c>
      <c r="I81" t="s">
        <v>16</v>
      </c>
      <c r="J81" t="s">
        <v>14</v>
      </c>
      <c r="K81" s="18" t="s">
        <v>486</v>
      </c>
    </row>
    <row r="82" spans="1:11" x14ac:dyDescent="0.25">
      <c r="A82" s="1">
        <v>44565.333333333336</v>
      </c>
      <c r="B82" s="18" t="s">
        <v>487</v>
      </c>
      <c r="C82" s="18" t="s">
        <v>488</v>
      </c>
      <c r="D82" s="18" t="s">
        <v>489</v>
      </c>
      <c r="E82">
        <v>4</v>
      </c>
      <c r="F82" t="s">
        <v>11</v>
      </c>
      <c r="G82" t="s">
        <v>11</v>
      </c>
      <c r="H82" s="18" t="s">
        <v>490</v>
      </c>
      <c r="I82" t="s">
        <v>21</v>
      </c>
      <c r="J82" t="s">
        <v>14</v>
      </c>
      <c r="K82" s="18" t="s">
        <v>491</v>
      </c>
    </row>
    <row r="83" spans="1:11" x14ac:dyDescent="0.25">
      <c r="A83" s="1">
        <v>44565.375</v>
      </c>
      <c r="B83" s="18" t="s">
        <v>492</v>
      </c>
      <c r="C83" s="18" t="s">
        <v>493</v>
      </c>
      <c r="D83" s="18" t="s">
        <v>494</v>
      </c>
      <c r="E83">
        <v>8</v>
      </c>
      <c r="F83" t="s">
        <v>11</v>
      </c>
      <c r="G83" t="s">
        <v>12</v>
      </c>
      <c r="H83">
        <v>21.068311119758899</v>
      </c>
      <c r="I83" t="s">
        <v>13</v>
      </c>
      <c r="J83" t="s">
        <v>14</v>
      </c>
      <c r="K83" s="18" t="s">
        <v>495</v>
      </c>
    </row>
    <row r="84" spans="1:11" x14ac:dyDescent="0.25">
      <c r="A84" s="1">
        <v>44565.416666666664</v>
      </c>
      <c r="B84" s="18" t="s">
        <v>496</v>
      </c>
      <c r="C84" s="18" t="s">
        <v>497</v>
      </c>
      <c r="D84" s="18" t="s">
        <v>498</v>
      </c>
      <c r="E84">
        <v>7</v>
      </c>
      <c r="F84" t="s">
        <v>11</v>
      </c>
      <c r="G84" t="s">
        <v>11</v>
      </c>
      <c r="H84" s="18" t="s">
        <v>499</v>
      </c>
      <c r="I84" t="s">
        <v>18</v>
      </c>
      <c r="J84" t="s">
        <v>14</v>
      </c>
      <c r="K84" s="18" t="s">
        <v>500</v>
      </c>
    </row>
    <row r="85" spans="1:11" x14ac:dyDescent="0.25">
      <c r="A85" s="1">
        <v>44565.458333333336</v>
      </c>
      <c r="B85" s="18" t="s">
        <v>501</v>
      </c>
      <c r="C85" s="18" t="s">
        <v>502</v>
      </c>
      <c r="D85" s="18" t="s">
        <v>503</v>
      </c>
      <c r="E85">
        <v>0</v>
      </c>
      <c r="F85" t="s">
        <v>11</v>
      </c>
      <c r="G85" t="s">
        <v>11</v>
      </c>
      <c r="H85" s="18" t="s">
        <v>504</v>
      </c>
      <c r="I85" t="s">
        <v>13</v>
      </c>
      <c r="J85" t="s">
        <v>14</v>
      </c>
      <c r="K85" s="18" t="s">
        <v>505</v>
      </c>
    </row>
    <row r="86" spans="1:11" x14ac:dyDescent="0.25">
      <c r="A86" s="1">
        <v>44565.5</v>
      </c>
      <c r="B86" s="18" t="s">
        <v>506</v>
      </c>
      <c r="C86" s="18" t="s">
        <v>507</v>
      </c>
      <c r="D86" s="18" t="s">
        <v>508</v>
      </c>
      <c r="E86">
        <v>7</v>
      </c>
      <c r="F86" t="s">
        <v>12</v>
      </c>
      <c r="G86" t="s">
        <v>11</v>
      </c>
      <c r="H86" s="18" t="s">
        <v>509</v>
      </c>
      <c r="I86" t="s">
        <v>17</v>
      </c>
      <c r="J86" t="s">
        <v>14</v>
      </c>
      <c r="K86">
        <v>72.117098613601897</v>
      </c>
    </row>
    <row r="87" spans="1:11" x14ac:dyDescent="0.25">
      <c r="A87" s="1">
        <v>44565.541666666664</v>
      </c>
      <c r="B87" s="18" t="s">
        <v>510</v>
      </c>
      <c r="C87" s="18" t="s">
        <v>511</v>
      </c>
      <c r="D87" s="18" t="s">
        <v>512</v>
      </c>
      <c r="E87">
        <v>7</v>
      </c>
      <c r="F87" t="s">
        <v>11</v>
      </c>
      <c r="G87" t="s">
        <v>11</v>
      </c>
      <c r="H87">
        <v>6.2826557144675096E-2</v>
      </c>
      <c r="I87" t="s">
        <v>16</v>
      </c>
      <c r="J87" t="s">
        <v>19</v>
      </c>
      <c r="K87" s="18" t="s">
        <v>513</v>
      </c>
    </row>
    <row r="88" spans="1:11" x14ac:dyDescent="0.25">
      <c r="A88" s="1">
        <v>44565.583333333336</v>
      </c>
      <c r="B88" s="18" t="s">
        <v>514</v>
      </c>
      <c r="C88" s="18" t="s">
        <v>515</v>
      </c>
      <c r="D88" s="18" t="s">
        <v>516</v>
      </c>
      <c r="E88">
        <v>7</v>
      </c>
      <c r="F88" t="s">
        <v>12</v>
      </c>
      <c r="G88" t="s">
        <v>11</v>
      </c>
      <c r="H88" s="18" t="s">
        <v>517</v>
      </c>
      <c r="I88" t="s">
        <v>15</v>
      </c>
      <c r="J88" t="s">
        <v>19</v>
      </c>
      <c r="K88" s="18" t="s">
        <v>518</v>
      </c>
    </row>
    <row r="89" spans="1:11" x14ac:dyDescent="0.25">
      <c r="A89" s="1">
        <v>44565.625</v>
      </c>
      <c r="B89" s="18" t="s">
        <v>519</v>
      </c>
      <c r="C89" s="18" t="s">
        <v>520</v>
      </c>
      <c r="D89" s="18" t="s">
        <v>521</v>
      </c>
      <c r="E89">
        <v>3</v>
      </c>
      <c r="F89" t="s">
        <v>12</v>
      </c>
      <c r="G89" t="s">
        <v>12</v>
      </c>
      <c r="H89" s="18" t="s">
        <v>522</v>
      </c>
      <c r="I89" t="s">
        <v>20</v>
      </c>
      <c r="J89" t="s">
        <v>19</v>
      </c>
      <c r="K89" s="18" t="s">
        <v>523</v>
      </c>
    </row>
    <row r="90" spans="1:11" x14ac:dyDescent="0.25">
      <c r="A90" s="1">
        <v>44565.666666666664</v>
      </c>
      <c r="B90" s="18" t="s">
        <v>524</v>
      </c>
      <c r="C90" s="18" t="s">
        <v>525</v>
      </c>
      <c r="D90" s="18" t="s">
        <v>526</v>
      </c>
      <c r="E90">
        <v>8</v>
      </c>
      <c r="F90" t="s">
        <v>12</v>
      </c>
      <c r="G90" t="s">
        <v>12</v>
      </c>
      <c r="H90" s="18" t="s">
        <v>527</v>
      </c>
      <c r="I90" t="s">
        <v>18</v>
      </c>
      <c r="J90" t="s">
        <v>19</v>
      </c>
      <c r="K90" s="18" t="s">
        <v>528</v>
      </c>
    </row>
    <row r="91" spans="1:11" x14ac:dyDescent="0.25">
      <c r="A91" s="1">
        <v>44565.708333333336</v>
      </c>
      <c r="B91" s="18" t="s">
        <v>529</v>
      </c>
      <c r="C91" s="18" t="s">
        <v>530</v>
      </c>
      <c r="D91" s="18" t="s">
        <v>531</v>
      </c>
      <c r="E91">
        <v>7</v>
      </c>
      <c r="F91" t="s">
        <v>11</v>
      </c>
      <c r="G91" t="s">
        <v>12</v>
      </c>
      <c r="H91" s="18" t="s">
        <v>532</v>
      </c>
      <c r="I91" t="s">
        <v>20</v>
      </c>
      <c r="J91" t="s">
        <v>19</v>
      </c>
      <c r="K91" s="18" t="s">
        <v>533</v>
      </c>
    </row>
    <row r="92" spans="1:11" x14ac:dyDescent="0.25">
      <c r="A92" s="1">
        <v>44565.75</v>
      </c>
      <c r="B92">
        <v>29.3500696830084</v>
      </c>
      <c r="C92" s="18" t="s">
        <v>534</v>
      </c>
      <c r="D92" s="18" t="s">
        <v>535</v>
      </c>
      <c r="E92">
        <v>1</v>
      </c>
      <c r="F92" t="s">
        <v>12</v>
      </c>
      <c r="G92" t="s">
        <v>12</v>
      </c>
      <c r="H92" s="18" t="s">
        <v>536</v>
      </c>
      <c r="I92" t="s">
        <v>16</v>
      </c>
      <c r="J92" t="s">
        <v>19</v>
      </c>
      <c r="K92">
        <v>74.867873694338201</v>
      </c>
    </row>
    <row r="93" spans="1:11" x14ac:dyDescent="0.25">
      <c r="A93" s="1">
        <v>44565.791666666664</v>
      </c>
      <c r="B93" s="18" t="s">
        <v>537</v>
      </c>
      <c r="C93" s="18" t="s">
        <v>538</v>
      </c>
      <c r="D93" s="18" t="s">
        <v>539</v>
      </c>
      <c r="E93">
        <v>4</v>
      </c>
      <c r="F93" t="s">
        <v>12</v>
      </c>
      <c r="G93" t="s">
        <v>11</v>
      </c>
      <c r="H93" s="18" t="s">
        <v>540</v>
      </c>
      <c r="I93" t="s">
        <v>18</v>
      </c>
      <c r="J93" t="s">
        <v>19</v>
      </c>
      <c r="K93" s="18" t="s">
        <v>541</v>
      </c>
    </row>
    <row r="94" spans="1:11" x14ac:dyDescent="0.25">
      <c r="A94" s="1">
        <v>44565.833333333336</v>
      </c>
      <c r="B94" s="18" t="s">
        <v>542</v>
      </c>
      <c r="C94" s="18" t="s">
        <v>543</v>
      </c>
      <c r="D94" s="18" t="s">
        <v>544</v>
      </c>
      <c r="E94">
        <v>6</v>
      </c>
      <c r="F94" t="s">
        <v>12</v>
      </c>
      <c r="G94" t="s">
        <v>12</v>
      </c>
      <c r="H94" s="18" t="s">
        <v>545</v>
      </c>
      <c r="I94" t="s">
        <v>16</v>
      </c>
      <c r="J94" t="s">
        <v>14</v>
      </c>
      <c r="K94" s="18" t="s">
        <v>546</v>
      </c>
    </row>
    <row r="95" spans="1:11" x14ac:dyDescent="0.25">
      <c r="A95" s="1">
        <v>44565.875</v>
      </c>
      <c r="B95" s="18" t="s">
        <v>547</v>
      </c>
      <c r="C95">
        <v>34.534905941369203</v>
      </c>
      <c r="D95" s="18" t="s">
        <v>548</v>
      </c>
      <c r="E95">
        <v>8</v>
      </c>
      <c r="F95" t="s">
        <v>12</v>
      </c>
      <c r="G95" t="s">
        <v>12</v>
      </c>
      <c r="H95" s="18" t="s">
        <v>549</v>
      </c>
      <c r="I95" t="s">
        <v>17</v>
      </c>
      <c r="J95" t="s">
        <v>19</v>
      </c>
      <c r="K95" s="18" t="s">
        <v>550</v>
      </c>
    </row>
    <row r="96" spans="1:11" x14ac:dyDescent="0.25">
      <c r="A96" s="1">
        <v>44565.916666666664</v>
      </c>
      <c r="B96" s="18" t="s">
        <v>551</v>
      </c>
      <c r="C96" s="18" t="s">
        <v>552</v>
      </c>
      <c r="D96" s="18" t="s">
        <v>553</v>
      </c>
      <c r="E96">
        <v>8</v>
      </c>
      <c r="F96" t="s">
        <v>11</v>
      </c>
      <c r="G96" t="s">
        <v>11</v>
      </c>
      <c r="H96" s="18" t="s">
        <v>554</v>
      </c>
      <c r="I96" t="s">
        <v>16</v>
      </c>
      <c r="J96" t="s">
        <v>14</v>
      </c>
      <c r="K96" s="18" t="s">
        <v>555</v>
      </c>
    </row>
    <row r="97" spans="1:11" x14ac:dyDescent="0.25">
      <c r="A97" s="1">
        <v>44565.958333333336</v>
      </c>
      <c r="B97" s="18" t="s">
        <v>556</v>
      </c>
      <c r="C97" s="18" t="s">
        <v>557</v>
      </c>
      <c r="D97" s="18" t="s">
        <v>558</v>
      </c>
      <c r="E97">
        <v>8</v>
      </c>
      <c r="F97" t="s">
        <v>11</v>
      </c>
      <c r="G97" t="s">
        <v>12</v>
      </c>
      <c r="H97" s="18" t="s">
        <v>559</v>
      </c>
      <c r="I97" t="s">
        <v>17</v>
      </c>
      <c r="J97" t="s">
        <v>19</v>
      </c>
      <c r="K97" s="18" t="s">
        <v>560</v>
      </c>
    </row>
    <row r="98" spans="1:11" x14ac:dyDescent="0.25">
      <c r="A98" s="1">
        <v>44566</v>
      </c>
      <c r="B98" s="18" t="s">
        <v>561</v>
      </c>
      <c r="C98" s="18" t="s">
        <v>562</v>
      </c>
      <c r="D98" s="18" t="s">
        <v>563</v>
      </c>
      <c r="E98">
        <v>3</v>
      </c>
      <c r="F98" t="s">
        <v>11</v>
      </c>
      <c r="G98" t="s">
        <v>11</v>
      </c>
      <c r="H98" s="18" t="s">
        <v>564</v>
      </c>
      <c r="I98" t="s">
        <v>13</v>
      </c>
      <c r="J98" t="s">
        <v>19</v>
      </c>
      <c r="K98" s="18" t="s">
        <v>565</v>
      </c>
    </row>
    <row r="99" spans="1:11" x14ac:dyDescent="0.25">
      <c r="A99" s="1">
        <v>44566.041666666664</v>
      </c>
      <c r="B99" s="18" t="s">
        <v>566</v>
      </c>
      <c r="C99" s="18" t="s">
        <v>567</v>
      </c>
      <c r="D99" s="18" t="s">
        <v>568</v>
      </c>
      <c r="E99">
        <v>9</v>
      </c>
      <c r="F99" t="s">
        <v>12</v>
      </c>
      <c r="G99" t="s">
        <v>12</v>
      </c>
      <c r="H99" s="18" t="s">
        <v>569</v>
      </c>
      <c r="I99" t="s">
        <v>18</v>
      </c>
      <c r="J99" t="s">
        <v>14</v>
      </c>
      <c r="K99" s="18" t="s">
        <v>570</v>
      </c>
    </row>
    <row r="100" spans="1:11" x14ac:dyDescent="0.25">
      <c r="A100" s="1">
        <v>44566.083333333336</v>
      </c>
      <c r="B100" s="18" t="s">
        <v>571</v>
      </c>
      <c r="C100" s="18" t="s">
        <v>572</v>
      </c>
      <c r="D100" s="18" t="s">
        <v>573</v>
      </c>
      <c r="E100">
        <v>8</v>
      </c>
      <c r="F100" t="s">
        <v>12</v>
      </c>
      <c r="G100" t="s">
        <v>12</v>
      </c>
      <c r="H100" s="18" t="s">
        <v>574</v>
      </c>
      <c r="I100" t="s">
        <v>13</v>
      </c>
      <c r="J100" t="s">
        <v>14</v>
      </c>
      <c r="K100">
        <v>81.745529509543104</v>
      </c>
    </row>
    <row r="101" spans="1:11" x14ac:dyDescent="0.25">
      <c r="A101" s="1">
        <v>44566.125</v>
      </c>
      <c r="B101" s="18" t="s">
        <v>575</v>
      </c>
      <c r="C101" s="18" t="s">
        <v>576</v>
      </c>
      <c r="D101" s="18" t="s">
        <v>577</v>
      </c>
      <c r="E101">
        <v>5</v>
      </c>
      <c r="F101" t="s">
        <v>11</v>
      </c>
      <c r="G101" t="s">
        <v>11</v>
      </c>
      <c r="H101" s="18" t="s">
        <v>578</v>
      </c>
      <c r="I101" t="s">
        <v>16</v>
      </c>
      <c r="J101" t="s">
        <v>19</v>
      </c>
      <c r="K101" s="18" t="s">
        <v>579</v>
      </c>
    </row>
    <row r="102" spans="1:11" x14ac:dyDescent="0.25">
      <c r="A102" s="1">
        <v>44566.166666666664</v>
      </c>
      <c r="B102" s="18" t="s">
        <v>580</v>
      </c>
      <c r="C102" s="18" t="s">
        <v>581</v>
      </c>
      <c r="D102" s="18" t="s">
        <v>582</v>
      </c>
      <c r="E102">
        <v>9</v>
      </c>
      <c r="F102" t="s">
        <v>11</v>
      </c>
      <c r="G102" t="s">
        <v>12</v>
      </c>
      <c r="H102" s="18" t="s">
        <v>583</v>
      </c>
      <c r="I102" t="s">
        <v>17</v>
      </c>
      <c r="J102" t="s">
        <v>19</v>
      </c>
      <c r="K102" s="18" t="s">
        <v>584</v>
      </c>
    </row>
    <row r="103" spans="1:11" x14ac:dyDescent="0.25">
      <c r="A103" s="1">
        <v>44566.208333333336</v>
      </c>
      <c r="B103" s="18" t="s">
        <v>585</v>
      </c>
      <c r="C103" s="18" t="s">
        <v>586</v>
      </c>
      <c r="D103" s="18" t="s">
        <v>587</v>
      </c>
      <c r="E103">
        <v>9</v>
      </c>
      <c r="F103" t="s">
        <v>11</v>
      </c>
      <c r="G103" t="s">
        <v>11</v>
      </c>
      <c r="H103" s="18" t="s">
        <v>588</v>
      </c>
      <c r="I103" t="s">
        <v>20</v>
      </c>
      <c r="J103" t="s">
        <v>14</v>
      </c>
      <c r="K103" s="18" t="s">
        <v>589</v>
      </c>
    </row>
    <row r="104" spans="1:11" x14ac:dyDescent="0.25">
      <c r="A104" s="1">
        <v>44566.25</v>
      </c>
      <c r="B104" s="18" t="s">
        <v>590</v>
      </c>
      <c r="C104" s="18" t="s">
        <v>591</v>
      </c>
      <c r="D104" s="18" t="s">
        <v>592</v>
      </c>
      <c r="E104">
        <v>9</v>
      </c>
      <c r="F104" t="s">
        <v>11</v>
      </c>
      <c r="G104" t="s">
        <v>11</v>
      </c>
      <c r="H104" s="18" t="s">
        <v>593</v>
      </c>
      <c r="I104" t="s">
        <v>18</v>
      </c>
      <c r="J104" t="s">
        <v>14</v>
      </c>
      <c r="K104" s="18" t="s">
        <v>594</v>
      </c>
    </row>
    <row r="105" spans="1:11" x14ac:dyDescent="0.25">
      <c r="A105" s="1">
        <v>44566.291666666664</v>
      </c>
      <c r="B105" s="18" t="s">
        <v>595</v>
      </c>
      <c r="C105" s="18" t="s">
        <v>596</v>
      </c>
      <c r="D105" s="18" t="s">
        <v>597</v>
      </c>
      <c r="E105">
        <v>5</v>
      </c>
      <c r="F105" t="s">
        <v>12</v>
      </c>
      <c r="G105" t="s">
        <v>11</v>
      </c>
      <c r="H105" s="18" t="s">
        <v>598</v>
      </c>
      <c r="I105" t="s">
        <v>13</v>
      </c>
      <c r="J105" t="s">
        <v>14</v>
      </c>
      <c r="K105" s="18" t="s">
        <v>599</v>
      </c>
    </row>
    <row r="106" spans="1:11" x14ac:dyDescent="0.25">
      <c r="A106" s="1">
        <v>44566.333333333336</v>
      </c>
      <c r="B106" s="18" t="s">
        <v>600</v>
      </c>
      <c r="C106" s="18" t="s">
        <v>601</v>
      </c>
      <c r="D106" s="18" t="s">
        <v>602</v>
      </c>
      <c r="E106">
        <v>6</v>
      </c>
      <c r="F106" t="s">
        <v>11</v>
      </c>
      <c r="G106" t="s">
        <v>11</v>
      </c>
      <c r="H106" s="18" t="s">
        <v>603</v>
      </c>
      <c r="I106" t="s">
        <v>16</v>
      </c>
      <c r="J106" t="s">
        <v>19</v>
      </c>
      <c r="K106" s="18" t="s">
        <v>604</v>
      </c>
    </row>
    <row r="107" spans="1:11" x14ac:dyDescent="0.25">
      <c r="A107" s="1">
        <v>44566.375</v>
      </c>
      <c r="B107">
        <v>21.639980824107099</v>
      </c>
      <c r="C107" s="18" t="s">
        <v>605</v>
      </c>
      <c r="D107">
        <v>1258.09651534508</v>
      </c>
      <c r="E107">
        <v>0</v>
      </c>
      <c r="F107" t="s">
        <v>12</v>
      </c>
      <c r="G107" t="s">
        <v>11</v>
      </c>
      <c r="H107" s="18" t="s">
        <v>606</v>
      </c>
      <c r="I107" t="s">
        <v>15</v>
      </c>
      <c r="J107" t="s">
        <v>14</v>
      </c>
      <c r="K107" s="18" t="s">
        <v>607</v>
      </c>
    </row>
    <row r="108" spans="1:11" x14ac:dyDescent="0.25">
      <c r="A108" s="1">
        <v>44566.416666666664</v>
      </c>
      <c r="B108" s="18" t="s">
        <v>608</v>
      </c>
      <c r="C108" s="18" t="s">
        <v>609</v>
      </c>
      <c r="D108" s="18" t="s">
        <v>610</v>
      </c>
      <c r="E108">
        <v>4</v>
      </c>
      <c r="F108" t="s">
        <v>12</v>
      </c>
      <c r="G108" t="s">
        <v>12</v>
      </c>
      <c r="H108">
        <v>5.6729874162246698</v>
      </c>
      <c r="I108" t="s">
        <v>21</v>
      </c>
      <c r="J108" t="s">
        <v>14</v>
      </c>
      <c r="K108" s="18" t="s">
        <v>611</v>
      </c>
    </row>
    <row r="109" spans="1:11" x14ac:dyDescent="0.25">
      <c r="A109" s="1">
        <v>44566.458333333336</v>
      </c>
      <c r="B109" s="18" t="s">
        <v>612</v>
      </c>
      <c r="C109" s="18" t="s">
        <v>613</v>
      </c>
      <c r="D109" s="18" t="s">
        <v>614</v>
      </c>
      <c r="E109">
        <v>1</v>
      </c>
      <c r="F109" t="s">
        <v>12</v>
      </c>
      <c r="G109" t="s">
        <v>12</v>
      </c>
      <c r="H109" s="18" t="s">
        <v>615</v>
      </c>
      <c r="I109" t="s">
        <v>13</v>
      </c>
      <c r="J109" t="s">
        <v>14</v>
      </c>
      <c r="K109" s="18" t="s">
        <v>616</v>
      </c>
    </row>
    <row r="110" spans="1:11" x14ac:dyDescent="0.25">
      <c r="A110" s="1">
        <v>44566.5</v>
      </c>
      <c r="B110" s="18" t="s">
        <v>617</v>
      </c>
      <c r="C110" s="18" t="s">
        <v>618</v>
      </c>
      <c r="D110" s="18" t="s">
        <v>619</v>
      </c>
      <c r="E110">
        <v>5</v>
      </c>
      <c r="F110" t="s">
        <v>11</v>
      </c>
      <c r="G110" t="s">
        <v>11</v>
      </c>
      <c r="H110" s="18" t="s">
        <v>620</v>
      </c>
      <c r="I110" t="s">
        <v>18</v>
      </c>
      <c r="J110" t="s">
        <v>19</v>
      </c>
      <c r="K110" s="18" t="s">
        <v>621</v>
      </c>
    </row>
    <row r="111" spans="1:11" x14ac:dyDescent="0.25">
      <c r="A111" s="1">
        <v>44566.541666666664</v>
      </c>
      <c r="B111" s="18" t="s">
        <v>622</v>
      </c>
      <c r="C111" s="18" t="s">
        <v>623</v>
      </c>
      <c r="D111" s="18" t="s">
        <v>624</v>
      </c>
      <c r="E111">
        <v>2</v>
      </c>
      <c r="F111" t="s">
        <v>12</v>
      </c>
      <c r="G111" t="s">
        <v>11</v>
      </c>
      <c r="H111" s="18" t="s">
        <v>625</v>
      </c>
      <c r="I111" t="s">
        <v>21</v>
      </c>
      <c r="J111" t="s">
        <v>19</v>
      </c>
      <c r="K111" s="18" t="s">
        <v>626</v>
      </c>
    </row>
    <row r="112" spans="1:11" x14ac:dyDescent="0.25">
      <c r="A112" s="1">
        <v>44566.583333333336</v>
      </c>
      <c r="B112" s="18" t="s">
        <v>627</v>
      </c>
      <c r="C112" s="18" t="s">
        <v>628</v>
      </c>
      <c r="D112" s="18" t="s">
        <v>629</v>
      </c>
      <c r="E112">
        <v>4</v>
      </c>
      <c r="F112" t="s">
        <v>12</v>
      </c>
      <c r="G112" t="s">
        <v>11</v>
      </c>
      <c r="H112" s="18" t="s">
        <v>630</v>
      </c>
      <c r="I112" t="s">
        <v>16</v>
      </c>
      <c r="J112" t="s">
        <v>19</v>
      </c>
      <c r="K112" s="18" t="s">
        <v>631</v>
      </c>
    </row>
    <row r="113" spans="1:11" x14ac:dyDescent="0.25">
      <c r="A113" s="1">
        <v>44566.625</v>
      </c>
      <c r="B113">
        <v>29.257024324466698</v>
      </c>
      <c r="C113" s="18" t="s">
        <v>632</v>
      </c>
      <c r="D113" s="18" t="s">
        <v>633</v>
      </c>
      <c r="E113">
        <v>1</v>
      </c>
      <c r="F113" t="s">
        <v>12</v>
      </c>
      <c r="G113" t="s">
        <v>11</v>
      </c>
      <c r="H113" s="18" t="s">
        <v>634</v>
      </c>
      <c r="I113" t="s">
        <v>15</v>
      </c>
      <c r="J113" t="s">
        <v>14</v>
      </c>
      <c r="K113" s="18" t="s">
        <v>635</v>
      </c>
    </row>
    <row r="114" spans="1:11" x14ac:dyDescent="0.25">
      <c r="A114" s="1">
        <v>44566.666666666664</v>
      </c>
      <c r="B114" s="18" t="s">
        <v>636</v>
      </c>
      <c r="C114" s="18" t="s">
        <v>637</v>
      </c>
      <c r="D114" s="18" t="s">
        <v>638</v>
      </c>
      <c r="E114">
        <v>8</v>
      </c>
      <c r="F114" t="s">
        <v>11</v>
      </c>
      <c r="G114" t="s">
        <v>12</v>
      </c>
      <c r="H114" s="18" t="s">
        <v>639</v>
      </c>
      <c r="I114" t="s">
        <v>17</v>
      </c>
      <c r="J114" t="s">
        <v>19</v>
      </c>
      <c r="K114" s="18" t="s">
        <v>640</v>
      </c>
    </row>
    <row r="115" spans="1:11" x14ac:dyDescent="0.25">
      <c r="A115" s="1">
        <v>44566.708333333336</v>
      </c>
      <c r="B115" s="18" t="s">
        <v>641</v>
      </c>
      <c r="C115" s="18" t="s">
        <v>642</v>
      </c>
      <c r="D115" s="18" t="s">
        <v>643</v>
      </c>
      <c r="E115">
        <v>2</v>
      </c>
      <c r="F115" t="s">
        <v>11</v>
      </c>
      <c r="G115" t="s">
        <v>11</v>
      </c>
      <c r="H115" s="18" t="s">
        <v>644</v>
      </c>
      <c r="I115" t="s">
        <v>13</v>
      </c>
      <c r="J115" t="s">
        <v>14</v>
      </c>
      <c r="K115" s="18" t="s">
        <v>645</v>
      </c>
    </row>
    <row r="116" spans="1:11" x14ac:dyDescent="0.25">
      <c r="A116" s="1">
        <v>44566.75</v>
      </c>
      <c r="B116" s="18" t="s">
        <v>646</v>
      </c>
      <c r="C116" s="18" t="s">
        <v>647</v>
      </c>
      <c r="D116" s="18" t="s">
        <v>648</v>
      </c>
      <c r="E116">
        <v>5</v>
      </c>
      <c r="F116" t="s">
        <v>12</v>
      </c>
      <c r="G116" t="s">
        <v>12</v>
      </c>
      <c r="H116" s="18" t="s">
        <v>649</v>
      </c>
      <c r="I116" t="s">
        <v>16</v>
      </c>
      <c r="J116" t="s">
        <v>19</v>
      </c>
      <c r="K116">
        <v>72.396011578211898</v>
      </c>
    </row>
    <row r="117" spans="1:11" x14ac:dyDescent="0.25">
      <c r="A117" s="1">
        <v>44566.791666666664</v>
      </c>
      <c r="B117" s="18" t="s">
        <v>650</v>
      </c>
      <c r="C117" s="18" t="s">
        <v>651</v>
      </c>
      <c r="D117" s="18" t="s">
        <v>652</v>
      </c>
      <c r="E117">
        <v>3</v>
      </c>
      <c r="F117" t="s">
        <v>12</v>
      </c>
      <c r="G117" t="s">
        <v>12</v>
      </c>
      <c r="H117" s="18" t="s">
        <v>653</v>
      </c>
      <c r="I117" t="s">
        <v>21</v>
      </c>
      <c r="J117" t="s">
        <v>14</v>
      </c>
      <c r="K117" s="18" t="s">
        <v>654</v>
      </c>
    </row>
    <row r="118" spans="1:11" x14ac:dyDescent="0.25">
      <c r="A118" s="1">
        <v>44566.833333333336</v>
      </c>
      <c r="B118" s="18" t="s">
        <v>655</v>
      </c>
      <c r="C118" s="18" t="s">
        <v>656</v>
      </c>
      <c r="D118" s="18" t="s">
        <v>657</v>
      </c>
      <c r="E118">
        <v>6</v>
      </c>
      <c r="F118" t="s">
        <v>12</v>
      </c>
      <c r="G118" t="s">
        <v>12</v>
      </c>
      <c r="H118" s="18" t="s">
        <v>658</v>
      </c>
      <c r="I118" t="s">
        <v>21</v>
      </c>
      <c r="J118" t="s">
        <v>19</v>
      </c>
      <c r="K118">
        <v>73.252216258053096</v>
      </c>
    </row>
    <row r="119" spans="1:11" x14ac:dyDescent="0.25">
      <c r="A119" s="1">
        <v>44566.875</v>
      </c>
      <c r="B119" s="18" t="s">
        <v>659</v>
      </c>
      <c r="C119" s="18" t="s">
        <v>660</v>
      </c>
      <c r="D119" s="18" t="s">
        <v>661</v>
      </c>
      <c r="E119">
        <v>9</v>
      </c>
      <c r="F119" t="s">
        <v>12</v>
      </c>
      <c r="G119" t="s">
        <v>12</v>
      </c>
      <c r="H119" s="18" t="s">
        <v>662</v>
      </c>
      <c r="I119" t="s">
        <v>21</v>
      </c>
      <c r="J119" t="s">
        <v>19</v>
      </c>
      <c r="K119" s="18" t="s">
        <v>663</v>
      </c>
    </row>
    <row r="120" spans="1:11" x14ac:dyDescent="0.25">
      <c r="A120" s="1">
        <v>44566.916666666664</v>
      </c>
      <c r="B120" s="18" t="s">
        <v>664</v>
      </c>
      <c r="C120" s="18" t="s">
        <v>665</v>
      </c>
      <c r="D120" s="18" t="s">
        <v>666</v>
      </c>
      <c r="E120">
        <v>8</v>
      </c>
      <c r="F120" t="s">
        <v>12</v>
      </c>
      <c r="G120" t="s">
        <v>12</v>
      </c>
      <c r="H120" s="18" t="s">
        <v>667</v>
      </c>
      <c r="I120" t="s">
        <v>21</v>
      </c>
      <c r="J120" t="s">
        <v>14</v>
      </c>
      <c r="K120" s="18" t="s">
        <v>668</v>
      </c>
    </row>
    <row r="121" spans="1:11" x14ac:dyDescent="0.25">
      <c r="A121" s="1">
        <v>44566.958333333336</v>
      </c>
      <c r="B121" s="18" t="s">
        <v>669</v>
      </c>
      <c r="C121" s="18" t="s">
        <v>670</v>
      </c>
      <c r="D121" s="18" t="s">
        <v>671</v>
      </c>
      <c r="E121">
        <v>8</v>
      </c>
      <c r="F121" t="s">
        <v>12</v>
      </c>
      <c r="G121" t="s">
        <v>11</v>
      </c>
      <c r="H121" s="18" t="s">
        <v>672</v>
      </c>
      <c r="I121" t="s">
        <v>13</v>
      </c>
      <c r="J121" t="s">
        <v>19</v>
      </c>
      <c r="K121" s="18" t="s">
        <v>673</v>
      </c>
    </row>
    <row r="122" spans="1:11" x14ac:dyDescent="0.25">
      <c r="A122" s="1">
        <v>44567</v>
      </c>
      <c r="B122" s="18" t="s">
        <v>674</v>
      </c>
      <c r="C122" s="18" t="s">
        <v>675</v>
      </c>
      <c r="D122" s="18" t="s">
        <v>676</v>
      </c>
      <c r="E122">
        <v>4</v>
      </c>
      <c r="F122" t="s">
        <v>11</v>
      </c>
      <c r="G122" t="s">
        <v>12</v>
      </c>
      <c r="H122" s="18" t="s">
        <v>677</v>
      </c>
      <c r="I122" t="s">
        <v>17</v>
      </c>
      <c r="J122" t="s">
        <v>14</v>
      </c>
      <c r="K122" s="18" t="s">
        <v>678</v>
      </c>
    </row>
    <row r="123" spans="1:11" x14ac:dyDescent="0.25">
      <c r="A123" s="1">
        <v>44567.041666666664</v>
      </c>
      <c r="B123" s="18" t="s">
        <v>679</v>
      </c>
      <c r="C123" s="18" t="s">
        <v>680</v>
      </c>
      <c r="D123" s="18" t="s">
        <v>681</v>
      </c>
      <c r="E123">
        <v>1</v>
      </c>
      <c r="F123" t="s">
        <v>12</v>
      </c>
      <c r="G123" t="s">
        <v>12</v>
      </c>
      <c r="H123" s="18" t="s">
        <v>682</v>
      </c>
      <c r="I123" t="s">
        <v>16</v>
      </c>
      <c r="J123" t="s">
        <v>14</v>
      </c>
      <c r="K123">
        <v>64.595337376011898</v>
      </c>
    </row>
    <row r="124" spans="1:11" x14ac:dyDescent="0.25">
      <c r="A124" s="1">
        <v>44567.083333333336</v>
      </c>
      <c r="B124" s="18" t="s">
        <v>683</v>
      </c>
      <c r="C124" s="18" t="s">
        <v>684</v>
      </c>
      <c r="D124" s="18" t="s">
        <v>685</v>
      </c>
      <c r="E124">
        <v>9</v>
      </c>
      <c r="F124" t="s">
        <v>12</v>
      </c>
      <c r="G124" t="s">
        <v>11</v>
      </c>
      <c r="H124" s="18" t="s">
        <v>686</v>
      </c>
      <c r="I124" t="s">
        <v>15</v>
      </c>
      <c r="J124" t="s">
        <v>14</v>
      </c>
      <c r="K124">
        <v>81.109018912404807</v>
      </c>
    </row>
    <row r="125" spans="1:11" x14ac:dyDescent="0.25">
      <c r="A125" s="1">
        <v>44567.125</v>
      </c>
      <c r="B125" s="18" t="s">
        <v>687</v>
      </c>
      <c r="C125" s="18" t="s">
        <v>688</v>
      </c>
      <c r="D125" s="18" t="s">
        <v>689</v>
      </c>
      <c r="E125">
        <v>3</v>
      </c>
      <c r="F125" t="s">
        <v>11</v>
      </c>
      <c r="G125" t="s">
        <v>11</v>
      </c>
      <c r="H125" s="18" t="s">
        <v>690</v>
      </c>
      <c r="I125" t="s">
        <v>16</v>
      </c>
      <c r="J125" t="s">
        <v>19</v>
      </c>
      <c r="K125" s="18" t="s">
        <v>691</v>
      </c>
    </row>
    <row r="126" spans="1:11" x14ac:dyDescent="0.25">
      <c r="A126" s="1">
        <v>44567.166666666664</v>
      </c>
      <c r="B126" s="18" t="s">
        <v>692</v>
      </c>
      <c r="C126" s="18" t="s">
        <v>693</v>
      </c>
      <c r="D126" s="18" t="s">
        <v>694</v>
      </c>
      <c r="E126">
        <v>0</v>
      </c>
      <c r="F126" t="s">
        <v>11</v>
      </c>
      <c r="G126" t="s">
        <v>11</v>
      </c>
      <c r="H126" s="18" t="s">
        <v>695</v>
      </c>
      <c r="I126" t="s">
        <v>21</v>
      </c>
      <c r="J126" t="s">
        <v>14</v>
      </c>
      <c r="K126" s="18" t="s">
        <v>696</v>
      </c>
    </row>
    <row r="127" spans="1:11" x14ac:dyDescent="0.25">
      <c r="A127" s="1">
        <v>44567.208333333336</v>
      </c>
      <c r="B127" s="18" t="s">
        <v>697</v>
      </c>
      <c r="C127">
        <v>31.185004059418699</v>
      </c>
      <c r="D127" s="18" t="s">
        <v>698</v>
      </c>
      <c r="E127">
        <v>4</v>
      </c>
      <c r="F127" t="s">
        <v>11</v>
      </c>
      <c r="G127" t="s">
        <v>11</v>
      </c>
      <c r="H127" s="18" t="s">
        <v>699</v>
      </c>
      <c r="I127" t="s">
        <v>20</v>
      </c>
      <c r="J127" t="s">
        <v>19</v>
      </c>
      <c r="K127" s="18" t="s">
        <v>700</v>
      </c>
    </row>
    <row r="128" spans="1:11" x14ac:dyDescent="0.25">
      <c r="A128" s="1">
        <v>44567.25</v>
      </c>
      <c r="B128" s="18" t="s">
        <v>701</v>
      </c>
      <c r="C128" s="18" t="s">
        <v>702</v>
      </c>
      <c r="D128" s="18" t="s">
        <v>703</v>
      </c>
      <c r="E128">
        <v>1</v>
      </c>
      <c r="F128" t="s">
        <v>12</v>
      </c>
      <c r="G128" t="s">
        <v>12</v>
      </c>
      <c r="H128" s="18" t="s">
        <v>704</v>
      </c>
      <c r="I128" t="s">
        <v>20</v>
      </c>
      <c r="J128" t="s">
        <v>19</v>
      </c>
      <c r="K128" s="18" t="s">
        <v>705</v>
      </c>
    </row>
    <row r="129" spans="1:11" x14ac:dyDescent="0.25">
      <c r="A129" s="1">
        <v>44567.291666666664</v>
      </c>
      <c r="B129" s="18" t="s">
        <v>706</v>
      </c>
      <c r="C129" s="18" t="s">
        <v>707</v>
      </c>
      <c r="D129" s="18" t="s">
        <v>708</v>
      </c>
      <c r="E129">
        <v>3</v>
      </c>
      <c r="F129" t="s">
        <v>12</v>
      </c>
      <c r="G129" t="s">
        <v>12</v>
      </c>
      <c r="H129" s="18" t="s">
        <v>709</v>
      </c>
      <c r="I129" t="s">
        <v>13</v>
      </c>
      <c r="J129" t="s">
        <v>14</v>
      </c>
      <c r="K129" s="18" t="s">
        <v>710</v>
      </c>
    </row>
    <row r="130" spans="1:11" x14ac:dyDescent="0.25">
      <c r="A130" s="1">
        <v>44567.333333333336</v>
      </c>
      <c r="B130" s="18" t="s">
        <v>711</v>
      </c>
      <c r="C130" s="18" t="s">
        <v>712</v>
      </c>
      <c r="D130" s="18" t="s">
        <v>713</v>
      </c>
      <c r="E130">
        <v>2</v>
      </c>
      <c r="F130" t="s">
        <v>11</v>
      </c>
      <c r="G130" t="s">
        <v>12</v>
      </c>
      <c r="H130" s="18" t="s">
        <v>714</v>
      </c>
      <c r="I130" t="s">
        <v>15</v>
      </c>
      <c r="J130" t="s">
        <v>14</v>
      </c>
      <c r="K130" s="18" t="s">
        <v>715</v>
      </c>
    </row>
    <row r="131" spans="1:11" x14ac:dyDescent="0.25">
      <c r="A131" s="1">
        <v>44567.375</v>
      </c>
      <c r="B131" s="18" t="s">
        <v>716</v>
      </c>
      <c r="C131" s="18" t="s">
        <v>717</v>
      </c>
      <c r="D131" s="18" t="s">
        <v>718</v>
      </c>
      <c r="E131">
        <v>3</v>
      </c>
      <c r="F131" t="s">
        <v>11</v>
      </c>
      <c r="G131" t="s">
        <v>12</v>
      </c>
      <c r="H131" s="18" t="s">
        <v>719</v>
      </c>
      <c r="I131" t="s">
        <v>17</v>
      </c>
      <c r="J131" t="s">
        <v>14</v>
      </c>
      <c r="K131" s="18" t="s">
        <v>720</v>
      </c>
    </row>
    <row r="132" spans="1:11" x14ac:dyDescent="0.25">
      <c r="A132" s="1">
        <v>44567.416666666664</v>
      </c>
      <c r="B132" s="18" t="s">
        <v>721</v>
      </c>
      <c r="C132" s="18" t="s">
        <v>722</v>
      </c>
      <c r="D132" s="18" t="s">
        <v>723</v>
      </c>
      <c r="E132">
        <v>2</v>
      </c>
      <c r="F132" t="s">
        <v>12</v>
      </c>
      <c r="G132" t="s">
        <v>11</v>
      </c>
      <c r="H132" s="18" t="s">
        <v>724</v>
      </c>
      <c r="I132" t="s">
        <v>18</v>
      </c>
      <c r="J132" t="s">
        <v>14</v>
      </c>
      <c r="K132" s="18" t="s">
        <v>725</v>
      </c>
    </row>
    <row r="133" spans="1:11" x14ac:dyDescent="0.25">
      <c r="A133" s="1">
        <v>44567.458333333336</v>
      </c>
      <c r="B133" s="18" t="s">
        <v>726</v>
      </c>
      <c r="C133" s="18" t="s">
        <v>727</v>
      </c>
      <c r="D133">
        <v>1075.2416068770899</v>
      </c>
      <c r="E133">
        <v>4</v>
      </c>
      <c r="F133" t="s">
        <v>12</v>
      </c>
      <c r="G133" t="s">
        <v>11</v>
      </c>
      <c r="H133" s="18" t="s">
        <v>728</v>
      </c>
      <c r="I133" t="s">
        <v>18</v>
      </c>
      <c r="J133" t="s">
        <v>14</v>
      </c>
      <c r="K133">
        <v>71.427593613396695</v>
      </c>
    </row>
    <row r="134" spans="1:11" x14ac:dyDescent="0.25">
      <c r="A134" s="1">
        <v>44567.5</v>
      </c>
      <c r="B134" s="18" t="s">
        <v>729</v>
      </c>
      <c r="C134" s="18" t="s">
        <v>730</v>
      </c>
      <c r="D134" s="18" t="s">
        <v>731</v>
      </c>
      <c r="E134">
        <v>0</v>
      </c>
      <c r="F134" t="s">
        <v>11</v>
      </c>
      <c r="G134" t="s">
        <v>12</v>
      </c>
      <c r="H134" s="18" t="s">
        <v>732</v>
      </c>
      <c r="I134" t="s">
        <v>20</v>
      </c>
      <c r="J134" t="s">
        <v>14</v>
      </c>
      <c r="K134">
        <v>64.0769676381083</v>
      </c>
    </row>
    <row r="135" spans="1:11" x14ac:dyDescent="0.25">
      <c r="A135" s="1">
        <v>44567.541666666664</v>
      </c>
      <c r="B135" s="18" t="s">
        <v>733</v>
      </c>
      <c r="C135" s="18" t="s">
        <v>734</v>
      </c>
      <c r="D135" s="18" t="s">
        <v>735</v>
      </c>
      <c r="E135">
        <v>1</v>
      </c>
      <c r="F135" t="s">
        <v>12</v>
      </c>
      <c r="G135" t="s">
        <v>11</v>
      </c>
      <c r="H135" s="18" t="s">
        <v>736</v>
      </c>
      <c r="I135" t="s">
        <v>21</v>
      </c>
      <c r="J135" t="s">
        <v>14</v>
      </c>
      <c r="K135" s="18" t="s">
        <v>737</v>
      </c>
    </row>
    <row r="136" spans="1:11" x14ac:dyDescent="0.25">
      <c r="A136" s="1">
        <v>44567.583333333336</v>
      </c>
      <c r="B136" s="18" t="s">
        <v>738</v>
      </c>
      <c r="C136" s="18" t="s">
        <v>739</v>
      </c>
      <c r="D136" s="18" t="s">
        <v>740</v>
      </c>
      <c r="E136">
        <v>9</v>
      </c>
      <c r="F136" t="s">
        <v>12</v>
      </c>
      <c r="G136" t="s">
        <v>12</v>
      </c>
      <c r="H136" s="18" t="s">
        <v>741</v>
      </c>
      <c r="I136" t="s">
        <v>17</v>
      </c>
      <c r="J136" t="s">
        <v>14</v>
      </c>
      <c r="K136" s="18" t="s">
        <v>742</v>
      </c>
    </row>
    <row r="137" spans="1:11" x14ac:dyDescent="0.25">
      <c r="A137" s="1">
        <v>44567.625</v>
      </c>
      <c r="B137" s="18" t="s">
        <v>743</v>
      </c>
      <c r="C137" s="18" t="s">
        <v>744</v>
      </c>
      <c r="D137" s="18" t="s">
        <v>745</v>
      </c>
      <c r="E137">
        <v>2</v>
      </c>
      <c r="F137" t="s">
        <v>12</v>
      </c>
      <c r="G137" t="s">
        <v>12</v>
      </c>
      <c r="H137" s="18" t="s">
        <v>746</v>
      </c>
      <c r="I137" t="s">
        <v>20</v>
      </c>
      <c r="J137" t="s">
        <v>19</v>
      </c>
      <c r="K137" s="18" t="s">
        <v>747</v>
      </c>
    </row>
    <row r="138" spans="1:11" x14ac:dyDescent="0.25">
      <c r="A138" s="1">
        <v>44567.666666666664</v>
      </c>
      <c r="B138" s="18" t="s">
        <v>748</v>
      </c>
      <c r="C138" s="18" t="s">
        <v>749</v>
      </c>
      <c r="D138" s="18" t="s">
        <v>750</v>
      </c>
      <c r="E138">
        <v>7</v>
      </c>
      <c r="F138" t="s">
        <v>12</v>
      </c>
      <c r="G138" t="s">
        <v>12</v>
      </c>
      <c r="H138" s="18" t="s">
        <v>751</v>
      </c>
      <c r="I138" t="s">
        <v>21</v>
      </c>
      <c r="J138" t="s">
        <v>14</v>
      </c>
      <c r="K138" s="18" t="s">
        <v>752</v>
      </c>
    </row>
    <row r="139" spans="1:11" x14ac:dyDescent="0.25">
      <c r="A139" s="1">
        <v>44567.708333333336</v>
      </c>
      <c r="B139" s="18" t="s">
        <v>753</v>
      </c>
      <c r="C139" s="18" t="s">
        <v>754</v>
      </c>
      <c r="D139" s="18" t="s">
        <v>755</v>
      </c>
      <c r="E139">
        <v>0</v>
      </c>
      <c r="F139" t="s">
        <v>12</v>
      </c>
      <c r="G139" t="s">
        <v>12</v>
      </c>
      <c r="H139" s="18" t="s">
        <v>756</v>
      </c>
      <c r="I139" t="s">
        <v>15</v>
      </c>
      <c r="J139" t="s">
        <v>19</v>
      </c>
      <c r="K139" s="18" t="s">
        <v>757</v>
      </c>
    </row>
    <row r="140" spans="1:11" x14ac:dyDescent="0.25">
      <c r="A140" s="1">
        <v>44567.75</v>
      </c>
      <c r="B140" s="18" t="s">
        <v>758</v>
      </c>
      <c r="C140" s="18" t="s">
        <v>759</v>
      </c>
      <c r="D140">
        <v>1659.1480964986999</v>
      </c>
      <c r="E140">
        <v>9</v>
      </c>
      <c r="F140" t="s">
        <v>11</v>
      </c>
      <c r="G140" t="s">
        <v>12</v>
      </c>
      <c r="H140" s="18" t="s">
        <v>760</v>
      </c>
      <c r="I140" t="s">
        <v>13</v>
      </c>
      <c r="J140" t="s">
        <v>14</v>
      </c>
      <c r="K140" s="18" t="s">
        <v>761</v>
      </c>
    </row>
    <row r="141" spans="1:11" x14ac:dyDescent="0.25">
      <c r="A141" s="1">
        <v>44567.791666666664</v>
      </c>
      <c r="B141" s="18" t="s">
        <v>762</v>
      </c>
      <c r="C141" s="18" t="s">
        <v>763</v>
      </c>
      <c r="D141" s="18" t="s">
        <v>764</v>
      </c>
      <c r="E141">
        <v>0</v>
      </c>
      <c r="F141" t="s">
        <v>12</v>
      </c>
      <c r="G141" t="s">
        <v>11</v>
      </c>
      <c r="H141" s="18" t="s">
        <v>765</v>
      </c>
      <c r="I141" t="s">
        <v>18</v>
      </c>
      <c r="J141" t="s">
        <v>19</v>
      </c>
      <c r="K141">
        <v>80.003847489076193</v>
      </c>
    </row>
    <row r="142" spans="1:11" x14ac:dyDescent="0.25">
      <c r="A142" s="1">
        <v>44567.833333333336</v>
      </c>
      <c r="B142" s="18" t="s">
        <v>766</v>
      </c>
      <c r="C142" s="18" t="s">
        <v>767</v>
      </c>
      <c r="D142" s="18" t="s">
        <v>768</v>
      </c>
      <c r="E142">
        <v>3</v>
      </c>
      <c r="F142" t="s">
        <v>12</v>
      </c>
      <c r="G142" t="s">
        <v>12</v>
      </c>
      <c r="H142" s="18" t="s">
        <v>769</v>
      </c>
      <c r="I142" t="s">
        <v>18</v>
      </c>
      <c r="J142" t="s">
        <v>19</v>
      </c>
      <c r="K142" s="18" t="s">
        <v>770</v>
      </c>
    </row>
    <row r="143" spans="1:11" x14ac:dyDescent="0.25">
      <c r="A143" s="1">
        <v>44567.875</v>
      </c>
      <c r="B143" s="18" t="s">
        <v>771</v>
      </c>
      <c r="C143" s="18" t="s">
        <v>772</v>
      </c>
      <c r="D143">
        <v>1400.0584619163601</v>
      </c>
      <c r="E143">
        <v>6</v>
      </c>
      <c r="F143" t="s">
        <v>11</v>
      </c>
      <c r="G143" t="s">
        <v>12</v>
      </c>
      <c r="H143" s="18" t="s">
        <v>773</v>
      </c>
      <c r="I143" t="s">
        <v>20</v>
      </c>
      <c r="J143" t="s">
        <v>19</v>
      </c>
      <c r="K143" s="18" t="s">
        <v>774</v>
      </c>
    </row>
    <row r="144" spans="1:11" x14ac:dyDescent="0.25">
      <c r="A144" s="1">
        <v>44567.916666666664</v>
      </c>
      <c r="B144" s="18" t="s">
        <v>775</v>
      </c>
      <c r="C144" s="18" t="s">
        <v>776</v>
      </c>
      <c r="D144" s="18" t="s">
        <v>777</v>
      </c>
      <c r="E144">
        <v>7</v>
      </c>
      <c r="F144" t="s">
        <v>11</v>
      </c>
      <c r="G144" t="s">
        <v>11</v>
      </c>
      <c r="H144" s="18" t="s">
        <v>778</v>
      </c>
      <c r="I144" t="s">
        <v>17</v>
      </c>
      <c r="J144" t="s">
        <v>14</v>
      </c>
      <c r="K144" s="18" t="s">
        <v>779</v>
      </c>
    </row>
    <row r="145" spans="1:11" x14ac:dyDescent="0.25">
      <c r="A145" s="1">
        <v>44567.958333333336</v>
      </c>
      <c r="B145" s="18" t="s">
        <v>780</v>
      </c>
      <c r="C145" s="18" t="s">
        <v>781</v>
      </c>
      <c r="D145" s="18" t="s">
        <v>782</v>
      </c>
      <c r="E145">
        <v>3</v>
      </c>
      <c r="F145" t="s">
        <v>11</v>
      </c>
      <c r="G145" t="s">
        <v>11</v>
      </c>
      <c r="H145" s="18" t="s">
        <v>783</v>
      </c>
      <c r="I145" t="s">
        <v>17</v>
      </c>
      <c r="J145" t="s">
        <v>14</v>
      </c>
      <c r="K145" s="18" t="s">
        <v>784</v>
      </c>
    </row>
    <row r="146" spans="1:11" x14ac:dyDescent="0.25">
      <c r="A146" s="1">
        <v>44568</v>
      </c>
      <c r="B146" s="18" t="s">
        <v>785</v>
      </c>
      <c r="C146" s="18" t="s">
        <v>786</v>
      </c>
      <c r="D146" s="18" t="s">
        <v>787</v>
      </c>
      <c r="E146">
        <v>3</v>
      </c>
      <c r="F146" t="s">
        <v>12</v>
      </c>
      <c r="G146" t="s">
        <v>12</v>
      </c>
      <c r="H146" s="18" t="s">
        <v>788</v>
      </c>
      <c r="I146" t="s">
        <v>16</v>
      </c>
      <c r="J146" t="s">
        <v>19</v>
      </c>
      <c r="K146" s="18" t="s">
        <v>789</v>
      </c>
    </row>
    <row r="147" spans="1:11" x14ac:dyDescent="0.25">
      <c r="A147" s="1">
        <v>44568.041666666664</v>
      </c>
      <c r="B147" s="18" t="s">
        <v>790</v>
      </c>
      <c r="C147" s="18" t="s">
        <v>791</v>
      </c>
      <c r="D147" s="18" t="s">
        <v>792</v>
      </c>
      <c r="E147">
        <v>0</v>
      </c>
      <c r="F147" t="s">
        <v>12</v>
      </c>
      <c r="G147" t="s">
        <v>11</v>
      </c>
      <c r="H147" s="18" t="s">
        <v>793</v>
      </c>
      <c r="I147" t="s">
        <v>20</v>
      </c>
      <c r="J147" t="s">
        <v>14</v>
      </c>
      <c r="K147" s="18" t="s">
        <v>794</v>
      </c>
    </row>
    <row r="148" spans="1:11" x14ac:dyDescent="0.25">
      <c r="A148" s="1">
        <v>44568.083333333336</v>
      </c>
      <c r="B148" s="18" t="s">
        <v>795</v>
      </c>
      <c r="C148" s="18" t="s">
        <v>796</v>
      </c>
      <c r="D148" s="18" t="s">
        <v>797</v>
      </c>
      <c r="E148">
        <v>8</v>
      </c>
      <c r="F148" t="s">
        <v>11</v>
      </c>
      <c r="G148" t="s">
        <v>11</v>
      </c>
      <c r="H148" s="18" t="s">
        <v>798</v>
      </c>
      <c r="I148" t="s">
        <v>20</v>
      </c>
      <c r="J148" t="s">
        <v>19</v>
      </c>
      <c r="K148" s="18" t="s">
        <v>799</v>
      </c>
    </row>
    <row r="149" spans="1:11" x14ac:dyDescent="0.25">
      <c r="A149" s="1">
        <v>44568.125</v>
      </c>
      <c r="B149" s="18" t="s">
        <v>800</v>
      </c>
      <c r="C149" s="18" t="s">
        <v>801</v>
      </c>
      <c r="D149" s="18" t="s">
        <v>802</v>
      </c>
      <c r="E149">
        <v>5</v>
      </c>
      <c r="F149" t="s">
        <v>12</v>
      </c>
      <c r="G149" t="s">
        <v>12</v>
      </c>
      <c r="H149" s="18" t="s">
        <v>803</v>
      </c>
      <c r="I149" t="s">
        <v>20</v>
      </c>
      <c r="J149" t="s">
        <v>19</v>
      </c>
      <c r="K149" s="18" t="s">
        <v>804</v>
      </c>
    </row>
    <row r="150" spans="1:11" x14ac:dyDescent="0.25">
      <c r="A150" s="1">
        <v>44568.166666666664</v>
      </c>
      <c r="B150" s="18" t="s">
        <v>805</v>
      </c>
      <c r="C150" s="18" t="s">
        <v>806</v>
      </c>
      <c r="D150" s="18" t="s">
        <v>807</v>
      </c>
      <c r="E150">
        <v>9</v>
      </c>
      <c r="F150" t="s">
        <v>11</v>
      </c>
      <c r="G150" t="s">
        <v>11</v>
      </c>
      <c r="H150" s="18" t="s">
        <v>808</v>
      </c>
      <c r="I150" t="s">
        <v>13</v>
      </c>
      <c r="J150" t="s">
        <v>14</v>
      </c>
      <c r="K150" s="18" t="s">
        <v>809</v>
      </c>
    </row>
    <row r="151" spans="1:11" x14ac:dyDescent="0.25">
      <c r="A151" s="1">
        <v>44568.208333333336</v>
      </c>
      <c r="B151" s="18" t="s">
        <v>810</v>
      </c>
      <c r="C151" s="18" t="s">
        <v>811</v>
      </c>
      <c r="D151" s="18" t="s">
        <v>812</v>
      </c>
      <c r="E151">
        <v>4</v>
      </c>
      <c r="F151" t="s">
        <v>11</v>
      </c>
      <c r="G151" t="s">
        <v>11</v>
      </c>
      <c r="H151" s="18" t="s">
        <v>813</v>
      </c>
      <c r="I151" t="s">
        <v>13</v>
      </c>
      <c r="J151" t="s">
        <v>14</v>
      </c>
      <c r="K151">
        <v>79.4339400188436</v>
      </c>
    </row>
    <row r="152" spans="1:11" x14ac:dyDescent="0.25">
      <c r="A152" s="1">
        <v>44568.25</v>
      </c>
      <c r="B152" s="18" t="s">
        <v>814</v>
      </c>
      <c r="C152" s="18" t="s">
        <v>815</v>
      </c>
      <c r="D152" s="18" t="s">
        <v>816</v>
      </c>
      <c r="E152">
        <v>3</v>
      </c>
      <c r="F152" t="s">
        <v>12</v>
      </c>
      <c r="G152" t="s">
        <v>11</v>
      </c>
      <c r="H152" s="18" t="s">
        <v>817</v>
      </c>
      <c r="I152" t="s">
        <v>21</v>
      </c>
      <c r="J152" t="s">
        <v>14</v>
      </c>
      <c r="K152" s="18" t="s">
        <v>818</v>
      </c>
    </row>
    <row r="153" spans="1:11" x14ac:dyDescent="0.25">
      <c r="A153" s="1">
        <v>44568.291666666664</v>
      </c>
      <c r="B153" s="18" t="s">
        <v>819</v>
      </c>
      <c r="C153" s="18" t="s">
        <v>820</v>
      </c>
      <c r="D153" s="18" t="s">
        <v>821</v>
      </c>
      <c r="E153">
        <v>3</v>
      </c>
      <c r="F153" t="s">
        <v>11</v>
      </c>
      <c r="G153" t="s">
        <v>11</v>
      </c>
      <c r="H153">
        <v>9.5596379737018893</v>
      </c>
      <c r="I153" t="s">
        <v>20</v>
      </c>
      <c r="J153" t="s">
        <v>19</v>
      </c>
      <c r="K153" s="18" t="s">
        <v>822</v>
      </c>
    </row>
    <row r="154" spans="1:11" x14ac:dyDescent="0.25">
      <c r="A154" s="1">
        <v>44568.333333333336</v>
      </c>
      <c r="B154" s="18" t="s">
        <v>823</v>
      </c>
      <c r="C154" s="18" t="s">
        <v>824</v>
      </c>
      <c r="D154" s="18" t="s">
        <v>825</v>
      </c>
      <c r="E154">
        <v>4</v>
      </c>
      <c r="F154" t="s">
        <v>12</v>
      </c>
      <c r="G154" t="s">
        <v>11</v>
      </c>
      <c r="H154" s="18" t="s">
        <v>826</v>
      </c>
      <c r="I154" t="s">
        <v>18</v>
      </c>
      <c r="J154" t="s">
        <v>14</v>
      </c>
      <c r="K154" s="18" t="s">
        <v>827</v>
      </c>
    </row>
    <row r="155" spans="1:11" x14ac:dyDescent="0.25">
      <c r="A155" s="1">
        <v>44568.375</v>
      </c>
      <c r="B155" s="18" t="s">
        <v>828</v>
      </c>
      <c r="C155" s="18" t="s">
        <v>829</v>
      </c>
      <c r="D155" s="18" t="s">
        <v>830</v>
      </c>
      <c r="E155">
        <v>6</v>
      </c>
      <c r="F155" t="s">
        <v>11</v>
      </c>
      <c r="G155" t="s">
        <v>11</v>
      </c>
      <c r="H155" s="18" t="s">
        <v>831</v>
      </c>
      <c r="I155" t="s">
        <v>17</v>
      </c>
      <c r="J155" t="s">
        <v>19</v>
      </c>
      <c r="K155" s="18" t="s">
        <v>832</v>
      </c>
    </row>
    <row r="156" spans="1:11" x14ac:dyDescent="0.25">
      <c r="A156" s="1">
        <v>44568.416666666664</v>
      </c>
      <c r="B156" s="18" t="s">
        <v>833</v>
      </c>
      <c r="C156" s="18" t="s">
        <v>834</v>
      </c>
      <c r="D156" s="18" t="s">
        <v>835</v>
      </c>
      <c r="E156">
        <v>6</v>
      </c>
      <c r="F156" t="s">
        <v>12</v>
      </c>
      <c r="G156" t="s">
        <v>11</v>
      </c>
      <c r="H156" s="18" t="s">
        <v>836</v>
      </c>
      <c r="I156" t="s">
        <v>16</v>
      </c>
      <c r="J156" t="s">
        <v>14</v>
      </c>
      <c r="K156" s="18" t="s">
        <v>837</v>
      </c>
    </row>
    <row r="157" spans="1:11" x14ac:dyDescent="0.25">
      <c r="A157" s="1">
        <v>44568.458333333336</v>
      </c>
      <c r="B157" s="18" t="s">
        <v>838</v>
      </c>
      <c r="C157" s="18" t="s">
        <v>839</v>
      </c>
      <c r="D157" s="18" t="s">
        <v>840</v>
      </c>
      <c r="E157">
        <v>0</v>
      </c>
      <c r="F157" t="s">
        <v>11</v>
      </c>
      <c r="G157" t="s">
        <v>12</v>
      </c>
      <c r="H157" s="18" t="s">
        <v>841</v>
      </c>
      <c r="I157" t="s">
        <v>17</v>
      </c>
      <c r="J157" t="s">
        <v>14</v>
      </c>
      <c r="K157" s="18" t="s">
        <v>842</v>
      </c>
    </row>
    <row r="158" spans="1:11" x14ac:dyDescent="0.25">
      <c r="A158" s="1">
        <v>44568.5</v>
      </c>
      <c r="B158" s="18" t="s">
        <v>843</v>
      </c>
      <c r="C158" s="18" t="s">
        <v>844</v>
      </c>
      <c r="D158" s="18" t="s">
        <v>845</v>
      </c>
      <c r="E158">
        <v>1</v>
      </c>
      <c r="F158" t="s">
        <v>11</v>
      </c>
      <c r="G158" t="s">
        <v>12</v>
      </c>
      <c r="H158" s="18" t="s">
        <v>846</v>
      </c>
      <c r="I158" t="s">
        <v>18</v>
      </c>
      <c r="J158" t="s">
        <v>19</v>
      </c>
      <c r="K158" s="18" t="s">
        <v>847</v>
      </c>
    </row>
    <row r="159" spans="1:11" x14ac:dyDescent="0.25">
      <c r="A159" s="1">
        <v>44568.541666666664</v>
      </c>
      <c r="B159" s="18" t="s">
        <v>848</v>
      </c>
      <c r="C159" s="18" t="s">
        <v>849</v>
      </c>
      <c r="D159" s="18" t="s">
        <v>850</v>
      </c>
      <c r="E159">
        <v>0</v>
      </c>
      <c r="F159" t="s">
        <v>11</v>
      </c>
      <c r="G159" t="s">
        <v>11</v>
      </c>
      <c r="H159" s="18" t="s">
        <v>851</v>
      </c>
      <c r="I159" t="s">
        <v>18</v>
      </c>
      <c r="J159" t="s">
        <v>19</v>
      </c>
      <c r="K159" s="18" t="s">
        <v>852</v>
      </c>
    </row>
    <row r="160" spans="1:11" x14ac:dyDescent="0.25">
      <c r="A160" s="1">
        <v>44568.583333333336</v>
      </c>
      <c r="B160" s="18" t="s">
        <v>853</v>
      </c>
      <c r="C160" s="18" t="s">
        <v>854</v>
      </c>
      <c r="D160" s="18" t="s">
        <v>855</v>
      </c>
      <c r="E160">
        <v>3</v>
      </c>
      <c r="F160" t="s">
        <v>12</v>
      </c>
      <c r="G160" t="s">
        <v>12</v>
      </c>
      <c r="H160" s="18" t="s">
        <v>856</v>
      </c>
      <c r="I160" t="s">
        <v>16</v>
      </c>
      <c r="J160" t="s">
        <v>14</v>
      </c>
      <c r="K160" s="18" t="s">
        <v>857</v>
      </c>
    </row>
    <row r="161" spans="1:11" x14ac:dyDescent="0.25">
      <c r="A161" s="1">
        <v>44568.625</v>
      </c>
      <c r="B161" s="18" t="s">
        <v>858</v>
      </c>
      <c r="C161" s="18" t="s">
        <v>859</v>
      </c>
      <c r="D161" s="18" t="s">
        <v>860</v>
      </c>
      <c r="E161">
        <v>2</v>
      </c>
      <c r="F161" t="s">
        <v>12</v>
      </c>
      <c r="G161" t="s">
        <v>11</v>
      </c>
      <c r="H161" s="18" t="s">
        <v>861</v>
      </c>
      <c r="I161" t="s">
        <v>15</v>
      </c>
      <c r="J161" t="s">
        <v>14</v>
      </c>
      <c r="K161" s="18" t="s">
        <v>862</v>
      </c>
    </row>
    <row r="162" spans="1:11" x14ac:dyDescent="0.25">
      <c r="A162" s="1">
        <v>44568.666666666664</v>
      </c>
      <c r="B162" s="18" t="s">
        <v>863</v>
      </c>
      <c r="C162" s="18" t="s">
        <v>864</v>
      </c>
      <c r="D162" s="18" t="s">
        <v>865</v>
      </c>
      <c r="E162">
        <v>7</v>
      </c>
      <c r="F162" t="s">
        <v>12</v>
      </c>
      <c r="G162" t="s">
        <v>11</v>
      </c>
      <c r="H162" s="18" t="s">
        <v>866</v>
      </c>
      <c r="I162" t="s">
        <v>16</v>
      </c>
      <c r="J162" t="s">
        <v>14</v>
      </c>
      <c r="K162" s="18" t="s">
        <v>867</v>
      </c>
    </row>
    <row r="163" spans="1:11" x14ac:dyDescent="0.25">
      <c r="A163" s="1">
        <v>44568.708333333336</v>
      </c>
      <c r="B163" s="18" t="s">
        <v>868</v>
      </c>
      <c r="C163" s="18" t="s">
        <v>869</v>
      </c>
      <c r="D163" s="18" t="s">
        <v>870</v>
      </c>
      <c r="E163">
        <v>5</v>
      </c>
      <c r="F163" t="s">
        <v>11</v>
      </c>
      <c r="G163" t="s">
        <v>12</v>
      </c>
      <c r="H163" s="18" t="s">
        <v>871</v>
      </c>
      <c r="I163" t="s">
        <v>15</v>
      </c>
      <c r="J163" t="s">
        <v>19</v>
      </c>
      <c r="K163" s="18" t="s">
        <v>872</v>
      </c>
    </row>
    <row r="164" spans="1:11" x14ac:dyDescent="0.25">
      <c r="A164" s="1">
        <v>44568.75</v>
      </c>
      <c r="B164" s="18" t="s">
        <v>873</v>
      </c>
      <c r="C164" s="18" t="s">
        <v>874</v>
      </c>
      <c r="D164" s="18" t="s">
        <v>875</v>
      </c>
      <c r="E164">
        <v>3</v>
      </c>
      <c r="F164" t="s">
        <v>11</v>
      </c>
      <c r="G164" t="s">
        <v>12</v>
      </c>
      <c r="H164" s="18" t="s">
        <v>876</v>
      </c>
      <c r="I164" t="s">
        <v>20</v>
      </c>
      <c r="J164" t="s">
        <v>19</v>
      </c>
      <c r="K164">
        <v>95.070962168328805</v>
      </c>
    </row>
    <row r="165" spans="1:11" x14ac:dyDescent="0.25">
      <c r="A165" s="1">
        <v>44568.791666666664</v>
      </c>
      <c r="B165" s="18" t="s">
        <v>877</v>
      </c>
      <c r="C165" s="18" t="s">
        <v>878</v>
      </c>
      <c r="D165" s="18" t="s">
        <v>879</v>
      </c>
      <c r="E165">
        <v>0</v>
      </c>
      <c r="F165" t="s">
        <v>11</v>
      </c>
      <c r="G165" t="s">
        <v>11</v>
      </c>
      <c r="H165" s="18" t="s">
        <v>880</v>
      </c>
      <c r="I165" t="s">
        <v>17</v>
      </c>
      <c r="J165" t="s">
        <v>14</v>
      </c>
      <c r="K165" s="18" t="s">
        <v>881</v>
      </c>
    </row>
    <row r="166" spans="1:11" x14ac:dyDescent="0.25">
      <c r="A166" s="1">
        <v>44568.833333333336</v>
      </c>
      <c r="B166" s="18" t="s">
        <v>882</v>
      </c>
      <c r="C166" s="18" t="s">
        <v>883</v>
      </c>
      <c r="D166" s="18" t="s">
        <v>884</v>
      </c>
      <c r="E166">
        <v>4</v>
      </c>
      <c r="F166" t="s">
        <v>11</v>
      </c>
      <c r="G166" t="s">
        <v>12</v>
      </c>
      <c r="H166">
        <v>11.4861751413587</v>
      </c>
      <c r="I166" t="s">
        <v>21</v>
      </c>
      <c r="J166" t="s">
        <v>14</v>
      </c>
      <c r="K166" s="18" t="s">
        <v>885</v>
      </c>
    </row>
    <row r="167" spans="1:11" x14ac:dyDescent="0.25">
      <c r="A167" s="1">
        <v>44568.875</v>
      </c>
      <c r="B167" s="18" t="s">
        <v>886</v>
      </c>
      <c r="C167" s="18" t="s">
        <v>887</v>
      </c>
      <c r="D167" s="18" t="s">
        <v>888</v>
      </c>
      <c r="E167">
        <v>1</v>
      </c>
      <c r="F167" t="s">
        <v>11</v>
      </c>
      <c r="G167" t="s">
        <v>11</v>
      </c>
      <c r="H167" s="18" t="s">
        <v>889</v>
      </c>
      <c r="I167" t="s">
        <v>13</v>
      </c>
      <c r="J167" t="s">
        <v>19</v>
      </c>
      <c r="K167" s="18" t="s">
        <v>890</v>
      </c>
    </row>
    <row r="168" spans="1:11" x14ac:dyDescent="0.25">
      <c r="A168" s="1">
        <v>44568.916666666664</v>
      </c>
      <c r="B168" s="18" t="s">
        <v>891</v>
      </c>
      <c r="C168" s="18" t="s">
        <v>892</v>
      </c>
      <c r="D168" s="18" t="s">
        <v>893</v>
      </c>
      <c r="E168">
        <v>6</v>
      </c>
      <c r="F168" t="s">
        <v>12</v>
      </c>
      <c r="G168" t="s">
        <v>11</v>
      </c>
      <c r="H168" s="18" t="s">
        <v>894</v>
      </c>
      <c r="I168" t="s">
        <v>20</v>
      </c>
      <c r="J168" t="s">
        <v>14</v>
      </c>
      <c r="K168" s="18" t="s">
        <v>895</v>
      </c>
    </row>
    <row r="169" spans="1:11" x14ac:dyDescent="0.25">
      <c r="A169" s="1">
        <v>44568.958333333336</v>
      </c>
      <c r="B169" s="18" t="s">
        <v>896</v>
      </c>
      <c r="C169" s="18" t="s">
        <v>897</v>
      </c>
      <c r="D169" s="18" t="s">
        <v>898</v>
      </c>
      <c r="E169">
        <v>5</v>
      </c>
      <c r="F169" t="s">
        <v>11</v>
      </c>
      <c r="G169" t="s">
        <v>11</v>
      </c>
      <c r="H169" s="18" t="s">
        <v>899</v>
      </c>
      <c r="I169" t="s">
        <v>21</v>
      </c>
      <c r="J169" t="s">
        <v>14</v>
      </c>
      <c r="K169" s="18" t="s">
        <v>900</v>
      </c>
    </row>
    <row r="170" spans="1:11" x14ac:dyDescent="0.25">
      <c r="A170" s="1">
        <v>44569</v>
      </c>
      <c r="B170" s="18" t="s">
        <v>901</v>
      </c>
      <c r="C170" s="18" t="s">
        <v>902</v>
      </c>
      <c r="D170" s="18" t="s">
        <v>903</v>
      </c>
      <c r="E170">
        <v>1</v>
      </c>
      <c r="F170" t="s">
        <v>11</v>
      </c>
      <c r="G170" t="s">
        <v>11</v>
      </c>
      <c r="H170" s="18" t="s">
        <v>904</v>
      </c>
      <c r="I170" t="s">
        <v>15</v>
      </c>
      <c r="J170" t="s">
        <v>14</v>
      </c>
      <c r="K170">
        <v>75.614981888905803</v>
      </c>
    </row>
    <row r="171" spans="1:11" x14ac:dyDescent="0.25">
      <c r="A171" s="1">
        <v>44569.041666666664</v>
      </c>
      <c r="B171" s="18" t="s">
        <v>905</v>
      </c>
      <c r="C171" s="18" t="s">
        <v>906</v>
      </c>
      <c r="D171" s="18" t="s">
        <v>907</v>
      </c>
      <c r="E171">
        <v>5</v>
      </c>
      <c r="F171" t="s">
        <v>12</v>
      </c>
      <c r="G171" t="s">
        <v>11</v>
      </c>
      <c r="H171" s="18" t="s">
        <v>908</v>
      </c>
      <c r="I171" t="s">
        <v>18</v>
      </c>
      <c r="J171" t="s">
        <v>14</v>
      </c>
      <c r="K171">
        <v>71.789647215440397</v>
      </c>
    </row>
    <row r="172" spans="1:11" x14ac:dyDescent="0.25">
      <c r="A172" s="1">
        <v>44569.083333333336</v>
      </c>
      <c r="B172" s="18" t="s">
        <v>909</v>
      </c>
      <c r="C172" s="18" t="s">
        <v>910</v>
      </c>
      <c r="D172" s="18" t="s">
        <v>911</v>
      </c>
      <c r="E172">
        <v>3</v>
      </c>
      <c r="F172" t="s">
        <v>12</v>
      </c>
      <c r="G172" t="s">
        <v>12</v>
      </c>
      <c r="H172" s="18" t="s">
        <v>912</v>
      </c>
      <c r="I172" t="s">
        <v>17</v>
      </c>
      <c r="J172" t="s">
        <v>14</v>
      </c>
      <c r="K172" s="18" t="s">
        <v>913</v>
      </c>
    </row>
    <row r="173" spans="1:11" x14ac:dyDescent="0.25">
      <c r="A173" s="1">
        <v>44569.125</v>
      </c>
      <c r="B173" s="18" t="s">
        <v>914</v>
      </c>
      <c r="C173" s="18" t="s">
        <v>915</v>
      </c>
      <c r="D173" s="18" t="s">
        <v>916</v>
      </c>
      <c r="E173">
        <v>4</v>
      </c>
      <c r="F173" t="s">
        <v>11</v>
      </c>
      <c r="G173" t="s">
        <v>11</v>
      </c>
      <c r="H173">
        <v>16.205204344352801</v>
      </c>
      <c r="I173" t="s">
        <v>21</v>
      </c>
      <c r="J173" t="s">
        <v>14</v>
      </c>
      <c r="K173" s="18" t="s">
        <v>917</v>
      </c>
    </row>
    <row r="174" spans="1:11" x14ac:dyDescent="0.25">
      <c r="A174" s="1">
        <v>44569.166666666664</v>
      </c>
      <c r="B174" s="18" t="s">
        <v>918</v>
      </c>
      <c r="C174" s="18" t="s">
        <v>919</v>
      </c>
      <c r="D174" s="18" t="s">
        <v>920</v>
      </c>
      <c r="E174">
        <v>2</v>
      </c>
      <c r="F174" t="s">
        <v>11</v>
      </c>
      <c r="G174" t="s">
        <v>12</v>
      </c>
      <c r="H174" s="18" t="s">
        <v>921</v>
      </c>
      <c r="I174" t="s">
        <v>17</v>
      </c>
      <c r="J174" t="s">
        <v>19</v>
      </c>
      <c r="K174">
        <v>83.576830536359196</v>
      </c>
    </row>
    <row r="175" spans="1:11" x14ac:dyDescent="0.25">
      <c r="A175" s="1">
        <v>44569.208333333336</v>
      </c>
      <c r="B175" s="18" t="s">
        <v>922</v>
      </c>
      <c r="C175" s="18" t="s">
        <v>923</v>
      </c>
      <c r="D175" s="18" t="s">
        <v>924</v>
      </c>
      <c r="E175">
        <v>4</v>
      </c>
      <c r="F175" t="s">
        <v>11</v>
      </c>
      <c r="G175" t="s">
        <v>11</v>
      </c>
      <c r="H175" s="18" t="s">
        <v>925</v>
      </c>
      <c r="I175" t="s">
        <v>13</v>
      </c>
      <c r="J175" t="s">
        <v>19</v>
      </c>
      <c r="K175" s="18" t="s">
        <v>926</v>
      </c>
    </row>
    <row r="176" spans="1:11" x14ac:dyDescent="0.25">
      <c r="A176" s="1">
        <v>44569.25</v>
      </c>
      <c r="B176" s="18" t="s">
        <v>927</v>
      </c>
      <c r="C176" s="18" t="s">
        <v>928</v>
      </c>
      <c r="D176" s="18" t="s">
        <v>929</v>
      </c>
      <c r="E176">
        <v>2</v>
      </c>
      <c r="F176" t="s">
        <v>12</v>
      </c>
      <c r="G176" t="s">
        <v>12</v>
      </c>
      <c r="H176" s="18" t="s">
        <v>930</v>
      </c>
      <c r="I176" t="s">
        <v>16</v>
      </c>
      <c r="J176" t="s">
        <v>14</v>
      </c>
      <c r="K176" s="18" t="s">
        <v>931</v>
      </c>
    </row>
    <row r="177" spans="1:11" x14ac:dyDescent="0.25">
      <c r="A177" s="1">
        <v>44569.291666666664</v>
      </c>
      <c r="B177" s="18" t="s">
        <v>932</v>
      </c>
      <c r="C177" s="18" t="s">
        <v>933</v>
      </c>
      <c r="D177" s="18" t="s">
        <v>934</v>
      </c>
      <c r="E177">
        <v>2</v>
      </c>
      <c r="F177" t="s">
        <v>11</v>
      </c>
      <c r="G177" t="s">
        <v>12</v>
      </c>
      <c r="H177" s="18" t="s">
        <v>935</v>
      </c>
      <c r="I177" t="s">
        <v>21</v>
      </c>
      <c r="J177" t="s">
        <v>14</v>
      </c>
      <c r="K177" s="18" t="s">
        <v>936</v>
      </c>
    </row>
    <row r="178" spans="1:11" x14ac:dyDescent="0.25">
      <c r="A178" s="1">
        <v>44569.333333333336</v>
      </c>
      <c r="B178" s="18" t="s">
        <v>937</v>
      </c>
      <c r="C178" s="18" t="s">
        <v>938</v>
      </c>
      <c r="D178" s="18" t="s">
        <v>939</v>
      </c>
      <c r="E178">
        <v>7</v>
      </c>
      <c r="F178" t="s">
        <v>12</v>
      </c>
      <c r="G178" t="s">
        <v>11</v>
      </c>
      <c r="H178">
        <v>8.7797631999463803</v>
      </c>
      <c r="I178" t="s">
        <v>17</v>
      </c>
      <c r="J178" t="s">
        <v>19</v>
      </c>
      <c r="K178">
        <v>73.2068674222959</v>
      </c>
    </row>
    <row r="179" spans="1:11" x14ac:dyDescent="0.25">
      <c r="A179" s="1">
        <v>44569.375</v>
      </c>
      <c r="B179" s="18" t="s">
        <v>940</v>
      </c>
      <c r="C179">
        <v>53.8319018791167</v>
      </c>
      <c r="D179" s="18" t="s">
        <v>941</v>
      </c>
      <c r="E179">
        <v>1</v>
      </c>
      <c r="F179" t="s">
        <v>11</v>
      </c>
      <c r="G179" t="s">
        <v>12</v>
      </c>
      <c r="H179" s="18" t="s">
        <v>942</v>
      </c>
      <c r="I179" t="s">
        <v>21</v>
      </c>
      <c r="J179" t="s">
        <v>14</v>
      </c>
      <c r="K179" s="18" t="s">
        <v>943</v>
      </c>
    </row>
    <row r="180" spans="1:11" x14ac:dyDescent="0.25">
      <c r="A180" s="1">
        <v>44569.416666666664</v>
      </c>
      <c r="B180" s="18" t="s">
        <v>944</v>
      </c>
      <c r="C180" s="18" t="s">
        <v>945</v>
      </c>
      <c r="D180" s="18" t="s">
        <v>946</v>
      </c>
      <c r="E180">
        <v>9</v>
      </c>
      <c r="F180" t="s">
        <v>11</v>
      </c>
      <c r="G180" t="s">
        <v>11</v>
      </c>
      <c r="H180" s="18" t="s">
        <v>947</v>
      </c>
      <c r="I180" t="s">
        <v>13</v>
      </c>
      <c r="J180" t="s">
        <v>19</v>
      </c>
      <c r="K180" s="18" t="s">
        <v>948</v>
      </c>
    </row>
    <row r="181" spans="1:11" x14ac:dyDescent="0.25">
      <c r="A181" s="1">
        <v>44569.458333333336</v>
      </c>
      <c r="B181" s="18" t="s">
        <v>949</v>
      </c>
      <c r="C181" s="18" t="s">
        <v>950</v>
      </c>
      <c r="D181" s="18" t="s">
        <v>951</v>
      </c>
      <c r="E181">
        <v>7</v>
      </c>
      <c r="F181" t="s">
        <v>11</v>
      </c>
      <c r="G181" t="s">
        <v>12</v>
      </c>
      <c r="H181" s="18" t="s">
        <v>952</v>
      </c>
      <c r="I181" t="s">
        <v>20</v>
      </c>
      <c r="J181" t="s">
        <v>14</v>
      </c>
      <c r="K181" s="18" t="s">
        <v>953</v>
      </c>
    </row>
    <row r="182" spans="1:11" x14ac:dyDescent="0.25">
      <c r="A182" s="1">
        <v>44569.5</v>
      </c>
      <c r="B182" s="18" t="s">
        <v>954</v>
      </c>
      <c r="C182" s="18" t="s">
        <v>955</v>
      </c>
      <c r="D182" s="18" t="s">
        <v>956</v>
      </c>
      <c r="E182">
        <v>0</v>
      </c>
      <c r="F182" t="s">
        <v>12</v>
      </c>
      <c r="G182" t="s">
        <v>12</v>
      </c>
      <c r="H182" s="18" t="s">
        <v>957</v>
      </c>
      <c r="I182" t="s">
        <v>15</v>
      </c>
      <c r="J182" t="s">
        <v>14</v>
      </c>
      <c r="K182" s="18" t="s">
        <v>958</v>
      </c>
    </row>
    <row r="183" spans="1:11" x14ac:dyDescent="0.25">
      <c r="A183" s="1">
        <v>44569.541666666664</v>
      </c>
      <c r="B183" s="18" t="s">
        <v>959</v>
      </c>
      <c r="C183" s="18" t="s">
        <v>960</v>
      </c>
      <c r="D183" s="18" t="s">
        <v>961</v>
      </c>
      <c r="E183">
        <v>3</v>
      </c>
      <c r="F183" t="s">
        <v>11</v>
      </c>
      <c r="G183" t="s">
        <v>11</v>
      </c>
      <c r="H183" s="18" t="s">
        <v>962</v>
      </c>
      <c r="I183" t="s">
        <v>16</v>
      </c>
      <c r="J183" t="s">
        <v>14</v>
      </c>
      <c r="K183" s="18" t="s">
        <v>963</v>
      </c>
    </row>
    <row r="184" spans="1:11" x14ac:dyDescent="0.25">
      <c r="A184" s="1">
        <v>44569.583333333336</v>
      </c>
      <c r="B184" s="18" t="s">
        <v>964</v>
      </c>
      <c r="C184" s="18" t="s">
        <v>965</v>
      </c>
      <c r="D184" s="18" t="s">
        <v>966</v>
      </c>
      <c r="E184">
        <v>2</v>
      </c>
      <c r="F184" t="s">
        <v>12</v>
      </c>
      <c r="G184" t="s">
        <v>11</v>
      </c>
      <c r="H184" s="18" t="s">
        <v>967</v>
      </c>
      <c r="I184" t="s">
        <v>21</v>
      </c>
      <c r="J184" t="s">
        <v>19</v>
      </c>
      <c r="K184">
        <v>92.860925493326306</v>
      </c>
    </row>
    <row r="185" spans="1:11" x14ac:dyDescent="0.25">
      <c r="A185" s="1">
        <v>44569.625</v>
      </c>
      <c r="B185" s="18" t="s">
        <v>968</v>
      </c>
      <c r="C185" s="18" t="s">
        <v>969</v>
      </c>
      <c r="D185" s="18" t="s">
        <v>970</v>
      </c>
      <c r="E185">
        <v>7</v>
      </c>
      <c r="F185" t="s">
        <v>11</v>
      </c>
      <c r="G185" t="s">
        <v>11</v>
      </c>
      <c r="H185" s="18" t="s">
        <v>971</v>
      </c>
      <c r="I185" t="s">
        <v>20</v>
      </c>
      <c r="J185" t="s">
        <v>14</v>
      </c>
      <c r="K185" s="18" t="s">
        <v>972</v>
      </c>
    </row>
    <row r="186" spans="1:11" x14ac:dyDescent="0.25">
      <c r="A186" s="1">
        <v>44569.666666666664</v>
      </c>
      <c r="B186" s="18" t="s">
        <v>973</v>
      </c>
      <c r="C186" s="18" t="s">
        <v>974</v>
      </c>
      <c r="D186" s="18" t="s">
        <v>975</v>
      </c>
      <c r="E186">
        <v>4</v>
      </c>
      <c r="F186" t="s">
        <v>11</v>
      </c>
      <c r="G186" t="s">
        <v>11</v>
      </c>
      <c r="H186" s="18" t="s">
        <v>976</v>
      </c>
      <c r="I186" t="s">
        <v>18</v>
      </c>
      <c r="J186" t="s">
        <v>19</v>
      </c>
      <c r="K186" s="18" t="s">
        <v>977</v>
      </c>
    </row>
    <row r="187" spans="1:11" x14ac:dyDescent="0.25">
      <c r="A187" s="1">
        <v>44569.708333333336</v>
      </c>
      <c r="B187" s="18" t="s">
        <v>978</v>
      </c>
      <c r="C187" s="18" t="s">
        <v>979</v>
      </c>
      <c r="D187" s="18" t="s">
        <v>980</v>
      </c>
      <c r="E187">
        <v>5</v>
      </c>
      <c r="F187" t="s">
        <v>12</v>
      </c>
      <c r="G187" t="s">
        <v>12</v>
      </c>
      <c r="H187" s="18" t="s">
        <v>981</v>
      </c>
      <c r="I187" t="s">
        <v>18</v>
      </c>
      <c r="J187" t="s">
        <v>14</v>
      </c>
      <c r="K187" s="18" t="s">
        <v>982</v>
      </c>
    </row>
    <row r="188" spans="1:11" x14ac:dyDescent="0.25">
      <c r="A188" s="1">
        <v>44569.75</v>
      </c>
      <c r="B188" s="18" t="s">
        <v>983</v>
      </c>
      <c r="C188" s="18" t="s">
        <v>984</v>
      </c>
      <c r="D188" s="18" t="s">
        <v>985</v>
      </c>
      <c r="E188">
        <v>7</v>
      </c>
      <c r="F188" t="s">
        <v>11</v>
      </c>
      <c r="G188" t="s">
        <v>12</v>
      </c>
      <c r="H188" s="18" t="s">
        <v>986</v>
      </c>
      <c r="I188" t="s">
        <v>15</v>
      </c>
      <c r="J188" t="s">
        <v>19</v>
      </c>
      <c r="K188" s="18" t="s">
        <v>987</v>
      </c>
    </row>
    <row r="189" spans="1:11" x14ac:dyDescent="0.25">
      <c r="A189" s="1">
        <v>44569.791666666664</v>
      </c>
      <c r="B189" s="18" t="s">
        <v>988</v>
      </c>
      <c r="C189" s="18" t="s">
        <v>989</v>
      </c>
      <c r="D189" s="18" t="s">
        <v>990</v>
      </c>
      <c r="E189">
        <v>9</v>
      </c>
      <c r="F189" t="s">
        <v>11</v>
      </c>
      <c r="G189" t="s">
        <v>11</v>
      </c>
      <c r="H189" s="18" t="s">
        <v>991</v>
      </c>
      <c r="I189" t="s">
        <v>20</v>
      </c>
      <c r="J189" t="s">
        <v>19</v>
      </c>
      <c r="K189" s="18" t="s">
        <v>992</v>
      </c>
    </row>
    <row r="190" spans="1:11" x14ac:dyDescent="0.25">
      <c r="A190" s="1">
        <v>44569.833333333336</v>
      </c>
      <c r="B190" s="18" t="s">
        <v>993</v>
      </c>
      <c r="C190" s="18" t="s">
        <v>994</v>
      </c>
      <c r="D190" s="18" t="s">
        <v>995</v>
      </c>
      <c r="E190">
        <v>3</v>
      </c>
      <c r="F190" t="s">
        <v>11</v>
      </c>
      <c r="G190" t="s">
        <v>12</v>
      </c>
      <c r="H190" s="18" t="s">
        <v>996</v>
      </c>
      <c r="I190" t="s">
        <v>16</v>
      </c>
      <c r="J190" t="s">
        <v>19</v>
      </c>
      <c r="K190" s="18" t="s">
        <v>997</v>
      </c>
    </row>
    <row r="191" spans="1:11" x14ac:dyDescent="0.25">
      <c r="A191" s="1">
        <v>44569.875</v>
      </c>
      <c r="B191" s="18" t="s">
        <v>998</v>
      </c>
      <c r="C191" s="18" t="s">
        <v>999</v>
      </c>
      <c r="D191" s="18" t="s">
        <v>1000</v>
      </c>
      <c r="E191">
        <v>8</v>
      </c>
      <c r="F191" t="s">
        <v>12</v>
      </c>
      <c r="G191" t="s">
        <v>11</v>
      </c>
      <c r="H191" s="18" t="s">
        <v>1001</v>
      </c>
      <c r="I191" t="s">
        <v>13</v>
      </c>
      <c r="J191" t="s">
        <v>14</v>
      </c>
      <c r="K191" s="18" t="s">
        <v>1002</v>
      </c>
    </row>
    <row r="192" spans="1:11" x14ac:dyDescent="0.25">
      <c r="A192" s="1">
        <v>44569.916666666664</v>
      </c>
      <c r="B192" s="18" t="s">
        <v>1003</v>
      </c>
      <c r="C192" s="18" t="s">
        <v>1004</v>
      </c>
      <c r="D192" s="18" t="s">
        <v>1005</v>
      </c>
      <c r="E192">
        <v>5</v>
      </c>
      <c r="F192" t="s">
        <v>11</v>
      </c>
      <c r="G192" t="s">
        <v>11</v>
      </c>
      <c r="H192" s="18" t="s">
        <v>1006</v>
      </c>
      <c r="I192" t="s">
        <v>13</v>
      </c>
      <c r="J192" t="s">
        <v>14</v>
      </c>
      <c r="K192" s="18" t="s">
        <v>1007</v>
      </c>
    </row>
    <row r="193" spans="1:11" x14ac:dyDescent="0.25">
      <c r="A193" s="1">
        <v>44569.958333333336</v>
      </c>
      <c r="B193" s="18" t="s">
        <v>1008</v>
      </c>
      <c r="C193" s="18" t="s">
        <v>1009</v>
      </c>
      <c r="D193" s="18" t="s">
        <v>1010</v>
      </c>
      <c r="E193">
        <v>4</v>
      </c>
      <c r="F193" t="s">
        <v>12</v>
      </c>
      <c r="G193" t="s">
        <v>11</v>
      </c>
      <c r="H193" s="18" t="s">
        <v>1011</v>
      </c>
      <c r="I193" t="s">
        <v>21</v>
      </c>
      <c r="J193" t="s">
        <v>14</v>
      </c>
      <c r="K193">
        <v>76.933919641183394</v>
      </c>
    </row>
    <row r="194" spans="1:11" x14ac:dyDescent="0.25">
      <c r="A194" s="1">
        <v>44570</v>
      </c>
      <c r="B194" s="18" t="s">
        <v>1012</v>
      </c>
      <c r="C194">
        <v>41.225614157680198</v>
      </c>
      <c r="D194" s="18" t="s">
        <v>1013</v>
      </c>
      <c r="E194">
        <v>0</v>
      </c>
      <c r="F194" t="s">
        <v>12</v>
      </c>
      <c r="G194" t="s">
        <v>11</v>
      </c>
      <c r="H194" s="18" t="s">
        <v>1014</v>
      </c>
      <c r="I194" t="s">
        <v>20</v>
      </c>
      <c r="J194" t="s">
        <v>19</v>
      </c>
      <c r="K194" s="18" t="s">
        <v>1015</v>
      </c>
    </row>
    <row r="195" spans="1:11" x14ac:dyDescent="0.25">
      <c r="A195" s="1">
        <v>44570.041666666664</v>
      </c>
      <c r="B195" s="18" t="s">
        <v>1016</v>
      </c>
      <c r="C195" s="18" t="s">
        <v>1017</v>
      </c>
      <c r="D195" s="18" t="s">
        <v>1018</v>
      </c>
      <c r="E195">
        <v>9</v>
      </c>
      <c r="F195" t="s">
        <v>12</v>
      </c>
      <c r="G195" t="s">
        <v>11</v>
      </c>
      <c r="H195" s="18" t="s">
        <v>1019</v>
      </c>
      <c r="I195" t="s">
        <v>18</v>
      </c>
      <c r="J195" t="s">
        <v>19</v>
      </c>
      <c r="K195" s="18" t="s">
        <v>1020</v>
      </c>
    </row>
    <row r="196" spans="1:11" x14ac:dyDescent="0.25">
      <c r="A196" s="1">
        <v>44570.083333333336</v>
      </c>
      <c r="B196" s="18" t="s">
        <v>1021</v>
      </c>
      <c r="C196" s="18" t="s">
        <v>1022</v>
      </c>
      <c r="D196" s="18" t="s">
        <v>1023</v>
      </c>
      <c r="E196">
        <v>8</v>
      </c>
      <c r="F196" t="s">
        <v>12</v>
      </c>
      <c r="G196" t="s">
        <v>11</v>
      </c>
      <c r="H196" s="18" t="s">
        <v>1024</v>
      </c>
      <c r="I196" t="s">
        <v>16</v>
      </c>
      <c r="J196" t="s">
        <v>14</v>
      </c>
      <c r="K196" s="18" t="s">
        <v>1025</v>
      </c>
    </row>
    <row r="197" spans="1:11" x14ac:dyDescent="0.25">
      <c r="A197" s="1">
        <v>44570.125</v>
      </c>
      <c r="B197" s="18" t="s">
        <v>1026</v>
      </c>
      <c r="C197" s="18" t="s">
        <v>1027</v>
      </c>
      <c r="D197" s="18" t="s">
        <v>1028</v>
      </c>
      <c r="E197">
        <v>3</v>
      </c>
      <c r="F197" t="s">
        <v>11</v>
      </c>
      <c r="G197" t="s">
        <v>12</v>
      </c>
      <c r="H197" s="18" t="s">
        <v>1029</v>
      </c>
      <c r="I197" t="s">
        <v>17</v>
      </c>
      <c r="J197" t="s">
        <v>14</v>
      </c>
      <c r="K197" s="18" t="s">
        <v>1030</v>
      </c>
    </row>
    <row r="198" spans="1:11" x14ac:dyDescent="0.25">
      <c r="A198" s="1">
        <v>44570.166666666664</v>
      </c>
      <c r="B198" s="18" t="s">
        <v>1031</v>
      </c>
      <c r="C198" s="18" t="s">
        <v>1032</v>
      </c>
      <c r="D198" s="18" t="s">
        <v>1033</v>
      </c>
      <c r="E198">
        <v>2</v>
      </c>
      <c r="F198" t="s">
        <v>11</v>
      </c>
      <c r="G198" t="s">
        <v>11</v>
      </c>
      <c r="H198" s="18" t="s">
        <v>1034</v>
      </c>
      <c r="I198" t="s">
        <v>21</v>
      </c>
      <c r="J198" t="s">
        <v>19</v>
      </c>
      <c r="K198">
        <v>72.071749623768795</v>
      </c>
    </row>
    <row r="199" spans="1:11" x14ac:dyDescent="0.25">
      <c r="A199" s="1">
        <v>44570.208333333336</v>
      </c>
      <c r="B199" s="18" t="s">
        <v>1035</v>
      </c>
      <c r="C199" s="18" t="s">
        <v>1036</v>
      </c>
      <c r="D199" s="18" t="s">
        <v>1037</v>
      </c>
      <c r="E199">
        <v>0</v>
      </c>
      <c r="F199" t="s">
        <v>11</v>
      </c>
      <c r="G199" t="s">
        <v>12</v>
      </c>
      <c r="H199" s="18" t="s">
        <v>1038</v>
      </c>
      <c r="I199" t="s">
        <v>20</v>
      </c>
      <c r="J199" t="s">
        <v>19</v>
      </c>
      <c r="K199" s="18" t="s">
        <v>1039</v>
      </c>
    </row>
    <row r="200" spans="1:11" x14ac:dyDescent="0.25">
      <c r="A200" s="1">
        <v>44570.25</v>
      </c>
      <c r="B200" s="18" t="s">
        <v>1040</v>
      </c>
      <c r="C200" s="18" t="s">
        <v>1041</v>
      </c>
      <c r="D200" s="18" t="s">
        <v>1042</v>
      </c>
      <c r="E200">
        <v>7</v>
      </c>
      <c r="F200" t="s">
        <v>11</v>
      </c>
      <c r="G200" t="s">
        <v>11</v>
      </c>
      <c r="H200" s="18" t="s">
        <v>1043</v>
      </c>
      <c r="I200" t="s">
        <v>20</v>
      </c>
      <c r="J200" t="s">
        <v>19</v>
      </c>
      <c r="K200" s="18" t="s">
        <v>1044</v>
      </c>
    </row>
    <row r="201" spans="1:11" x14ac:dyDescent="0.25">
      <c r="A201" s="1">
        <v>44570.291666666664</v>
      </c>
      <c r="B201" s="18" t="s">
        <v>1045</v>
      </c>
      <c r="C201" s="18" t="s">
        <v>1046</v>
      </c>
      <c r="D201" s="18" t="s">
        <v>1047</v>
      </c>
      <c r="E201">
        <v>6</v>
      </c>
      <c r="F201" t="s">
        <v>11</v>
      </c>
      <c r="G201" t="s">
        <v>12</v>
      </c>
      <c r="H201" s="18" t="s">
        <v>1048</v>
      </c>
      <c r="I201" t="s">
        <v>18</v>
      </c>
      <c r="J201" t="s">
        <v>14</v>
      </c>
      <c r="K201" s="18" t="s">
        <v>1049</v>
      </c>
    </row>
    <row r="202" spans="1:11" x14ac:dyDescent="0.25">
      <c r="A202" s="1">
        <v>44570.333333333336</v>
      </c>
      <c r="B202">
        <v>20.3729554435034</v>
      </c>
      <c r="C202" s="18" t="s">
        <v>1050</v>
      </c>
      <c r="D202" s="18" t="s">
        <v>1051</v>
      </c>
      <c r="E202">
        <v>4</v>
      </c>
      <c r="F202" t="s">
        <v>12</v>
      </c>
      <c r="G202" t="s">
        <v>12</v>
      </c>
      <c r="H202" s="18" t="s">
        <v>1052</v>
      </c>
      <c r="I202" t="s">
        <v>15</v>
      </c>
      <c r="J202" t="s">
        <v>19</v>
      </c>
      <c r="K202" s="18" t="s">
        <v>1053</v>
      </c>
    </row>
    <row r="203" spans="1:11" x14ac:dyDescent="0.25">
      <c r="A203" s="1">
        <v>44570.375</v>
      </c>
      <c r="B203" s="18" t="s">
        <v>1054</v>
      </c>
      <c r="C203" s="18" t="s">
        <v>1055</v>
      </c>
      <c r="D203" s="18" t="s">
        <v>1056</v>
      </c>
      <c r="E203">
        <v>3</v>
      </c>
      <c r="F203" t="s">
        <v>11</v>
      </c>
      <c r="G203" t="s">
        <v>11</v>
      </c>
      <c r="H203" s="18" t="s">
        <v>1057</v>
      </c>
      <c r="I203" t="s">
        <v>18</v>
      </c>
      <c r="J203" t="s">
        <v>14</v>
      </c>
      <c r="K203">
        <v>74.379574315402294</v>
      </c>
    </row>
    <row r="204" spans="1:11" x14ac:dyDescent="0.25">
      <c r="A204" s="1">
        <v>44570.416666666664</v>
      </c>
      <c r="B204" s="18" t="s">
        <v>1058</v>
      </c>
      <c r="C204" s="18" t="s">
        <v>1059</v>
      </c>
      <c r="D204">
        <v>1314.5127603968999</v>
      </c>
      <c r="E204">
        <v>7</v>
      </c>
      <c r="F204" t="s">
        <v>12</v>
      </c>
      <c r="G204" t="s">
        <v>11</v>
      </c>
      <c r="H204" s="18" t="s">
        <v>1060</v>
      </c>
      <c r="I204" t="s">
        <v>20</v>
      </c>
      <c r="J204" t="s">
        <v>14</v>
      </c>
      <c r="K204" s="18" t="s">
        <v>1061</v>
      </c>
    </row>
    <row r="205" spans="1:11" x14ac:dyDescent="0.25">
      <c r="A205" s="1">
        <v>44570.458333333336</v>
      </c>
      <c r="B205" s="18" t="s">
        <v>1062</v>
      </c>
      <c r="C205" s="18" t="s">
        <v>1063</v>
      </c>
      <c r="D205" s="18" t="s">
        <v>1064</v>
      </c>
      <c r="E205">
        <v>0</v>
      </c>
      <c r="F205" t="s">
        <v>12</v>
      </c>
      <c r="G205" t="s">
        <v>11</v>
      </c>
      <c r="H205" s="18" t="s">
        <v>1065</v>
      </c>
      <c r="I205" t="s">
        <v>18</v>
      </c>
      <c r="J205" t="s">
        <v>19</v>
      </c>
      <c r="K205" s="18" t="s">
        <v>1066</v>
      </c>
    </row>
    <row r="206" spans="1:11" x14ac:dyDescent="0.25">
      <c r="A206" s="1">
        <v>44570.5</v>
      </c>
      <c r="B206" s="18" t="s">
        <v>1067</v>
      </c>
      <c r="C206" s="18" t="s">
        <v>1068</v>
      </c>
      <c r="D206" s="18" t="s">
        <v>1069</v>
      </c>
      <c r="E206">
        <v>6</v>
      </c>
      <c r="F206" t="s">
        <v>12</v>
      </c>
      <c r="G206" t="s">
        <v>12</v>
      </c>
      <c r="H206" s="18" t="s">
        <v>1070</v>
      </c>
      <c r="I206" t="s">
        <v>20</v>
      </c>
      <c r="J206" t="s">
        <v>19</v>
      </c>
      <c r="K206" s="18" t="s">
        <v>1071</v>
      </c>
    </row>
    <row r="207" spans="1:11" x14ac:dyDescent="0.25">
      <c r="A207" s="1">
        <v>44570.541666666664</v>
      </c>
      <c r="B207" s="18" t="s">
        <v>1072</v>
      </c>
      <c r="C207" s="18" t="s">
        <v>1073</v>
      </c>
      <c r="D207" s="18" t="s">
        <v>1074</v>
      </c>
      <c r="E207">
        <v>1</v>
      </c>
      <c r="F207" t="s">
        <v>12</v>
      </c>
      <c r="G207" t="s">
        <v>11</v>
      </c>
      <c r="H207" s="18" t="s">
        <v>1075</v>
      </c>
      <c r="I207" t="s">
        <v>18</v>
      </c>
      <c r="J207" t="s">
        <v>14</v>
      </c>
      <c r="K207" s="18" t="s">
        <v>1076</v>
      </c>
    </row>
    <row r="208" spans="1:11" x14ac:dyDescent="0.25">
      <c r="A208" s="1">
        <v>44570.583333333336</v>
      </c>
      <c r="B208" s="18" t="s">
        <v>1077</v>
      </c>
      <c r="C208" s="18" t="s">
        <v>1078</v>
      </c>
      <c r="D208" s="18" t="s">
        <v>1079</v>
      </c>
      <c r="E208">
        <v>3</v>
      </c>
      <c r="F208" t="s">
        <v>12</v>
      </c>
      <c r="G208" t="s">
        <v>12</v>
      </c>
      <c r="H208" s="18" t="s">
        <v>1080</v>
      </c>
      <c r="I208" t="s">
        <v>21</v>
      </c>
      <c r="J208" t="s">
        <v>14</v>
      </c>
      <c r="K208" s="18" t="s">
        <v>1081</v>
      </c>
    </row>
    <row r="209" spans="1:11" x14ac:dyDescent="0.25">
      <c r="A209" s="1">
        <v>44570.625</v>
      </c>
      <c r="B209" s="18" t="s">
        <v>1082</v>
      </c>
      <c r="C209">
        <v>54.436805662528997</v>
      </c>
      <c r="D209" s="18" t="s">
        <v>1083</v>
      </c>
      <c r="E209">
        <v>0</v>
      </c>
      <c r="F209" t="s">
        <v>11</v>
      </c>
      <c r="G209" t="s">
        <v>12</v>
      </c>
      <c r="H209" s="18" t="s">
        <v>1084</v>
      </c>
      <c r="I209" t="s">
        <v>20</v>
      </c>
      <c r="J209" t="s">
        <v>14</v>
      </c>
      <c r="K209" s="18" t="s">
        <v>1085</v>
      </c>
    </row>
    <row r="210" spans="1:11" x14ac:dyDescent="0.25">
      <c r="A210" s="1">
        <v>44570.666666666664</v>
      </c>
      <c r="B210" s="18" t="s">
        <v>1086</v>
      </c>
      <c r="C210" s="18" t="s">
        <v>1087</v>
      </c>
      <c r="D210" s="18" t="s">
        <v>1088</v>
      </c>
      <c r="E210">
        <v>0</v>
      </c>
      <c r="F210" t="s">
        <v>11</v>
      </c>
      <c r="G210" t="s">
        <v>11</v>
      </c>
      <c r="H210">
        <v>6.8456742863566206E-2</v>
      </c>
      <c r="I210" t="s">
        <v>15</v>
      </c>
      <c r="J210" t="s">
        <v>14</v>
      </c>
      <c r="K210" s="18" t="s">
        <v>1089</v>
      </c>
    </row>
    <row r="211" spans="1:11" x14ac:dyDescent="0.25">
      <c r="A211" s="1">
        <v>44570.708333333336</v>
      </c>
      <c r="B211" s="18" t="s">
        <v>1090</v>
      </c>
      <c r="C211" s="18" t="s">
        <v>1091</v>
      </c>
      <c r="D211" s="18" t="s">
        <v>1092</v>
      </c>
      <c r="E211">
        <v>8</v>
      </c>
      <c r="F211" t="s">
        <v>12</v>
      </c>
      <c r="G211" t="s">
        <v>11</v>
      </c>
      <c r="H211" s="18" t="s">
        <v>1093</v>
      </c>
      <c r="I211" t="s">
        <v>18</v>
      </c>
      <c r="J211" t="s">
        <v>19</v>
      </c>
      <c r="K211">
        <v>75.369437698831902</v>
      </c>
    </row>
    <row r="212" spans="1:11" x14ac:dyDescent="0.25">
      <c r="A212" s="1">
        <v>44570.75</v>
      </c>
      <c r="B212" s="18" t="s">
        <v>1094</v>
      </c>
      <c r="C212" s="18" t="s">
        <v>1095</v>
      </c>
      <c r="D212" s="18" t="s">
        <v>1096</v>
      </c>
      <c r="E212">
        <v>7</v>
      </c>
      <c r="F212" t="s">
        <v>11</v>
      </c>
      <c r="G212" t="s">
        <v>11</v>
      </c>
      <c r="H212" s="18" t="s">
        <v>1097</v>
      </c>
      <c r="I212" t="s">
        <v>17</v>
      </c>
      <c r="J212" t="s">
        <v>19</v>
      </c>
      <c r="K212" s="18" t="s">
        <v>1098</v>
      </c>
    </row>
    <row r="213" spans="1:11" x14ac:dyDescent="0.25">
      <c r="A213" s="1">
        <v>44570.791666666664</v>
      </c>
      <c r="B213" s="18" t="s">
        <v>1099</v>
      </c>
      <c r="C213" s="18" t="s">
        <v>1100</v>
      </c>
      <c r="D213" s="18" t="s">
        <v>1101</v>
      </c>
      <c r="E213">
        <v>7</v>
      </c>
      <c r="F213" t="s">
        <v>12</v>
      </c>
      <c r="G213" t="s">
        <v>11</v>
      </c>
      <c r="H213" s="18" t="s">
        <v>1102</v>
      </c>
      <c r="I213" t="s">
        <v>18</v>
      </c>
      <c r="J213" t="s">
        <v>14</v>
      </c>
      <c r="K213" s="18" t="s">
        <v>1103</v>
      </c>
    </row>
    <row r="214" spans="1:11" x14ac:dyDescent="0.25">
      <c r="A214" s="1">
        <v>44570.833333333336</v>
      </c>
      <c r="B214" s="18" t="s">
        <v>1104</v>
      </c>
      <c r="C214" s="18" t="s">
        <v>1105</v>
      </c>
      <c r="D214" s="18" t="s">
        <v>1106</v>
      </c>
      <c r="E214">
        <v>5</v>
      </c>
      <c r="F214" t="s">
        <v>11</v>
      </c>
      <c r="G214" t="s">
        <v>12</v>
      </c>
      <c r="H214" s="18" t="s">
        <v>1107</v>
      </c>
      <c r="I214" t="s">
        <v>21</v>
      </c>
      <c r="J214" t="s">
        <v>19</v>
      </c>
      <c r="K214" s="18" t="s">
        <v>1108</v>
      </c>
    </row>
    <row r="215" spans="1:11" x14ac:dyDescent="0.25">
      <c r="A215" s="1">
        <v>44570.875</v>
      </c>
      <c r="B215" s="18" t="s">
        <v>1109</v>
      </c>
      <c r="C215" s="18" t="s">
        <v>1110</v>
      </c>
      <c r="D215" s="18" t="s">
        <v>1111</v>
      </c>
      <c r="E215">
        <v>6</v>
      </c>
      <c r="F215" t="s">
        <v>11</v>
      </c>
      <c r="G215" t="s">
        <v>12</v>
      </c>
      <c r="H215" s="18" t="s">
        <v>1112</v>
      </c>
      <c r="I215" t="s">
        <v>18</v>
      </c>
      <c r="J215" t="s">
        <v>19</v>
      </c>
      <c r="K215" s="18" t="s">
        <v>1113</v>
      </c>
    </row>
    <row r="216" spans="1:11" x14ac:dyDescent="0.25">
      <c r="A216" s="1">
        <v>44570.916666666664</v>
      </c>
      <c r="B216">
        <v>28.030656787764698</v>
      </c>
      <c r="C216" s="18" t="s">
        <v>1114</v>
      </c>
      <c r="D216" s="18" t="s">
        <v>1115</v>
      </c>
      <c r="E216">
        <v>2</v>
      </c>
      <c r="F216" t="s">
        <v>11</v>
      </c>
      <c r="G216" t="s">
        <v>11</v>
      </c>
      <c r="H216" s="18" t="s">
        <v>1116</v>
      </c>
      <c r="I216" t="s">
        <v>21</v>
      </c>
      <c r="J216" t="s">
        <v>14</v>
      </c>
      <c r="K216" s="18" t="s">
        <v>1117</v>
      </c>
    </row>
    <row r="217" spans="1:11" x14ac:dyDescent="0.25">
      <c r="A217" s="1">
        <v>44570.958333333336</v>
      </c>
      <c r="B217" s="18" t="s">
        <v>1118</v>
      </c>
      <c r="C217" s="18" t="s">
        <v>1119</v>
      </c>
      <c r="D217" s="18" t="s">
        <v>1120</v>
      </c>
      <c r="E217">
        <v>5</v>
      </c>
      <c r="F217" t="s">
        <v>11</v>
      </c>
      <c r="G217" t="s">
        <v>11</v>
      </c>
      <c r="H217" s="18" t="s">
        <v>1121</v>
      </c>
      <c r="I217" t="s">
        <v>16</v>
      </c>
      <c r="J217" t="s">
        <v>14</v>
      </c>
      <c r="K217">
        <v>72.996281490948803</v>
      </c>
    </row>
    <row r="218" spans="1:11" x14ac:dyDescent="0.25">
      <c r="A218" s="1">
        <v>44571</v>
      </c>
      <c r="B218" s="18" t="s">
        <v>1122</v>
      </c>
      <c r="C218" s="18" t="s">
        <v>1123</v>
      </c>
      <c r="D218" s="18" t="s">
        <v>1124</v>
      </c>
      <c r="E218">
        <v>5</v>
      </c>
      <c r="F218" t="s">
        <v>12</v>
      </c>
      <c r="G218" t="s">
        <v>12</v>
      </c>
      <c r="H218" s="18" t="s">
        <v>1125</v>
      </c>
      <c r="I218" t="s">
        <v>20</v>
      </c>
      <c r="J218" t="s">
        <v>14</v>
      </c>
      <c r="K218" s="18" t="s">
        <v>1126</v>
      </c>
    </row>
    <row r="219" spans="1:11" x14ac:dyDescent="0.25">
      <c r="A219" s="1">
        <v>44571.041666666664</v>
      </c>
      <c r="B219" s="18" t="s">
        <v>1127</v>
      </c>
      <c r="C219" s="18" t="s">
        <v>1128</v>
      </c>
      <c r="D219" s="18" t="s">
        <v>1129</v>
      </c>
      <c r="E219">
        <v>8</v>
      </c>
      <c r="F219" t="s">
        <v>12</v>
      </c>
      <c r="G219" t="s">
        <v>11</v>
      </c>
      <c r="H219" s="18" t="s">
        <v>1130</v>
      </c>
      <c r="I219" t="s">
        <v>15</v>
      </c>
      <c r="J219" t="s">
        <v>14</v>
      </c>
      <c r="K219" s="18" t="s">
        <v>1131</v>
      </c>
    </row>
    <row r="220" spans="1:11" x14ac:dyDescent="0.25">
      <c r="A220" s="1">
        <v>44571.083333333336</v>
      </c>
      <c r="B220" s="18" t="s">
        <v>1132</v>
      </c>
      <c r="C220" s="18" t="s">
        <v>1133</v>
      </c>
      <c r="D220" s="18" t="s">
        <v>1134</v>
      </c>
      <c r="E220">
        <v>0</v>
      </c>
      <c r="F220" t="s">
        <v>11</v>
      </c>
      <c r="G220" t="s">
        <v>12</v>
      </c>
      <c r="H220" s="18" t="s">
        <v>1135</v>
      </c>
      <c r="I220" t="s">
        <v>21</v>
      </c>
      <c r="J220" t="s">
        <v>19</v>
      </c>
      <c r="K220" s="18" t="s">
        <v>1136</v>
      </c>
    </row>
    <row r="221" spans="1:11" x14ac:dyDescent="0.25">
      <c r="A221" s="1">
        <v>44571.125</v>
      </c>
      <c r="B221" s="18" t="s">
        <v>1137</v>
      </c>
      <c r="C221" s="18" t="s">
        <v>1138</v>
      </c>
      <c r="D221" s="18" t="s">
        <v>1139</v>
      </c>
      <c r="E221">
        <v>4</v>
      </c>
      <c r="F221" t="s">
        <v>11</v>
      </c>
      <c r="G221" t="s">
        <v>12</v>
      </c>
      <c r="H221" s="18" t="s">
        <v>1140</v>
      </c>
      <c r="I221" t="s">
        <v>13</v>
      </c>
      <c r="J221" t="s">
        <v>14</v>
      </c>
      <c r="K221" s="18" t="s">
        <v>1141</v>
      </c>
    </row>
    <row r="222" spans="1:11" x14ac:dyDescent="0.25">
      <c r="A222" s="1">
        <v>44571.166666666664</v>
      </c>
      <c r="B222" s="18" t="s">
        <v>1142</v>
      </c>
      <c r="C222" s="18" t="s">
        <v>1143</v>
      </c>
      <c r="D222" s="18" t="s">
        <v>1144</v>
      </c>
      <c r="E222">
        <v>6</v>
      </c>
      <c r="F222" t="s">
        <v>11</v>
      </c>
      <c r="G222" t="s">
        <v>12</v>
      </c>
      <c r="H222" s="18" t="s">
        <v>1145</v>
      </c>
      <c r="I222" t="s">
        <v>13</v>
      </c>
      <c r="J222" t="s">
        <v>14</v>
      </c>
      <c r="K222" s="18" t="s">
        <v>1146</v>
      </c>
    </row>
    <row r="223" spans="1:11" x14ac:dyDescent="0.25">
      <c r="A223" s="1">
        <v>44571.208333333336</v>
      </c>
      <c r="B223" s="18" t="s">
        <v>1147</v>
      </c>
      <c r="C223" s="18" t="s">
        <v>1148</v>
      </c>
      <c r="D223" s="18" t="s">
        <v>1149</v>
      </c>
      <c r="E223">
        <v>6</v>
      </c>
      <c r="F223" t="s">
        <v>11</v>
      </c>
      <c r="G223" t="s">
        <v>11</v>
      </c>
      <c r="H223" s="18" t="s">
        <v>1150</v>
      </c>
      <c r="I223" t="s">
        <v>18</v>
      </c>
      <c r="J223" t="s">
        <v>19</v>
      </c>
      <c r="K223" s="18" t="s">
        <v>1151</v>
      </c>
    </row>
    <row r="224" spans="1:11" x14ac:dyDescent="0.25">
      <c r="A224" s="1">
        <v>44571.25</v>
      </c>
      <c r="B224" s="18" t="s">
        <v>1152</v>
      </c>
      <c r="C224" s="18" t="s">
        <v>1153</v>
      </c>
      <c r="D224" s="18" t="s">
        <v>1154</v>
      </c>
      <c r="E224">
        <v>8</v>
      </c>
      <c r="F224" t="s">
        <v>12</v>
      </c>
      <c r="G224" t="s">
        <v>12</v>
      </c>
      <c r="H224" s="18" t="s">
        <v>1155</v>
      </c>
      <c r="I224" t="s">
        <v>13</v>
      </c>
      <c r="J224" t="s">
        <v>19</v>
      </c>
      <c r="K224" s="18" t="s">
        <v>1156</v>
      </c>
    </row>
    <row r="225" spans="1:11" x14ac:dyDescent="0.25">
      <c r="A225" s="1">
        <v>44571.291666666664</v>
      </c>
      <c r="B225" s="18" t="s">
        <v>1157</v>
      </c>
      <c r="C225" s="18" t="s">
        <v>1158</v>
      </c>
      <c r="D225" s="18" t="s">
        <v>1159</v>
      </c>
      <c r="E225">
        <v>2</v>
      </c>
      <c r="F225" t="s">
        <v>11</v>
      </c>
      <c r="G225" t="s">
        <v>12</v>
      </c>
      <c r="H225" s="18" t="s">
        <v>1160</v>
      </c>
      <c r="I225" t="s">
        <v>17</v>
      </c>
      <c r="J225" t="s">
        <v>14</v>
      </c>
      <c r="K225" s="18" t="s">
        <v>1161</v>
      </c>
    </row>
    <row r="226" spans="1:11" x14ac:dyDescent="0.25">
      <c r="A226" s="1">
        <v>44571.333333333336</v>
      </c>
      <c r="B226" s="18" t="s">
        <v>1162</v>
      </c>
      <c r="C226" s="18" t="s">
        <v>1163</v>
      </c>
      <c r="D226" s="18" t="s">
        <v>1164</v>
      </c>
      <c r="E226">
        <v>7</v>
      </c>
      <c r="F226" t="s">
        <v>12</v>
      </c>
      <c r="G226" t="s">
        <v>12</v>
      </c>
      <c r="H226" s="18" t="s">
        <v>1165</v>
      </c>
      <c r="I226" t="s">
        <v>18</v>
      </c>
      <c r="J226" t="s">
        <v>19</v>
      </c>
      <c r="K226" s="18" t="s">
        <v>1166</v>
      </c>
    </row>
    <row r="227" spans="1:11" x14ac:dyDescent="0.25">
      <c r="A227" s="1">
        <v>44571.375</v>
      </c>
      <c r="B227" s="18" t="s">
        <v>1167</v>
      </c>
      <c r="C227" s="18" t="s">
        <v>1168</v>
      </c>
      <c r="D227" s="18" t="s">
        <v>1169</v>
      </c>
      <c r="E227">
        <v>2</v>
      </c>
      <c r="F227" t="s">
        <v>11</v>
      </c>
      <c r="G227" t="s">
        <v>12</v>
      </c>
      <c r="H227" s="18" t="s">
        <v>1170</v>
      </c>
      <c r="I227" t="s">
        <v>15</v>
      </c>
      <c r="J227" t="s">
        <v>19</v>
      </c>
      <c r="K227" s="18" t="s">
        <v>1171</v>
      </c>
    </row>
    <row r="228" spans="1:11" x14ac:dyDescent="0.25">
      <c r="A228" s="1">
        <v>44571.416666666664</v>
      </c>
      <c r="B228" s="18" t="s">
        <v>1172</v>
      </c>
      <c r="C228" s="18" t="s">
        <v>1173</v>
      </c>
      <c r="D228" s="18" t="s">
        <v>1174</v>
      </c>
      <c r="E228">
        <v>4</v>
      </c>
      <c r="F228" t="s">
        <v>12</v>
      </c>
      <c r="G228" t="s">
        <v>11</v>
      </c>
      <c r="H228" s="18" t="s">
        <v>1175</v>
      </c>
      <c r="I228" t="s">
        <v>18</v>
      </c>
      <c r="J228" t="s">
        <v>19</v>
      </c>
      <c r="K228" s="18" t="s">
        <v>1176</v>
      </c>
    </row>
    <row r="229" spans="1:11" x14ac:dyDescent="0.25">
      <c r="A229" s="1">
        <v>44571.458333333336</v>
      </c>
      <c r="B229" s="18" t="s">
        <v>1177</v>
      </c>
      <c r="C229" s="18" t="s">
        <v>1178</v>
      </c>
      <c r="D229" s="18" t="s">
        <v>1179</v>
      </c>
      <c r="E229">
        <v>3</v>
      </c>
      <c r="F229" t="s">
        <v>12</v>
      </c>
      <c r="G229" t="s">
        <v>12</v>
      </c>
      <c r="H229" s="18" t="s">
        <v>1180</v>
      </c>
      <c r="I229" t="s">
        <v>13</v>
      </c>
      <c r="J229" t="s">
        <v>14</v>
      </c>
      <c r="K229" s="18" t="s">
        <v>1181</v>
      </c>
    </row>
    <row r="230" spans="1:11" x14ac:dyDescent="0.25">
      <c r="A230" s="1">
        <v>44571.5</v>
      </c>
      <c r="B230" s="18" t="s">
        <v>1182</v>
      </c>
      <c r="C230" s="18" t="s">
        <v>1183</v>
      </c>
      <c r="D230" s="18" t="s">
        <v>1184</v>
      </c>
      <c r="E230">
        <v>0</v>
      </c>
      <c r="F230" t="s">
        <v>12</v>
      </c>
      <c r="G230" t="s">
        <v>12</v>
      </c>
      <c r="H230" s="18" t="s">
        <v>1185</v>
      </c>
      <c r="I230" t="s">
        <v>18</v>
      </c>
      <c r="J230" t="s">
        <v>14</v>
      </c>
      <c r="K230" s="18" t="s">
        <v>1186</v>
      </c>
    </row>
    <row r="231" spans="1:11" x14ac:dyDescent="0.25">
      <c r="A231" s="1">
        <v>44571.541666666664</v>
      </c>
      <c r="B231" s="18" t="s">
        <v>1187</v>
      </c>
      <c r="C231" s="18" t="s">
        <v>1188</v>
      </c>
      <c r="D231" s="18" t="s">
        <v>1189</v>
      </c>
      <c r="E231">
        <v>2</v>
      </c>
      <c r="F231" t="s">
        <v>11</v>
      </c>
      <c r="G231" t="s">
        <v>11</v>
      </c>
      <c r="H231" s="18" t="s">
        <v>1190</v>
      </c>
      <c r="I231" t="s">
        <v>18</v>
      </c>
      <c r="J231" t="s">
        <v>19</v>
      </c>
      <c r="K231" s="18" t="s">
        <v>1191</v>
      </c>
    </row>
    <row r="232" spans="1:11" x14ac:dyDescent="0.25">
      <c r="A232" s="1">
        <v>44571.583333333336</v>
      </c>
      <c r="B232" s="18" t="s">
        <v>1192</v>
      </c>
      <c r="C232" s="18" t="s">
        <v>1193</v>
      </c>
      <c r="D232" s="18" t="s">
        <v>1194</v>
      </c>
      <c r="E232">
        <v>1</v>
      </c>
      <c r="F232" t="s">
        <v>12</v>
      </c>
      <c r="G232" t="s">
        <v>11</v>
      </c>
      <c r="H232" s="18" t="s">
        <v>1195</v>
      </c>
      <c r="I232" t="s">
        <v>15</v>
      </c>
      <c r="J232" t="s">
        <v>19</v>
      </c>
      <c r="K232" s="18" t="s">
        <v>1196</v>
      </c>
    </row>
    <row r="233" spans="1:11" x14ac:dyDescent="0.25">
      <c r="A233" s="1">
        <v>44571.625</v>
      </c>
      <c r="B233" s="18" t="s">
        <v>1197</v>
      </c>
      <c r="C233" s="18" t="s">
        <v>1198</v>
      </c>
      <c r="D233" s="18" t="s">
        <v>1199</v>
      </c>
      <c r="E233">
        <v>8</v>
      </c>
      <c r="F233" t="s">
        <v>11</v>
      </c>
      <c r="G233" t="s">
        <v>11</v>
      </c>
      <c r="H233">
        <v>6.6421051905973796E-3</v>
      </c>
      <c r="I233" t="s">
        <v>21</v>
      </c>
      <c r="J233" t="s">
        <v>19</v>
      </c>
      <c r="K233">
        <v>80.301818283761406</v>
      </c>
    </row>
    <row r="234" spans="1:11" x14ac:dyDescent="0.25">
      <c r="A234" s="1">
        <v>44571.666666666664</v>
      </c>
      <c r="B234" s="18" t="s">
        <v>1200</v>
      </c>
      <c r="C234" s="18" t="s">
        <v>1201</v>
      </c>
      <c r="D234" s="18" t="s">
        <v>1202</v>
      </c>
      <c r="E234">
        <v>3</v>
      </c>
      <c r="F234" t="s">
        <v>12</v>
      </c>
      <c r="G234" t="s">
        <v>12</v>
      </c>
      <c r="H234" s="18" t="s">
        <v>1203</v>
      </c>
      <c r="I234" t="s">
        <v>17</v>
      </c>
      <c r="J234" t="s">
        <v>19</v>
      </c>
      <c r="K234" s="18" t="s">
        <v>1204</v>
      </c>
    </row>
    <row r="235" spans="1:11" x14ac:dyDescent="0.25">
      <c r="A235" s="1">
        <v>44571.708333333336</v>
      </c>
      <c r="B235" s="18" t="s">
        <v>1205</v>
      </c>
      <c r="C235" s="18" t="s">
        <v>1206</v>
      </c>
      <c r="D235" s="18" t="s">
        <v>1207</v>
      </c>
      <c r="E235">
        <v>2</v>
      </c>
      <c r="F235" t="s">
        <v>12</v>
      </c>
      <c r="G235" t="s">
        <v>12</v>
      </c>
      <c r="H235" s="18" t="s">
        <v>1208</v>
      </c>
      <c r="I235" t="s">
        <v>17</v>
      </c>
      <c r="J235" t="s">
        <v>14</v>
      </c>
      <c r="K235" s="18" t="s">
        <v>1209</v>
      </c>
    </row>
    <row r="236" spans="1:11" x14ac:dyDescent="0.25">
      <c r="A236" s="1">
        <v>44571.75</v>
      </c>
      <c r="B236" s="18" t="s">
        <v>1210</v>
      </c>
      <c r="C236" s="18" t="s">
        <v>1211</v>
      </c>
      <c r="D236" s="18" t="s">
        <v>1212</v>
      </c>
      <c r="E236">
        <v>7</v>
      </c>
      <c r="F236" t="s">
        <v>11</v>
      </c>
      <c r="G236" t="s">
        <v>12</v>
      </c>
      <c r="H236" s="18" t="s">
        <v>1213</v>
      </c>
      <c r="I236" t="s">
        <v>18</v>
      </c>
      <c r="J236" t="s">
        <v>19</v>
      </c>
      <c r="K236" s="18" t="s">
        <v>1214</v>
      </c>
    </row>
    <row r="237" spans="1:11" x14ac:dyDescent="0.25">
      <c r="A237" s="1">
        <v>44571.791666666664</v>
      </c>
      <c r="B237" s="18" t="s">
        <v>1215</v>
      </c>
      <c r="C237">
        <v>58.871117612079601</v>
      </c>
      <c r="D237" s="18" t="s">
        <v>1216</v>
      </c>
      <c r="E237">
        <v>5</v>
      </c>
      <c r="F237" t="s">
        <v>11</v>
      </c>
      <c r="G237" t="s">
        <v>12</v>
      </c>
      <c r="H237">
        <v>9.7915750904283296</v>
      </c>
      <c r="I237" t="s">
        <v>17</v>
      </c>
      <c r="J237" t="s">
        <v>14</v>
      </c>
      <c r="K237" s="18" t="s">
        <v>1217</v>
      </c>
    </row>
    <row r="238" spans="1:11" x14ac:dyDescent="0.25">
      <c r="A238" s="1">
        <v>44571.833333333336</v>
      </c>
      <c r="B238" s="18" t="s">
        <v>1218</v>
      </c>
      <c r="C238" s="18" t="s">
        <v>1219</v>
      </c>
      <c r="D238" s="18" t="s">
        <v>1220</v>
      </c>
      <c r="E238">
        <v>5</v>
      </c>
      <c r="F238" t="s">
        <v>12</v>
      </c>
      <c r="G238" t="s">
        <v>11</v>
      </c>
      <c r="H238" s="18" t="s">
        <v>1221</v>
      </c>
      <c r="I238" t="s">
        <v>20</v>
      </c>
      <c r="J238" t="s">
        <v>19</v>
      </c>
      <c r="K238" s="18" t="s">
        <v>1222</v>
      </c>
    </row>
    <row r="239" spans="1:11" x14ac:dyDescent="0.25">
      <c r="A239" s="1">
        <v>44571.875</v>
      </c>
      <c r="B239" s="18" t="s">
        <v>1223</v>
      </c>
      <c r="C239" s="18" t="s">
        <v>1224</v>
      </c>
      <c r="D239" s="18" t="s">
        <v>1225</v>
      </c>
      <c r="E239">
        <v>4</v>
      </c>
      <c r="F239" t="s">
        <v>11</v>
      </c>
      <c r="G239" t="s">
        <v>11</v>
      </c>
      <c r="H239">
        <v>8.7502984869641795E-2</v>
      </c>
      <c r="I239" t="s">
        <v>21</v>
      </c>
      <c r="J239" t="s">
        <v>14</v>
      </c>
      <c r="K239" s="18" t="s">
        <v>1226</v>
      </c>
    </row>
    <row r="240" spans="1:11" x14ac:dyDescent="0.25">
      <c r="A240" s="1">
        <v>44571.916666666664</v>
      </c>
      <c r="B240" s="18" t="s">
        <v>1227</v>
      </c>
      <c r="C240" s="18" t="s">
        <v>1228</v>
      </c>
      <c r="D240" s="18" t="s">
        <v>1229</v>
      </c>
      <c r="E240">
        <v>5</v>
      </c>
      <c r="F240" t="s">
        <v>12</v>
      </c>
      <c r="G240" t="s">
        <v>12</v>
      </c>
      <c r="H240" s="18" t="s">
        <v>1230</v>
      </c>
      <c r="I240" t="s">
        <v>13</v>
      </c>
      <c r="J240" t="s">
        <v>14</v>
      </c>
      <c r="K240">
        <v>76.716244983105398</v>
      </c>
    </row>
    <row r="241" spans="1:11" x14ac:dyDescent="0.25">
      <c r="A241" s="1">
        <v>44571.958333333336</v>
      </c>
      <c r="B241" s="18" t="s">
        <v>1231</v>
      </c>
      <c r="C241" s="18" t="s">
        <v>1232</v>
      </c>
      <c r="D241" s="18" t="s">
        <v>1233</v>
      </c>
      <c r="E241">
        <v>3</v>
      </c>
      <c r="F241" t="s">
        <v>11</v>
      </c>
      <c r="G241" t="s">
        <v>12</v>
      </c>
      <c r="H241" s="18" t="s">
        <v>1234</v>
      </c>
      <c r="I241" t="s">
        <v>18</v>
      </c>
      <c r="J241" t="s">
        <v>14</v>
      </c>
      <c r="K241" s="18" t="s">
        <v>1235</v>
      </c>
    </row>
    <row r="242" spans="1:11" x14ac:dyDescent="0.25">
      <c r="A242" s="1">
        <v>44572</v>
      </c>
      <c r="B242" s="18" t="s">
        <v>1236</v>
      </c>
      <c r="C242" s="18" t="s">
        <v>1237</v>
      </c>
      <c r="D242" s="18" t="s">
        <v>1238</v>
      </c>
      <c r="E242">
        <v>3</v>
      </c>
      <c r="F242" t="s">
        <v>11</v>
      </c>
      <c r="G242" t="s">
        <v>12</v>
      </c>
      <c r="H242" s="18" t="s">
        <v>1239</v>
      </c>
      <c r="I242" t="s">
        <v>20</v>
      </c>
      <c r="J242" t="s">
        <v>14</v>
      </c>
      <c r="K242" s="18" t="s">
        <v>1240</v>
      </c>
    </row>
    <row r="243" spans="1:11" x14ac:dyDescent="0.25">
      <c r="A243" s="1">
        <v>44572.041666666664</v>
      </c>
      <c r="B243" s="18" t="s">
        <v>1241</v>
      </c>
      <c r="C243" s="18" t="s">
        <v>1242</v>
      </c>
      <c r="D243" s="18" t="s">
        <v>1243</v>
      </c>
      <c r="E243">
        <v>5</v>
      </c>
      <c r="F243" t="s">
        <v>11</v>
      </c>
      <c r="G243" t="s">
        <v>11</v>
      </c>
      <c r="H243" s="18" t="s">
        <v>1244</v>
      </c>
      <c r="I243" t="s">
        <v>21</v>
      </c>
      <c r="J243" t="s">
        <v>14</v>
      </c>
      <c r="K243" s="18" t="s">
        <v>1245</v>
      </c>
    </row>
    <row r="244" spans="1:11" x14ac:dyDescent="0.25">
      <c r="A244" s="1">
        <v>44572.083333333336</v>
      </c>
      <c r="B244" s="18" t="s">
        <v>1246</v>
      </c>
      <c r="C244" s="18" t="s">
        <v>1247</v>
      </c>
      <c r="D244" s="18" t="s">
        <v>1248</v>
      </c>
      <c r="E244">
        <v>0</v>
      </c>
      <c r="F244" t="s">
        <v>12</v>
      </c>
      <c r="G244" t="s">
        <v>12</v>
      </c>
      <c r="H244" s="18" t="s">
        <v>1249</v>
      </c>
      <c r="I244" t="s">
        <v>16</v>
      </c>
      <c r="J244" t="s">
        <v>14</v>
      </c>
      <c r="K244" s="18" t="s">
        <v>1250</v>
      </c>
    </row>
    <row r="245" spans="1:11" x14ac:dyDescent="0.25">
      <c r="A245" s="1">
        <v>44572.125</v>
      </c>
      <c r="B245" s="18" t="s">
        <v>1251</v>
      </c>
      <c r="C245" s="18" t="s">
        <v>1252</v>
      </c>
      <c r="D245" s="18" t="s">
        <v>1253</v>
      </c>
      <c r="E245">
        <v>9</v>
      </c>
      <c r="F245" t="s">
        <v>12</v>
      </c>
      <c r="G245" t="s">
        <v>12</v>
      </c>
      <c r="H245" s="18" t="s">
        <v>1254</v>
      </c>
      <c r="I245" t="s">
        <v>20</v>
      </c>
      <c r="J245" t="s">
        <v>14</v>
      </c>
      <c r="K245" s="18" t="s">
        <v>1255</v>
      </c>
    </row>
    <row r="246" spans="1:11" x14ac:dyDescent="0.25">
      <c r="A246" s="1">
        <v>44572.166666666664</v>
      </c>
      <c r="B246" s="18" t="s">
        <v>1256</v>
      </c>
      <c r="C246" s="18" t="s">
        <v>1257</v>
      </c>
      <c r="D246" s="18" t="s">
        <v>1258</v>
      </c>
      <c r="E246">
        <v>2</v>
      </c>
      <c r="F246" t="s">
        <v>12</v>
      </c>
      <c r="G246" t="s">
        <v>12</v>
      </c>
      <c r="H246">
        <v>7.4221811095277204</v>
      </c>
      <c r="I246" t="s">
        <v>20</v>
      </c>
      <c r="J246" t="s">
        <v>14</v>
      </c>
      <c r="K246" s="18" t="s">
        <v>1259</v>
      </c>
    </row>
    <row r="247" spans="1:11" x14ac:dyDescent="0.25">
      <c r="A247" s="1">
        <v>44572.208333333336</v>
      </c>
      <c r="B247" s="18" t="s">
        <v>1260</v>
      </c>
      <c r="C247" s="18" t="s">
        <v>1261</v>
      </c>
      <c r="D247" s="18" t="s">
        <v>1262</v>
      </c>
      <c r="E247">
        <v>7</v>
      </c>
      <c r="F247" t="s">
        <v>11</v>
      </c>
      <c r="G247" t="s">
        <v>12</v>
      </c>
      <c r="H247" s="18" t="s">
        <v>1263</v>
      </c>
      <c r="I247" t="s">
        <v>21</v>
      </c>
      <c r="J247" t="s">
        <v>14</v>
      </c>
      <c r="K247" s="18" t="s">
        <v>1264</v>
      </c>
    </row>
    <row r="248" spans="1:11" x14ac:dyDescent="0.25">
      <c r="A248" s="1">
        <v>44572.25</v>
      </c>
      <c r="B248" s="18" t="s">
        <v>1265</v>
      </c>
      <c r="C248" s="18" t="s">
        <v>1266</v>
      </c>
      <c r="D248" s="18" t="s">
        <v>1267</v>
      </c>
      <c r="E248">
        <v>9</v>
      </c>
      <c r="F248" t="s">
        <v>12</v>
      </c>
      <c r="G248" t="s">
        <v>11</v>
      </c>
      <c r="H248" s="18" t="s">
        <v>1268</v>
      </c>
      <c r="I248" t="s">
        <v>13</v>
      </c>
      <c r="J248" t="s">
        <v>14</v>
      </c>
      <c r="K248" s="18" t="s">
        <v>1269</v>
      </c>
    </row>
    <row r="249" spans="1:11" x14ac:dyDescent="0.25">
      <c r="A249" s="1">
        <v>44572.291666666664</v>
      </c>
      <c r="B249" s="18" t="s">
        <v>1270</v>
      </c>
      <c r="C249" s="18" t="s">
        <v>1271</v>
      </c>
      <c r="D249" s="18" t="s">
        <v>1272</v>
      </c>
      <c r="E249">
        <v>4</v>
      </c>
      <c r="F249" t="s">
        <v>11</v>
      </c>
      <c r="G249" t="s">
        <v>12</v>
      </c>
      <c r="H249">
        <v>24.646246279654498</v>
      </c>
      <c r="I249" t="s">
        <v>18</v>
      </c>
      <c r="J249" t="s">
        <v>19</v>
      </c>
      <c r="K249" s="18" t="s">
        <v>1273</v>
      </c>
    </row>
    <row r="250" spans="1:11" x14ac:dyDescent="0.25">
      <c r="A250" s="1">
        <v>44572.333333333336</v>
      </c>
      <c r="B250" s="18" t="s">
        <v>1274</v>
      </c>
      <c r="C250" s="18" t="s">
        <v>1275</v>
      </c>
      <c r="D250" s="18" t="s">
        <v>1276</v>
      </c>
      <c r="E250">
        <v>3</v>
      </c>
      <c r="F250" t="s">
        <v>11</v>
      </c>
      <c r="G250" t="s">
        <v>11</v>
      </c>
      <c r="H250" s="18" t="s">
        <v>1277</v>
      </c>
      <c r="I250" t="s">
        <v>17</v>
      </c>
      <c r="J250" t="s">
        <v>14</v>
      </c>
      <c r="K250" s="18" t="s">
        <v>1278</v>
      </c>
    </row>
    <row r="251" spans="1:11" x14ac:dyDescent="0.25">
      <c r="A251" s="1">
        <v>44572.375</v>
      </c>
      <c r="B251" s="18" t="s">
        <v>1279</v>
      </c>
      <c r="C251" s="18" t="s">
        <v>1280</v>
      </c>
      <c r="D251" s="18" t="s">
        <v>1281</v>
      </c>
      <c r="E251">
        <v>8</v>
      </c>
      <c r="F251" t="s">
        <v>12</v>
      </c>
      <c r="G251" t="s">
        <v>11</v>
      </c>
      <c r="H251" s="18" t="s">
        <v>1282</v>
      </c>
      <c r="I251" t="s">
        <v>18</v>
      </c>
      <c r="J251" t="s">
        <v>14</v>
      </c>
      <c r="K251" s="18" t="s">
        <v>1283</v>
      </c>
    </row>
    <row r="252" spans="1:11" x14ac:dyDescent="0.25">
      <c r="A252" s="1">
        <v>44572.416666666664</v>
      </c>
      <c r="B252" s="18" t="s">
        <v>1284</v>
      </c>
      <c r="C252" s="18" t="s">
        <v>1285</v>
      </c>
      <c r="D252" s="18" t="s">
        <v>1286</v>
      </c>
      <c r="E252">
        <v>4</v>
      </c>
      <c r="F252" t="s">
        <v>11</v>
      </c>
      <c r="G252" t="s">
        <v>12</v>
      </c>
      <c r="H252" s="18" t="s">
        <v>1287</v>
      </c>
      <c r="I252" t="s">
        <v>20</v>
      </c>
      <c r="J252" t="s">
        <v>14</v>
      </c>
      <c r="K252" s="18" t="s">
        <v>1288</v>
      </c>
    </row>
    <row r="253" spans="1:11" x14ac:dyDescent="0.25">
      <c r="A253" s="1">
        <v>44572.458333333336</v>
      </c>
      <c r="B253" s="18" t="s">
        <v>1289</v>
      </c>
      <c r="C253" s="18" t="s">
        <v>1290</v>
      </c>
      <c r="D253" s="18" t="s">
        <v>1291</v>
      </c>
      <c r="E253">
        <v>5</v>
      </c>
      <c r="F253" t="s">
        <v>12</v>
      </c>
      <c r="G253" t="s">
        <v>12</v>
      </c>
      <c r="H253" s="18" t="s">
        <v>1292</v>
      </c>
      <c r="I253" t="s">
        <v>17</v>
      </c>
      <c r="J253" t="s">
        <v>19</v>
      </c>
      <c r="K253" s="18" t="s">
        <v>1293</v>
      </c>
    </row>
    <row r="254" spans="1:11" x14ac:dyDescent="0.25">
      <c r="A254" s="1">
        <v>44572.5</v>
      </c>
      <c r="B254" s="18" t="s">
        <v>1294</v>
      </c>
      <c r="C254" s="18" t="s">
        <v>1295</v>
      </c>
      <c r="D254" s="18" t="s">
        <v>1296</v>
      </c>
      <c r="E254">
        <v>2</v>
      </c>
      <c r="F254" t="s">
        <v>11</v>
      </c>
      <c r="G254" t="s">
        <v>11</v>
      </c>
      <c r="H254" s="18" t="s">
        <v>1297</v>
      </c>
      <c r="I254" t="s">
        <v>16</v>
      </c>
      <c r="J254" t="s">
        <v>19</v>
      </c>
      <c r="K254" s="18" t="s">
        <v>1298</v>
      </c>
    </row>
    <row r="255" spans="1:11" x14ac:dyDescent="0.25">
      <c r="A255" s="1">
        <v>44572.541666666664</v>
      </c>
      <c r="B255" s="18" t="s">
        <v>1299</v>
      </c>
      <c r="C255" s="18" t="s">
        <v>1300</v>
      </c>
      <c r="D255" s="18" t="s">
        <v>1301</v>
      </c>
      <c r="E255">
        <v>1</v>
      </c>
      <c r="F255" t="s">
        <v>12</v>
      </c>
      <c r="G255" t="s">
        <v>11</v>
      </c>
      <c r="H255" s="18" t="s">
        <v>1302</v>
      </c>
      <c r="I255" t="s">
        <v>18</v>
      </c>
      <c r="J255" t="s">
        <v>19</v>
      </c>
      <c r="K255" s="18" t="s">
        <v>1303</v>
      </c>
    </row>
    <row r="256" spans="1:11" x14ac:dyDescent="0.25">
      <c r="A256" s="1">
        <v>44572.583333333336</v>
      </c>
      <c r="B256" s="18" t="s">
        <v>1304</v>
      </c>
      <c r="C256" s="18" t="s">
        <v>1305</v>
      </c>
      <c r="D256" s="18" t="s">
        <v>1306</v>
      </c>
      <c r="E256">
        <v>8</v>
      </c>
      <c r="F256" t="s">
        <v>12</v>
      </c>
      <c r="G256" t="s">
        <v>11</v>
      </c>
      <c r="H256" s="18" t="s">
        <v>1307</v>
      </c>
      <c r="I256" t="s">
        <v>20</v>
      </c>
      <c r="J256" t="s">
        <v>14</v>
      </c>
      <c r="K256">
        <v>79.496601346681302</v>
      </c>
    </row>
    <row r="257" spans="1:11" x14ac:dyDescent="0.25">
      <c r="A257" s="1">
        <v>44572.625</v>
      </c>
      <c r="B257" s="18" t="s">
        <v>1308</v>
      </c>
      <c r="C257" s="18" t="s">
        <v>1309</v>
      </c>
      <c r="D257" s="18" t="s">
        <v>1310</v>
      </c>
      <c r="E257">
        <v>7</v>
      </c>
      <c r="F257" t="s">
        <v>11</v>
      </c>
      <c r="G257" t="s">
        <v>11</v>
      </c>
      <c r="H257" s="18" t="s">
        <v>1311</v>
      </c>
      <c r="I257" t="s">
        <v>16</v>
      </c>
      <c r="J257" t="s">
        <v>19</v>
      </c>
      <c r="K257" s="18" t="s">
        <v>1312</v>
      </c>
    </row>
    <row r="258" spans="1:11" x14ac:dyDescent="0.25">
      <c r="A258" s="1">
        <v>44572.666666666664</v>
      </c>
      <c r="B258" s="18" t="s">
        <v>1313</v>
      </c>
      <c r="C258" s="18" t="s">
        <v>1314</v>
      </c>
      <c r="D258" s="18" t="s">
        <v>1315</v>
      </c>
      <c r="E258">
        <v>5</v>
      </c>
      <c r="F258" t="s">
        <v>11</v>
      </c>
      <c r="G258" t="s">
        <v>11</v>
      </c>
      <c r="H258" s="18" t="s">
        <v>1316</v>
      </c>
      <c r="I258" t="s">
        <v>13</v>
      </c>
      <c r="J258" t="s">
        <v>19</v>
      </c>
      <c r="K258">
        <v>93.694806596169201</v>
      </c>
    </row>
    <row r="259" spans="1:11" x14ac:dyDescent="0.25">
      <c r="A259" s="1">
        <v>44572.708333333336</v>
      </c>
      <c r="B259" s="18" t="s">
        <v>1317</v>
      </c>
      <c r="C259" s="18" t="s">
        <v>1318</v>
      </c>
      <c r="D259" s="18" t="s">
        <v>1319</v>
      </c>
      <c r="E259">
        <v>3</v>
      </c>
      <c r="F259" t="s">
        <v>11</v>
      </c>
      <c r="G259" t="s">
        <v>12</v>
      </c>
      <c r="H259" s="18" t="s">
        <v>1320</v>
      </c>
      <c r="I259" t="s">
        <v>18</v>
      </c>
      <c r="J259" t="s">
        <v>14</v>
      </c>
      <c r="K259" s="18" t="s">
        <v>1321</v>
      </c>
    </row>
    <row r="260" spans="1:11" x14ac:dyDescent="0.25">
      <c r="A260" s="1">
        <v>44572.75</v>
      </c>
      <c r="B260">
        <v>26.693644561610299</v>
      </c>
      <c r="C260" s="18" t="s">
        <v>1322</v>
      </c>
      <c r="D260" s="18" t="s">
        <v>1323</v>
      </c>
      <c r="E260">
        <v>8</v>
      </c>
      <c r="F260" t="s">
        <v>11</v>
      </c>
      <c r="G260" t="s">
        <v>12</v>
      </c>
      <c r="H260">
        <v>9.4555568811257906</v>
      </c>
      <c r="I260" t="s">
        <v>18</v>
      </c>
      <c r="J260" t="s">
        <v>19</v>
      </c>
      <c r="K260" s="18" t="s">
        <v>1324</v>
      </c>
    </row>
    <row r="261" spans="1:11" x14ac:dyDescent="0.25">
      <c r="A261" s="1">
        <v>44572.791666666664</v>
      </c>
      <c r="B261" s="18" t="s">
        <v>1325</v>
      </c>
      <c r="C261" s="18" t="s">
        <v>1326</v>
      </c>
      <c r="D261" s="18" t="s">
        <v>1327</v>
      </c>
      <c r="E261">
        <v>0</v>
      </c>
      <c r="F261" t="s">
        <v>12</v>
      </c>
      <c r="G261" t="s">
        <v>12</v>
      </c>
      <c r="H261" s="18" t="s">
        <v>1328</v>
      </c>
      <c r="I261" t="s">
        <v>20</v>
      </c>
      <c r="J261" t="s">
        <v>14</v>
      </c>
      <c r="K261" s="18" t="s">
        <v>1329</v>
      </c>
    </row>
    <row r="262" spans="1:11" x14ac:dyDescent="0.25">
      <c r="A262" s="1">
        <v>44572.833333333336</v>
      </c>
      <c r="B262">
        <v>24.9502464845913</v>
      </c>
      <c r="C262" s="18" t="s">
        <v>1330</v>
      </c>
      <c r="D262" s="18" t="s">
        <v>1331</v>
      </c>
      <c r="E262">
        <v>0</v>
      </c>
      <c r="F262" t="s">
        <v>12</v>
      </c>
      <c r="G262" t="s">
        <v>11</v>
      </c>
      <c r="H262" s="18" t="s">
        <v>1332</v>
      </c>
      <c r="I262" t="s">
        <v>13</v>
      </c>
      <c r="J262" t="s">
        <v>14</v>
      </c>
      <c r="K262" s="18" t="s">
        <v>1333</v>
      </c>
    </row>
    <row r="263" spans="1:11" x14ac:dyDescent="0.25">
      <c r="A263" s="1">
        <v>44572.875</v>
      </c>
      <c r="B263" s="18" t="s">
        <v>1334</v>
      </c>
      <c r="C263" s="18" t="s">
        <v>1335</v>
      </c>
      <c r="D263" s="18" t="s">
        <v>1336</v>
      </c>
      <c r="E263">
        <v>6</v>
      </c>
      <c r="F263" t="s">
        <v>12</v>
      </c>
      <c r="G263" t="s">
        <v>12</v>
      </c>
      <c r="H263">
        <v>15.122463002038</v>
      </c>
      <c r="I263" t="s">
        <v>13</v>
      </c>
      <c r="J263" t="s">
        <v>19</v>
      </c>
      <c r="K263" s="18" t="s">
        <v>1337</v>
      </c>
    </row>
    <row r="264" spans="1:11" x14ac:dyDescent="0.25">
      <c r="A264" s="1">
        <v>44572.916666666664</v>
      </c>
      <c r="B264" s="18" t="s">
        <v>1338</v>
      </c>
      <c r="C264" s="18" t="s">
        <v>1339</v>
      </c>
      <c r="D264" s="18" t="s">
        <v>1340</v>
      </c>
      <c r="E264">
        <v>0</v>
      </c>
      <c r="F264" t="s">
        <v>12</v>
      </c>
      <c r="G264" t="s">
        <v>12</v>
      </c>
      <c r="H264" s="18" t="s">
        <v>1341</v>
      </c>
      <c r="I264" t="s">
        <v>15</v>
      </c>
      <c r="J264" t="s">
        <v>19</v>
      </c>
      <c r="K264" s="18" t="s">
        <v>1342</v>
      </c>
    </row>
    <row r="265" spans="1:11" x14ac:dyDescent="0.25">
      <c r="A265" s="1">
        <v>44572.958333333336</v>
      </c>
      <c r="B265" s="18" t="s">
        <v>1343</v>
      </c>
      <c r="C265">
        <v>39.699242621954802</v>
      </c>
      <c r="D265" s="18" t="s">
        <v>1344</v>
      </c>
      <c r="E265">
        <v>1</v>
      </c>
      <c r="F265" t="s">
        <v>11</v>
      </c>
      <c r="G265" t="s">
        <v>12</v>
      </c>
      <c r="H265" s="18" t="s">
        <v>1345</v>
      </c>
      <c r="I265" t="s">
        <v>16</v>
      </c>
      <c r="J265" t="s">
        <v>14</v>
      </c>
      <c r="K265" s="18" t="s">
        <v>1346</v>
      </c>
    </row>
    <row r="266" spans="1:11" x14ac:dyDescent="0.25">
      <c r="A266" s="1">
        <v>44573</v>
      </c>
      <c r="B266" s="18" t="s">
        <v>1347</v>
      </c>
      <c r="C266" s="18" t="s">
        <v>1348</v>
      </c>
      <c r="D266" s="18" t="s">
        <v>1349</v>
      </c>
      <c r="E266">
        <v>9</v>
      </c>
      <c r="F266" t="s">
        <v>12</v>
      </c>
      <c r="G266" t="s">
        <v>12</v>
      </c>
      <c r="H266" s="18" t="s">
        <v>1350</v>
      </c>
      <c r="I266" t="s">
        <v>17</v>
      </c>
      <c r="J266" t="s">
        <v>19</v>
      </c>
      <c r="K266" s="18" t="s">
        <v>1351</v>
      </c>
    </row>
    <row r="267" spans="1:11" x14ac:dyDescent="0.25">
      <c r="A267" s="1">
        <v>44573.041666666664</v>
      </c>
      <c r="B267" s="18" t="s">
        <v>1352</v>
      </c>
      <c r="C267" s="18" t="s">
        <v>1353</v>
      </c>
      <c r="D267" s="18" t="s">
        <v>1354</v>
      </c>
      <c r="E267">
        <v>5</v>
      </c>
      <c r="F267" t="s">
        <v>11</v>
      </c>
      <c r="G267" t="s">
        <v>11</v>
      </c>
      <c r="H267" s="18" t="s">
        <v>1355</v>
      </c>
      <c r="I267" t="s">
        <v>21</v>
      </c>
      <c r="J267" t="s">
        <v>19</v>
      </c>
      <c r="K267" s="18" t="s">
        <v>1356</v>
      </c>
    </row>
    <row r="268" spans="1:11" x14ac:dyDescent="0.25">
      <c r="A268" s="1">
        <v>44573.083333333336</v>
      </c>
      <c r="B268" s="18" t="s">
        <v>1357</v>
      </c>
      <c r="C268" s="18" t="s">
        <v>1358</v>
      </c>
      <c r="D268" s="18" t="s">
        <v>1359</v>
      </c>
      <c r="E268">
        <v>2</v>
      </c>
      <c r="F268" t="s">
        <v>11</v>
      </c>
      <c r="G268" t="s">
        <v>12</v>
      </c>
      <c r="H268" s="18" t="s">
        <v>1360</v>
      </c>
      <c r="I268" t="s">
        <v>21</v>
      </c>
      <c r="J268" t="s">
        <v>19</v>
      </c>
      <c r="K268" s="18" t="s">
        <v>1361</v>
      </c>
    </row>
    <row r="269" spans="1:11" x14ac:dyDescent="0.25">
      <c r="A269" s="1">
        <v>44573.125</v>
      </c>
      <c r="B269" s="18" t="s">
        <v>1362</v>
      </c>
      <c r="C269" s="18" t="s">
        <v>1363</v>
      </c>
      <c r="D269" s="18" t="s">
        <v>1364</v>
      </c>
      <c r="E269">
        <v>5</v>
      </c>
      <c r="F269" t="s">
        <v>11</v>
      </c>
      <c r="G269" t="s">
        <v>12</v>
      </c>
      <c r="H269" s="18" t="s">
        <v>1365</v>
      </c>
      <c r="I269" t="s">
        <v>15</v>
      </c>
      <c r="J269" t="s">
        <v>19</v>
      </c>
      <c r="K269" s="18" t="s">
        <v>1366</v>
      </c>
    </row>
    <row r="270" spans="1:11" x14ac:dyDescent="0.25">
      <c r="A270" s="1">
        <v>44573.166666666664</v>
      </c>
      <c r="B270" s="18" t="s">
        <v>1367</v>
      </c>
      <c r="C270" s="18" t="s">
        <v>1368</v>
      </c>
      <c r="D270" s="18" t="s">
        <v>1369</v>
      </c>
      <c r="E270">
        <v>8</v>
      </c>
      <c r="F270" t="s">
        <v>11</v>
      </c>
      <c r="G270" t="s">
        <v>11</v>
      </c>
      <c r="H270" s="18" t="s">
        <v>1370</v>
      </c>
      <c r="I270" t="s">
        <v>21</v>
      </c>
      <c r="J270" t="s">
        <v>19</v>
      </c>
      <c r="K270">
        <v>81.5468009875772</v>
      </c>
    </row>
    <row r="271" spans="1:11" x14ac:dyDescent="0.25">
      <c r="A271" s="1">
        <v>44573.208333333336</v>
      </c>
      <c r="B271" s="18" t="s">
        <v>1371</v>
      </c>
      <c r="C271" s="18" t="s">
        <v>1372</v>
      </c>
      <c r="D271" s="18" t="s">
        <v>1373</v>
      </c>
      <c r="E271">
        <v>8</v>
      </c>
      <c r="F271" t="s">
        <v>12</v>
      </c>
      <c r="G271" t="s">
        <v>11</v>
      </c>
      <c r="H271" s="18" t="s">
        <v>1374</v>
      </c>
      <c r="I271" t="s">
        <v>16</v>
      </c>
      <c r="J271" t="s">
        <v>14</v>
      </c>
      <c r="K271" s="18" t="s">
        <v>1375</v>
      </c>
    </row>
    <row r="272" spans="1:11" x14ac:dyDescent="0.25">
      <c r="A272" s="1">
        <v>44573.25</v>
      </c>
      <c r="B272" s="18" t="s">
        <v>1376</v>
      </c>
      <c r="C272" s="18" t="s">
        <v>1377</v>
      </c>
      <c r="D272" s="18" t="s">
        <v>1378</v>
      </c>
      <c r="E272">
        <v>3</v>
      </c>
      <c r="F272" t="s">
        <v>11</v>
      </c>
      <c r="G272" t="s">
        <v>11</v>
      </c>
      <c r="H272" s="18" t="s">
        <v>1379</v>
      </c>
      <c r="I272" t="s">
        <v>17</v>
      </c>
      <c r="J272" t="s">
        <v>19</v>
      </c>
      <c r="K272">
        <v>76.6397294517093</v>
      </c>
    </row>
    <row r="273" spans="1:11" x14ac:dyDescent="0.25">
      <c r="A273" s="1">
        <v>44573.291666666664</v>
      </c>
      <c r="B273" s="18" t="s">
        <v>1380</v>
      </c>
      <c r="C273">
        <v>43.646227146723703</v>
      </c>
      <c r="D273" s="18" t="s">
        <v>1381</v>
      </c>
      <c r="E273">
        <v>7</v>
      </c>
      <c r="F273" t="s">
        <v>12</v>
      </c>
      <c r="G273" t="s">
        <v>11</v>
      </c>
      <c r="H273" s="18" t="s">
        <v>1382</v>
      </c>
      <c r="I273" t="s">
        <v>16</v>
      </c>
      <c r="J273" t="s">
        <v>19</v>
      </c>
      <c r="K273" s="18" t="s">
        <v>1383</v>
      </c>
    </row>
    <row r="274" spans="1:11" x14ac:dyDescent="0.25">
      <c r="A274" s="1">
        <v>44573.333333333336</v>
      </c>
      <c r="B274" s="18" t="s">
        <v>1384</v>
      </c>
      <c r="C274" s="18" t="s">
        <v>1385</v>
      </c>
      <c r="D274" s="18" t="s">
        <v>1386</v>
      </c>
      <c r="E274">
        <v>3</v>
      </c>
      <c r="F274" t="s">
        <v>11</v>
      </c>
      <c r="G274" t="s">
        <v>12</v>
      </c>
      <c r="H274" s="18" t="s">
        <v>1387</v>
      </c>
      <c r="I274" t="s">
        <v>17</v>
      </c>
      <c r="J274" t="s">
        <v>19</v>
      </c>
      <c r="K274" s="18" t="s">
        <v>1388</v>
      </c>
    </row>
    <row r="275" spans="1:11" x14ac:dyDescent="0.25">
      <c r="A275" s="1">
        <v>44573.375</v>
      </c>
      <c r="B275" s="18" t="s">
        <v>1389</v>
      </c>
      <c r="C275" s="18" t="s">
        <v>1390</v>
      </c>
      <c r="D275" s="18" t="s">
        <v>1391</v>
      </c>
      <c r="E275">
        <v>4</v>
      </c>
      <c r="F275" t="s">
        <v>11</v>
      </c>
      <c r="G275" t="s">
        <v>11</v>
      </c>
      <c r="H275" s="18" t="s">
        <v>1392</v>
      </c>
      <c r="I275" t="s">
        <v>18</v>
      </c>
      <c r="J275" t="s">
        <v>19</v>
      </c>
      <c r="K275" s="18" t="s">
        <v>1393</v>
      </c>
    </row>
    <row r="276" spans="1:11" x14ac:dyDescent="0.25">
      <c r="A276" s="1">
        <v>44573.416666666664</v>
      </c>
      <c r="B276" s="18" t="s">
        <v>1394</v>
      </c>
      <c r="C276">
        <v>39.762240247105098</v>
      </c>
      <c r="D276" s="18" t="s">
        <v>1395</v>
      </c>
      <c r="E276">
        <v>8</v>
      </c>
      <c r="F276" t="s">
        <v>12</v>
      </c>
      <c r="G276" t="s">
        <v>11</v>
      </c>
      <c r="H276" s="18" t="s">
        <v>1396</v>
      </c>
      <c r="I276" t="s">
        <v>16</v>
      </c>
      <c r="J276" t="s">
        <v>19</v>
      </c>
      <c r="K276" s="18" t="s">
        <v>1397</v>
      </c>
    </row>
    <row r="277" spans="1:11" x14ac:dyDescent="0.25">
      <c r="A277" s="1">
        <v>44573.458333333336</v>
      </c>
      <c r="B277" s="18" t="s">
        <v>1398</v>
      </c>
      <c r="C277">
        <v>37.401125537824001</v>
      </c>
      <c r="D277" s="18" t="s">
        <v>1399</v>
      </c>
      <c r="E277">
        <v>1</v>
      </c>
      <c r="F277" t="s">
        <v>12</v>
      </c>
      <c r="G277" t="s">
        <v>12</v>
      </c>
      <c r="H277" s="18" t="s">
        <v>1400</v>
      </c>
      <c r="I277" t="s">
        <v>16</v>
      </c>
      <c r="J277" t="s">
        <v>14</v>
      </c>
      <c r="K277">
        <v>74.126537147424301</v>
      </c>
    </row>
    <row r="278" spans="1:11" x14ac:dyDescent="0.25">
      <c r="A278" s="1">
        <v>44573.5</v>
      </c>
      <c r="B278" s="18" t="s">
        <v>1401</v>
      </c>
      <c r="C278" s="18" t="s">
        <v>1402</v>
      </c>
      <c r="D278" s="18" t="s">
        <v>1403</v>
      </c>
      <c r="E278">
        <v>2</v>
      </c>
      <c r="F278" t="s">
        <v>11</v>
      </c>
      <c r="G278" t="s">
        <v>11</v>
      </c>
      <c r="H278" s="18" t="s">
        <v>1404</v>
      </c>
      <c r="I278" t="s">
        <v>15</v>
      </c>
      <c r="J278" t="s">
        <v>19</v>
      </c>
      <c r="K278" s="18" t="s">
        <v>1405</v>
      </c>
    </row>
    <row r="279" spans="1:11" x14ac:dyDescent="0.25">
      <c r="A279" s="1">
        <v>44573.541666666664</v>
      </c>
      <c r="B279" s="18" t="s">
        <v>1406</v>
      </c>
      <c r="C279" s="18" t="s">
        <v>1407</v>
      </c>
      <c r="D279" s="18" t="s">
        <v>1408</v>
      </c>
      <c r="E279">
        <v>1</v>
      </c>
      <c r="F279" t="s">
        <v>12</v>
      </c>
      <c r="G279" t="s">
        <v>12</v>
      </c>
      <c r="H279" s="18" t="s">
        <v>1409</v>
      </c>
      <c r="I279" t="s">
        <v>17</v>
      </c>
      <c r="J279" t="s">
        <v>14</v>
      </c>
      <c r="K279" s="18" t="s">
        <v>1410</v>
      </c>
    </row>
    <row r="280" spans="1:11" x14ac:dyDescent="0.25">
      <c r="A280" s="1">
        <v>44573.583333333336</v>
      </c>
      <c r="B280" s="18" t="s">
        <v>1411</v>
      </c>
      <c r="C280" s="18" t="s">
        <v>1412</v>
      </c>
      <c r="D280" s="18" t="s">
        <v>1413</v>
      </c>
      <c r="E280">
        <v>1</v>
      </c>
      <c r="F280" t="s">
        <v>11</v>
      </c>
      <c r="G280" t="s">
        <v>12</v>
      </c>
      <c r="H280" s="18" t="s">
        <v>1414</v>
      </c>
      <c r="I280" t="s">
        <v>17</v>
      </c>
      <c r="J280" t="s">
        <v>14</v>
      </c>
      <c r="K280" s="18" t="s">
        <v>1415</v>
      </c>
    </row>
    <row r="281" spans="1:11" x14ac:dyDescent="0.25">
      <c r="A281" s="1">
        <v>44573.625</v>
      </c>
      <c r="B281" s="18" t="s">
        <v>1416</v>
      </c>
      <c r="C281" s="18" t="s">
        <v>1417</v>
      </c>
      <c r="D281" s="18" t="s">
        <v>1418</v>
      </c>
      <c r="E281">
        <v>7</v>
      </c>
      <c r="F281" t="s">
        <v>12</v>
      </c>
      <c r="G281" t="s">
        <v>11</v>
      </c>
      <c r="H281" s="18" t="s">
        <v>1419</v>
      </c>
      <c r="I281" t="s">
        <v>18</v>
      </c>
      <c r="J281" t="s">
        <v>14</v>
      </c>
      <c r="K281" s="18" t="s">
        <v>1420</v>
      </c>
    </row>
    <row r="282" spans="1:11" x14ac:dyDescent="0.25">
      <c r="A282" s="1">
        <v>44573.666666666664</v>
      </c>
      <c r="B282" s="18" t="s">
        <v>1421</v>
      </c>
      <c r="C282" s="18" t="s">
        <v>1422</v>
      </c>
      <c r="D282" s="18" t="s">
        <v>1423</v>
      </c>
      <c r="E282">
        <v>7</v>
      </c>
      <c r="F282" t="s">
        <v>11</v>
      </c>
      <c r="G282" t="s">
        <v>11</v>
      </c>
      <c r="H282" s="18" t="s">
        <v>1424</v>
      </c>
      <c r="I282" t="s">
        <v>18</v>
      </c>
      <c r="J282" t="s">
        <v>19</v>
      </c>
      <c r="K282" s="18" t="s">
        <v>1425</v>
      </c>
    </row>
    <row r="283" spans="1:11" x14ac:dyDescent="0.25">
      <c r="A283" s="1">
        <v>44573.708333333336</v>
      </c>
      <c r="B283" s="18" t="s">
        <v>1426</v>
      </c>
      <c r="C283">
        <v>48.087675799113299</v>
      </c>
      <c r="D283" s="18" t="s">
        <v>1427</v>
      </c>
      <c r="E283">
        <v>4</v>
      </c>
      <c r="F283" t="s">
        <v>11</v>
      </c>
      <c r="G283" t="s">
        <v>12</v>
      </c>
      <c r="H283">
        <v>25.683313748520099</v>
      </c>
      <c r="I283" t="s">
        <v>20</v>
      </c>
      <c r="J283" t="s">
        <v>19</v>
      </c>
      <c r="K283" s="18" t="s">
        <v>1428</v>
      </c>
    </row>
    <row r="284" spans="1:11" x14ac:dyDescent="0.25">
      <c r="A284" s="1">
        <v>44573.75</v>
      </c>
      <c r="B284" s="18" t="s">
        <v>1429</v>
      </c>
      <c r="C284" s="18" t="s">
        <v>1430</v>
      </c>
      <c r="D284" s="18" t="s">
        <v>1431</v>
      </c>
      <c r="E284">
        <v>3</v>
      </c>
      <c r="F284" t="s">
        <v>11</v>
      </c>
      <c r="G284" t="s">
        <v>12</v>
      </c>
      <c r="H284" s="18" t="s">
        <v>1432</v>
      </c>
      <c r="I284" t="s">
        <v>18</v>
      </c>
      <c r="J284" t="s">
        <v>19</v>
      </c>
      <c r="K284" s="18" t="s">
        <v>1433</v>
      </c>
    </row>
    <row r="285" spans="1:11" x14ac:dyDescent="0.25">
      <c r="A285" s="1">
        <v>44573.791666666664</v>
      </c>
      <c r="B285" s="18" t="s">
        <v>1434</v>
      </c>
      <c r="C285" s="18" t="s">
        <v>1435</v>
      </c>
      <c r="D285" s="18" t="s">
        <v>1436</v>
      </c>
      <c r="E285">
        <v>1</v>
      </c>
      <c r="F285" t="s">
        <v>12</v>
      </c>
      <c r="G285" t="s">
        <v>12</v>
      </c>
      <c r="H285" s="18" t="s">
        <v>1437</v>
      </c>
      <c r="I285" t="s">
        <v>21</v>
      </c>
      <c r="J285" t="s">
        <v>14</v>
      </c>
      <c r="K285" s="18" t="s">
        <v>1438</v>
      </c>
    </row>
    <row r="286" spans="1:11" x14ac:dyDescent="0.25">
      <c r="A286" s="1">
        <v>44573.833333333336</v>
      </c>
      <c r="B286" s="18" t="s">
        <v>1439</v>
      </c>
      <c r="C286" s="18" t="s">
        <v>1440</v>
      </c>
      <c r="D286" s="18" t="s">
        <v>1441</v>
      </c>
      <c r="E286">
        <v>3</v>
      </c>
      <c r="F286" t="s">
        <v>12</v>
      </c>
      <c r="G286" t="s">
        <v>11</v>
      </c>
      <c r="H286" s="18" t="s">
        <v>1442</v>
      </c>
      <c r="I286" t="s">
        <v>16</v>
      </c>
      <c r="J286" t="s">
        <v>14</v>
      </c>
      <c r="K286" s="18" t="s">
        <v>1443</v>
      </c>
    </row>
    <row r="287" spans="1:11" x14ac:dyDescent="0.25">
      <c r="A287" s="1">
        <v>44573.875</v>
      </c>
      <c r="B287" s="18" t="s">
        <v>1444</v>
      </c>
      <c r="C287" s="18" t="s">
        <v>1445</v>
      </c>
      <c r="D287" s="18" t="s">
        <v>1446</v>
      </c>
      <c r="E287">
        <v>2</v>
      </c>
      <c r="F287" t="s">
        <v>11</v>
      </c>
      <c r="G287" t="s">
        <v>11</v>
      </c>
      <c r="H287" s="18" t="s">
        <v>1447</v>
      </c>
      <c r="I287" t="s">
        <v>15</v>
      </c>
      <c r="J287" t="s">
        <v>19</v>
      </c>
      <c r="K287">
        <v>86.779619561719301</v>
      </c>
    </row>
    <row r="288" spans="1:11" x14ac:dyDescent="0.25">
      <c r="A288" s="1">
        <v>44573.916666666664</v>
      </c>
      <c r="B288" s="18" t="s">
        <v>1448</v>
      </c>
      <c r="C288" s="18" t="s">
        <v>1449</v>
      </c>
      <c r="D288" s="18" t="s">
        <v>1450</v>
      </c>
      <c r="E288">
        <v>7</v>
      </c>
      <c r="F288" t="s">
        <v>12</v>
      </c>
      <c r="G288" t="s">
        <v>11</v>
      </c>
      <c r="H288" s="18" t="s">
        <v>1451</v>
      </c>
      <c r="I288" t="s">
        <v>18</v>
      </c>
      <c r="J288" t="s">
        <v>14</v>
      </c>
      <c r="K288" s="18" t="s">
        <v>1452</v>
      </c>
    </row>
    <row r="289" spans="1:11" x14ac:dyDescent="0.25">
      <c r="A289" s="1">
        <v>44573.958333333336</v>
      </c>
      <c r="B289" s="18" t="s">
        <v>1453</v>
      </c>
      <c r="C289" s="18" t="s">
        <v>1454</v>
      </c>
      <c r="D289" s="18" t="s">
        <v>1455</v>
      </c>
      <c r="E289">
        <v>2</v>
      </c>
      <c r="F289" t="s">
        <v>12</v>
      </c>
      <c r="G289" t="s">
        <v>11</v>
      </c>
      <c r="H289" s="18" t="s">
        <v>1456</v>
      </c>
      <c r="I289" t="s">
        <v>15</v>
      </c>
      <c r="J289" t="s">
        <v>14</v>
      </c>
      <c r="K289" s="18" t="s">
        <v>1457</v>
      </c>
    </row>
    <row r="290" spans="1:11" x14ac:dyDescent="0.25">
      <c r="A290" s="1">
        <v>44574</v>
      </c>
      <c r="B290" s="18" t="s">
        <v>1458</v>
      </c>
      <c r="C290">
        <v>36.354775570081898</v>
      </c>
      <c r="D290" s="18" t="s">
        <v>1459</v>
      </c>
      <c r="E290">
        <v>0</v>
      </c>
      <c r="F290" t="s">
        <v>12</v>
      </c>
      <c r="G290" t="s">
        <v>12</v>
      </c>
      <c r="H290" s="18" t="s">
        <v>1460</v>
      </c>
      <c r="I290" t="s">
        <v>17</v>
      </c>
      <c r="J290" t="s">
        <v>14</v>
      </c>
      <c r="K290" s="18" t="s">
        <v>1461</v>
      </c>
    </row>
    <row r="291" spans="1:11" x14ac:dyDescent="0.25">
      <c r="A291" s="1">
        <v>44574.041666666664</v>
      </c>
      <c r="B291" s="18" t="s">
        <v>1462</v>
      </c>
      <c r="C291" s="18" t="s">
        <v>1463</v>
      </c>
      <c r="D291" s="18" t="s">
        <v>1464</v>
      </c>
      <c r="E291">
        <v>3</v>
      </c>
      <c r="F291" t="s">
        <v>11</v>
      </c>
      <c r="G291" t="s">
        <v>11</v>
      </c>
      <c r="H291" s="18" t="s">
        <v>1465</v>
      </c>
      <c r="I291" t="s">
        <v>16</v>
      </c>
      <c r="J291" t="s">
        <v>19</v>
      </c>
      <c r="K291" s="18" t="s">
        <v>1466</v>
      </c>
    </row>
    <row r="292" spans="1:11" x14ac:dyDescent="0.25">
      <c r="A292" s="1">
        <v>44574.083333333336</v>
      </c>
      <c r="B292" s="18" t="s">
        <v>1467</v>
      </c>
      <c r="C292" s="18" t="s">
        <v>1468</v>
      </c>
      <c r="D292" s="18" t="s">
        <v>1469</v>
      </c>
      <c r="E292">
        <v>7</v>
      </c>
      <c r="F292" t="s">
        <v>11</v>
      </c>
      <c r="G292" t="s">
        <v>12</v>
      </c>
      <c r="H292" s="18" t="s">
        <v>1470</v>
      </c>
      <c r="I292" t="s">
        <v>15</v>
      </c>
      <c r="J292" t="s">
        <v>19</v>
      </c>
      <c r="K292" s="18" t="s">
        <v>1471</v>
      </c>
    </row>
    <row r="293" spans="1:11" x14ac:dyDescent="0.25">
      <c r="A293" s="1">
        <v>44574.125</v>
      </c>
      <c r="B293" s="18" t="s">
        <v>1472</v>
      </c>
      <c r="C293" s="18" t="s">
        <v>1473</v>
      </c>
      <c r="D293" s="18" t="s">
        <v>1474</v>
      </c>
      <c r="E293">
        <v>7</v>
      </c>
      <c r="F293" t="s">
        <v>11</v>
      </c>
      <c r="G293" t="s">
        <v>11</v>
      </c>
      <c r="H293" s="18" t="s">
        <v>1475</v>
      </c>
      <c r="I293" t="s">
        <v>21</v>
      </c>
      <c r="J293" t="s">
        <v>14</v>
      </c>
      <c r="K293" s="18" t="s">
        <v>1476</v>
      </c>
    </row>
    <row r="294" spans="1:11" x14ac:dyDescent="0.25">
      <c r="A294" s="1">
        <v>44574.166666666664</v>
      </c>
      <c r="B294">
        <v>29.927676452621199</v>
      </c>
      <c r="C294" s="18" t="s">
        <v>1477</v>
      </c>
      <c r="D294" s="18" t="s">
        <v>1478</v>
      </c>
      <c r="E294">
        <v>1</v>
      </c>
      <c r="F294" t="s">
        <v>11</v>
      </c>
      <c r="G294" t="s">
        <v>12</v>
      </c>
      <c r="H294" s="18" t="s">
        <v>1479</v>
      </c>
      <c r="I294" t="s">
        <v>18</v>
      </c>
      <c r="J294" t="s">
        <v>14</v>
      </c>
      <c r="K294" s="18" t="s">
        <v>1480</v>
      </c>
    </row>
    <row r="295" spans="1:11" x14ac:dyDescent="0.25">
      <c r="A295" s="1">
        <v>44574.208333333336</v>
      </c>
      <c r="B295" s="18" t="s">
        <v>1481</v>
      </c>
      <c r="C295" s="18" t="s">
        <v>1482</v>
      </c>
      <c r="D295">
        <v>1920.4407799697501</v>
      </c>
      <c r="E295">
        <v>0</v>
      </c>
      <c r="F295" t="s">
        <v>12</v>
      </c>
      <c r="G295" t="s">
        <v>11</v>
      </c>
      <c r="H295" s="18" t="s">
        <v>1483</v>
      </c>
      <c r="I295" t="s">
        <v>20</v>
      </c>
      <c r="J295" t="s">
        <v>19</v>
      </c>
      <c r="K295" s="18" t="s">
        <v>1484</v>
      </c>
    </row>
    <row r="296" spans="1:11" x14ac:dyDescent="0.25">
      <c r="A296" s="1">
        <v>44574.25</v>
      </c>
      <c r="B296" s="18" t="s">
        <v>1485</v>
      </c>
      <c r="C296" s="18" t="s">
        <v>1486</v>
      </c>
      <c r="D296" s="18" t="s">
        <v>1487</v>
      </c>
      <c r="E296">
        <v>1</v>
      </c>
      <c r="F296" t="s">
        <v>12</v>
      </c>
      <c r="G296" t="s">
        <v>12</v>
      </c>
      <c r="H296">
        <v>2.91592500631908</v>
      </c>
      <c r="I296" t="s">
        <v>16</v>
      </c>
      <c r="J296" t="s">
        <v>19</v>
      </c>
      <c r="K296" s="18" t="s">
        <v>1488</v>
      </c>
    </row>
    <row r="297" spans="1:11" x14ac:dyDescent="0.25">
      <c r="A297" s="1">
        <v>44574.291666666664</v>
      </c>
      <c r="B297" s="18" t="s">
        <v>1489</v>
      </c>
      <c r="C297" s="18" t="s">
        <v>1490</v>
      </c>
      <c r="D297" s="18" t="s">
        <v>1491</v>
      </c>
      <c r="E297">
        <v>0</v>
      </c>
      <c r="F297" t="s">
        <v>12</v>
      </c>
      <c r="G297" t="s">
        <v>12</v>
      </c>
      <c r="H297" s="18" t="s">
        <v>1492</v>
      </c>
      <c r="I297" t="s">
        <v>17</v>
      </c>
      <c r="J297" t="s">
        <v>14</v>
      </c>
      <c r="K297" s="18" t="s">
        <v>1493</v>
      </c>
    </row>
    <row r="298" spans="1:11" x14ac:dyDescent="0.25">
      <c r="A298" s="1">
        <v>44574.333333333336</v>
      </c>
      <c r="B298" s="18" t="s">
        <v>1494</v>
      </c>
      <c r="C298" s="18" t="s">
        <v>1495</v>
      </c>
      <c r="D298" s="18" t="s">
        <v>1496</v>
      </c>
      <c r="E298">
        <v>5</v>
      </c>
      <c r="F298" t="s">
        <v>12</v>
      </c>
      <c r="G298" t="s">
        <v>11</v>
      </c>
      <c r="H298" s="18" t="s">
        <v>1497</v>
      </c>
      <c r="I298" t="s">
        <v>16</v>
      </c>
      <c r="J298" t="s">
        <v>19</v>
      </c>
      <c r="K298" s="18" t="s">
        <v>1498</v>
      </c>
    </row>
    <row r="299" spans="1:11" x14ac:dyDescent="0.25">
      <c r="A299" s="1">
        <v>44574.375</v>
      </c>
      <c r="B299" s="18" t="s">
        <v>1499</v>
      </c>
      <c r="C299" s="18" t="s">
        <v>1500</v>
      </c>
      <c r="D299" s="18" t="s">
        <v>1501</v>
      </c>
      <c r="E299">
        <v>6</v>
      </c>
      <c r="F299" t="s">
        <v>12</v>
      </c>
      <c r="G299" t="s">
        <v>11</v>
      </c>
      <c r="H299" s="18" t="s">
        <v>1502</v>
      </c>
      <c r="I299" t="s">
        <v>21</v>
      </c>
      <c r="J299" t="s">
        <v>19</v>
      </c>
      <c r="K299" s="18" t="s">
        <v>1503</v>
      </c>
    </row>
    <row r="300" spans="1:11" x14ac:dyDescent="0.25">
      <c r="A300" s="1">
        <v>44574.416666666664</v>
      </c>
      <c r="B300" s="18" t="s">
        <v>1504</v>
      </c>
      <c r="C300" s="18" t="s">
        <v>1505</v>
      </c>
      <c r="D300" s="18" t="s">
        <v>1506</v>
      </c>
      <c r="E300">
        <v>8</v>
      </c>
      <c r="F300" t="s">
        <v>11</v>
      </c>
      <c r="G300" t="s">
        <v>12</v>
      </c>
      <c r="H300" s="18" t="s">
        <v>1507</v>
      </c>
      <c r="I300" t="s">
        <v>17</v>
      </c>
      <c r="J300" t="s">
        <v>14</v>
      </c>
      <c r="K300" s="18" t="s">
        <v>1508</v>
      </c>
    </row>
    <row r="301" spans="1:11" x14ac:dyDescent="0.25">
      <c r="A301" s="1">
        <v>44574.458333333336</v>
      </c>
      <c r="B301" s="18" t="s">
        <v>1509</v>
      </c>
      <c r="C301">
        <v>40.193636418732098</v>
      </c>
      <c r="D301" s="18" t="s">
        <v>1510</v>
      </c>
      <c r="E301">
        <v>1</v>
      </c>
      <c r="F301" t="s">
        <v>12</v>
      </c>
      <c r="G301" t="s">
        <v>11</v>
      </c>
      <c r="H301" s="18" t="s">
        <v>1511</v>
      </c>
      <c r="I301" t="s">
        <v>20</v>
      </c>
      <c r="J301" t="s">
        <v>14</v>
      </c>
      <c r="K301" s="18" t="s">
        <v>1512</v>
      </c>
    </row>
    <row r="302" spans="1:11" x14ac:dyDescent="0.25">
      <c r="A302" s="1">
        <v>44574.5</v>
      </c>
      <c r="B302" s="18" t="s">
        <v>1513</v>
      </c>
      <c r="C302" s="18" t="s">
        <v>1514</v>
      </c>
      <c r="D302" s="18" t="s">
        <v>1515</v>
      </c>
      <c r="E302">
        <v>9</v>
      </c>
      <c r="F302" t="s">
        <v>11</v>
      </c>
      <c r="G302" t="s">
        <v>11</v>
      </c>
      <c r="H302" s="18" t="s">
        <v>1516</v>
      </c>
      <c r="I302" t="s">
        <v>18</v>
      </c>
      <c r="J302" t="s">
        <v>14</v>
      </c>
      <c r="K302" s="18" t="s">
        <v>1517</v>
      </c>
    </row>
    <row r="303" spans="1:11" x14ac:dyDescent="0.25">
      <c r="A303" s="1">
        <v>44574.541666666664</v>
      </c>
      <c r="B303">
        <v>29.672112996782701</v>
      </c>
      <c r="C303" s="18" t="s">
        <v>1518</v>
      </c>
      <c r="D303" s="18" t="s">
        <v>1519</v>
      </c>
      <c r="E303">
        <v>8</v>
      </c>
      <c r="F303" t="s">
        <v>12</v>
      </c>
      <c r="G303" t="s">
        <v>11</v>
      </c>
      <c r="H303" s="18" t="s">
        <v>1520</v>
      </c>
      <c r="I303" t="s">
        <v>20</v>
      </c>
      <c r="J303" t="s">
        <v>14</v>
      </c>
      <c r="K303" s="18" t="s">
        <v>1521</v>
      </c>
    </row>
    <row r="304" spans="1:11" x14ac:dyDescent="0.25">
      <c r="A304" s="1">
        <v>44574.583333333336</v>
      </c>
      <c r="B304" s="18" t="s">
        <v>1522</v>
      </c>
      <c r="C304" s="18" t="s">
        <v>1523</v>
      </c>
      <c r="D304" s="18" t="s">
        <v>1524</v>
      </c>
      <c r="E304">
        <v>5</v>
      </c>
      <c r="F304" t="s">
        <v>12</v>
      </c>
      <c r="G304" t="s">
        <v>12</v>
      </c>
      <c r="H304" s="18" t="s">
        <v>1525</v>
      </c>
      <c r="I304" t="s">
        <v>18</v>
      </c>
      <c r="J304" t="s">
        <v>19</v>
      </c>
      <c r="K304" s="18" t="s">
        <v>1526</v>
      </c>
    </row>
    <row r="305" spans="1:11" x14ac:dyDescent="0.25">
      <c r="A305" s="1">
        <v>44574.625</v>
      </c>
      <c r="B305" s="18" t="s">
        <v>1527</v>
      </c>
      <c r="C305" s="18" t="s">
        <v>1528</v>
      </c>
      <c r="D305" s="18" t="s">
        <v>1529</v>
      </c>
      <c r="E305">
        <v>3</v>
      </c>
      <c r="F305" t="s">
        <v>12</v>
      </c>
      <c r="G305" t="s">
        <v>11</v>
      </c>
      <c r="H305" s="18" t="s">
        <v>1530</v>
      </c>
      <c r="I305" t="s">
        <v>20</v>
      </c>
      <c r="J305" t="s">
        <v>19</v>
      </c>
      <c r="K305" s="18" t="s">
        <v>1531</v>
      </c>
    </row>
    <row r="306" spans="1:11" x14ac:dyDescent="0.25">
      <c r="A306" s="1">
        <v>44574.666666666664</v>
      </c>
      <c r="B306" s="18" t="s">
        <v>1532</v>
      </c>
      <c r="C306" s="18" t="s">
        <v>1533</v>
      </c>
      <c r="D306" s="18" t="s">
        <v>1534</v>
      </c>
      <c r="E306">
        <v>4</v>
      </c>
      <c r="F306" t="s">
        <v>12</v>
      </c>
      <c r="G306" t="s">
        <v>11</v>
      </c>
      <c r="H306" s="18" t="s">
        <v>1535</v>
      </c>
      <c r="I306" t="s">
        <v>13</v>
      </c>
      <c r="J306" t="s">
        <v>19</v>
      </c>
      <c r="K306" s="18" t="s">
        <v>1536</v>
      </c>
    </row>
    <row r="307" spans="1:11" x14ac:dyDescent="0.25">
      <c r="A307" s="1">
        <v>44574.708333333336</v>
      </c>
      <c r="B307" s="18" t="s">
        <v>1537</v>
      </c>
      <c r="C307" s="18" t="s">
        <v>1538</v>
      </c>
      <c r="D307" s="18" t="s">
        <v>1539</v>
      </c>
      <c r="E307">
        <v>0</v>
      </c>
      <c r="F307" t="s">
        <v>11</v>
      </c>
      <c r="G307" t="s">
        <v>12</v>
      </c>
      <c r="H307">
        <v>6.2715066044902699</v>
      </c>
      <c r="I307" t="s">
        <v>20</v>
      </c>
      <c r="J307" t="s">
        <v>19</v>
      </c>
      <c r="K307" s="18" t="s">
        <v>1540</v>
      </c>
    </row>
    <row r="308" spans="1:11" x14ac:dyDescent="0.25">
      <c r="A308" s="1">
        <v>44574.75</v>
      </c>
      <c r="B308" s="18" t="s">
        <v>1541</v>
      </c>
      <c r="C308" s="18" t="s">
        <v>1542</v>
      </c>
      <c r="D308" s="18" t="s">
        <v>1543</v>
      </c>
      <c r="E308">
        <v>5</v>
      </c>
      <c r="F308" t="s">
        <v>11</v>
      </c>
      <c r="G308" t="s">
        <v>12</v>
      </c>
      <c r="H308" s="18" t="s">
        <v>1544</v>
      </c>
      <c r="I308" t="s">
        <v>17</v>
      </c>
      <c r="J308" t="s">
        <v>14</v>
      </c>
      <c r="K308" s="18" t="s">
        <v>1545</v>
      </c>
    </row>
    <row r="309" spans="1:11" x14ac:dyDescent="0.25">
      <c r="A309" s="1">
        <v>44574.791666666664</v>
      </c>
      <c r="B309" s="18" t="s">
        <v>1546</v>
      </c>
      <c r="C309" s="18" t="s">
        <v>1547</v>
      </c>
      <c r="D309" s="18" t="s">
        <v>1548</v>
      </c>
      <c r="E309">
        <v>3</v>
      </c>
      <c r="F309" t="s">
        <v>11</v>
      </c>
      <c r="G309" t="s">
        <v>12</v>
      </c>
      <c r="H309" s="18" t="s">
        <v>1549</v>
      </c>
      <c r="I309" t="s">
        <v>16</v>
      </c>
      <c r="J309" t="s">
        <v>19</v>
      </c>
      <c r="K309" s="18" t="s">
        <v>1550</v>
      </c>
    </row>
    <row r="310" spans="1:11" x14ac:dyDescent="0.25">
      <c r="A310" s="1">
        <v>44574.833333333336</v>
      </c>
      <c r="B310" s="18" t="s">
        <v>1551</v>
      </c>
      <c r="C310" s="18" t="s">
        <v>1552</v>
      </c>
      <c r="D310" s="18" t="s">
        <v>1553</v>
      </c>
      <c r="E310">
        <v>2</v>
      </c>
      <c r="F310" t="s">
        <v>12</v>
      </c>
      <c r="G310" t="s">
        <v>11</v>
      </c>
      <c r="H310" s="18" t="s">
        <v>1554</v>
      </c>
      <c r="I310" t="s">
        <v>18</v>
      </c>
      <c r="J310" t="s">
        <v>19</v>
      </c>
      <c r="K310">
        <v>80.514396220133605</v>
      </c>
    </row>
    <row r="311" spans="1:11" x14ac:dyDescent="0.25">
      <c r="A311" s="1">
        <v>44574.875</v>
      </c>
      <c r="B311" s="18" t="s">
        <v>1555</v>
      </c>
      <c r="C311" s="18" t="s">
        <v>1556</v>
      </c>
      <c r="D311" s="18" t="s">
        <v>1557</v>
      </c>
      <c r="E311">
        <v>8</v>
      </c>
      <c r="F311" t="s">
        <v>11</v>
      </c>
      <c r="G311" t="s">
        <v>12</v>
      </c>
      <c r="H311" s="18" t="s">
        <v>1558</v>
      </c>
      <c r="I311" t="s">
        <v>13</v>
      </c>
      <c r="J311" t="s">
        <v>14</v>
      </c>
      <c r="K311">
        <v>83.219395039907894</v>
      </c>
    </row>
    <row r="312" spans="1:11" x14ac:dyDescent="0.25">
      <c r="A312" s="1">
        <v>44574.916666666664</v>
      </c>
      <c r="B312">
        <v>28.837301599473701</v>
      </c>
      <c r="C312" s="18" t="s">
        <v>1559</v>
      </c>
      <c r="D312" s="18" t="s">
        <v>1560</v>
      </c>
      <c r="E312">
        <v>5</v>
      </c>
      <c r="F312" t="s">
        <v>11</v>
      </c>
      <c r="G312" t="s">
        <v>11</v>
      </c>
      <c r="H312" s="18" t="s">
        <v>1561</v>
      </c>
      <c r="I312" t="s">
        <v>13</v>
      </c>
      <c r="J312" t="s">
        <v>19</v>
      </c>
      <c r="K312" s="18" t="s">
        <v>1562</v>
      </c>
    </row>
    <row r="313" spans="1:11" x14ac:dyDescent="0.25">
      <c r="A313" s="1">
        <v>44574.958333333336</v>
      </c>
      <c r="B313" s="18" t="s">
        <v>1563</v>
      </c>
      <c r="C313" s="18" t="s">
        <v>1564</v>
      </c>
      <c r="D313" s="18" t="s">
        <v>1565</v>
      </c>
      <c r="E313">
        <v>9</v>
      </c>
      <c r="F313" t="s">
        <v>12</v>
      </c>
      <c r="G313" t="s">
        <v>11</v>
      </c>
      <c r="H313" s="18" t="s">
        <v>1566</v>
      </c>
      <c r="I313" t="s">
        <v>21</v>
      </c>
      <c r="J313" t="s">
        <v>14</v>
      </c>
      <c r="K313" s="18" t="s">
        <v>1567</v>
      </c>
    </row>
    <row r="314" spans="1:11" x14ac:dyDescent="0.25">
      <c r="A314" s="1">
        <v>44575</v>
      </c>
      <c r="B314" s="18" t="s">
        <v>1568</v>
      </c>
      <c r="C314" s="18" t="s">
        <v>1569</v>
      </c>
      <c r="D314" s="18" t="s">
        <v>1570</v>
      </c>
      <c r="E314">
        <v>5</v>
      </c>
      <c r="F314" t="s">
        <v>12</v>
      </c>
      <c r="G314" t="s">
        <v>11</v>
      </c>
      <c r="H314" s="18" t="s">
        <v>1571</v>
      </c>
      <c r="I314" t="s">
        <v>15</v>
      </c>
      <c r="J314" t="s">
        <v>19</v>
      </c>
      <c r="K314" s="18" t="s">
        <v>1572</v>
      </c>
    </row>
    <row r="315" spans="1:11" x14ac:dyDescent="0.25">
      <c r="A315" s="1">
        <v>44575.041666666664</v>
      </c>
      <c r="B315" s="18" t="s">
        <v>1573</v>
      </c>
      <c r="C315" s="18" t="s">
        <v>1574</v>
      </c>
      <c r="D315" s="18" t="s">
        <v>1575</v>
      </c>
      <c r="E315">
        <v>3</v>
      </c>
      <c r="F315" t="s">
        <v>11</v>
      </c>
      <c r="G315" t="s">
        <v>11</v>
      </c>
      <c r="H315" s="18" t="s">
        <v>1576</v>
      </c>
      <c r="I315" t="s">
        <v>13</v>
      </c>
      <c r="J315" t="s">
        <v>14</v>
      </c>
      <c r="K315" s="18" t="s">
        <v>1577</v>
      </c>
    </row>
    <row r="316" spans="1:11" x14ac:dyDescent="0.25">
      <c r="A316" s="1">
        <v>44575.083333333336</v>
      </c>
      <c r="B316" s="18" t="s">
        <v>1578</v>
      </c>
      <c r="C316" s="18" t="s">
        <v>1579</v>
      </c>
      <c r="D316" s="18" t="s">
        <v>1580</v>
      </c>
      <c r="E316">
        <v>2</v>
      </c>
      <c r="F316" t="s">
        <v>11</v>
      </c>
      <c r="G316" t="s">
        <v>12</v>
      </c>
      <c r="H316" s="18" t="s">
        <v>1581</v>
      </c>
      <c r="I316" t="s">
        <v>13</v>
      </c>
      <c r="J316" t="s">
        <v>14</v>
      </c>
      <c r="K316" s="18" t="s">
        <v>1582</v>
      </c>
    </row>
    <row r="317" spans="1:11" x14ac:dyDescent="0.25">
      <c r="A317" s="1">
        <v>44575.125</v>
      </c>
      <c r="B317" s="18" t="s">
        <v>1583</v>
      </c>
      <c r="C317" s="18" t="s">
        <v>1584</v>
      </c>
      <c r="D317" s="18" t="s">
        <v>1585</v>
      </c>
      <c r="E317">
        <v>4</v>
      </c>
      <c r="F317" t="s">
        <v>11</v>
      </c>
      <c r="G317" t="s">
        <v>12</v>
      </c>
      <c r="H317" s="18" t="s">
        <v>1586</v>
      </c>
      <c r="I317" t="s">
        <v>13</v>
      </c>
      <c r="J317" t="s">
        <v>14</v>
      </c>
      <c r="K317" s="18" t="s">
        <v>1587</v>
      </c>
    </row>
    <row r="318" spans="1:11" x14ac:dyDescent="0.25">
      <c r="A318" s="1">
        <v>44575.166666666664</v>
      </c>
      <c r="B318" s="18" t="s">
        <v>1588</v>
      </c>
      <c r="C318" s="18" t="s">
        <v>1589</v>
      </c>
      <c r="D318" s="18" t="s">
        <v>1590</v>
      </c>
      <c r="E318">
        <v>5</v>
      </c>
      <c r="F318" t="s">
        <v>12</v>
      </c>
      <c r="G318" t="s">
        <v>12</v>
      </c>
      <c r="H318" s="18" t="s">
        <v>1591</v>
      </c>
      <c r="I318" t="s">
        <v>18</v>
      </c>
      <c r="J318" t="s">
        <v>19</v>
      </c>
      <c r="K318" s="18" t="s">
        <v>1592</v>
      </c>
    </row>
    <row r="319" spans="1:11" x14ac:dyDescent="0.25">
      <c r="A319" s="1">
        <v>44575.208333333336</v>
      </c>
      <c r="B319" s="18" t="s">
        <v>1593</v>
      </c>
      <c r="C319" s="18" t="s">
        <v>1594</v>
      </c>
      <c r="D319" s="18" t="s">
        <v>1595</v>
      </c>
      <c r="E319">
        <v>6</v>
      </c>
      <c r="F319" t="s">
        <v>11</v>
      </c>
      <c r="G319" t="s">
        <v>12</v>
      </c>
      <c r="H319" s="18" t="s">
        <v>1596</v>
      </c>
      <c r="I319" t="s">
        <v>13</v>
      </c>
      <c r="J319" t="s">
        <v>14</v>
      </c>
      <c r="K319" s="18" t="s">
        <v>1597</v>
      </c>
    </row>
    <row r="320" spans="1:11" x14ac:dyDescent="0.25">
      <c r="A320" s="1">
        <v>44575.25</v>
      </c>
      <c r="B320" s="18" t="s">
        <v>1598</v>
      </c>
      <c r="C320" s="18" t="s">
        <v>1599</v>
      </c>
      <c r="D320" s="18" t="s">
        <v>1600</v>
      </c>
      <c r="E320">
        <v>3</v>
      </c>
      <c r="F320" t="s">
        <v>12</v>
      </c>
      <c r="G320" t="s">
        <v>12</v>
      </c>
      <c r="H320" s="18" t="s">
        <v>1601</v>
      </c>
      <c r="I320" t="s">
        <v>16</v>
      </c>
      <c r="J320" t="s">
        <v>19</v>
      </c>
      <c r="K320" s="18" t="s">
        <v>1602</v>
      </c>
    </row>
    <row r="321" spans="1:11" x14ac:dyDescent="0.25">
      <c r="A321" s="1">
        <v>44575.291666666664</v>
      </c>
      <c r="B321" s="18" t="s">
        <v>1603</v>
      </c>
      <c r="C321" s="18" t="s">
        <v>1604</v>
      </c>
      <c r="D321" s="18" t="s">
        <v>1605</v>
      </c>
      <c r="E321">
        <v>2</v>
      </c>
      <c r="F321" t="s">
        <v>12</v>
      </c>
      <c r="G321" t="s">
        <v>11</v>
      </c>
      <c r="H321" s="18" t="s">
        <v>1606</v>
      </c>
      <c r="I321" t="s">
        <v>16</v>
      </c>
      <c r="J321" t="s">
        <v>14</v>
      </c>
      <c r="K321" s="18" t="s">
        <v>1607</v>
      </c>
    </row>
    <row r="322" spans="1:11" x14ac:dyDescent="0.25">
      <c r="A322" s="1">
        <v>44575.333333333336</v>
      </c>
      <c r="B322" s="18" t="s">
        <v>1608</v>
      </c>
      <c r="C322" s="18" t="s">
        <v>1609</v>
      </c>
      <c r="D322" s="18" t="s">
        <v>1610</v>
      </c>
      <c r="E322">
        <v>5</v>
      </c>
      <c r="F322" t="s">
        <v>11</v>
      </c>
      <c r="G322" t="s">
        <v>11</v>
      </c>
      <c r="H322" s="18" t="s">
        <v>1611</v>
      </c>
      <c r="I322" t="s">
        <v>17</v>
      </c>
      <c r="J322" t="s">
        <v>14</v>
      </c>
      <c r="K322" s="18" t="s">
        <v>1612</v>
      </c>
    </row>
    <row r="323" spans="1:11" x14ac:dyDescent="0.25">
      <c r="A323" s="1">
        <v>44575.375</v>
      </c>
      <c r="B323" s="18" t="s">
        <v>1613</v>
      </c>
      <c r="C323" s="18" t="s">
        <v>1614</v>
      </c>
      <c r="D323" s="18" t="s">
        <v>1615</v>
      </c>
      <c r="E323">
        <v>3</v>
      </c>
      <c r="F323" t="s">
        <v>11</v>
      </c>
      <c r="G323" t="s">
        <v>11</v>
      </c>
      <c r="H323" s="18" t="s">
        <v>1616</v>
      </c>
      <c r="I323" t="s">
        <v>20</v>
      </c>
      <c r="J323" t="s">
        <v>19</v>
      </c>
      <c r="K323">
        <v>74.400792403285294</v>
      </c>
    </row>
    <row r="324" spans="1:11" x14ac:dyDescent="0.25">
      <c r="A324" s="1">
        <v>44575.416666666664</v>
      </c>
      <c r="B324" s="18" t="s">
        <v>1617</v>
      </c>
      <c r="C324" s="18" t="s">
        <v>1618</v>
      </c>
      <c r="D324" s="18" t="s">
        <v>1619</v>
      </c>
      <c r="E324">
        <v>5</v>
      </c>
      <c r="F324" t="s">
        <v>11</v>
      </c>
      <c r="G324" t="s">
        <v>11</v>
      </c>
      <c r="H324">
        <v>9.2392995908538893</v>
      </c>
      <c r="I324" t="s">
        <v>15</v>
      </c>
      <c r="J324" t="s">
        <v>19</v>
      </c>
      <c r="K324" s="18" t="s">
        <v>1620</v>
      </c>
    </row>
    <row r="325" spans="1:11" x14ac:dyDescent="0.25">
      <c r="A325" s="1">
        <v>44575.458333333336</v>
      </c>
      <c r="B325" s="18" t="s">
        <v>1621</v>
      </c>
      <c r="C325" s="18" t="s">
        <v>1622</v>
      </c>
      <c r="D325" s="18" t="s">
        <v>1623</v>
      </c>
      <c r="E325">
        <v>6</v>
      </c>
      <c r="F325" t="s">
        <v>12</v>
      </c>
      <c r="G325" t="s">
        <v>11</v>
      </c>
      <c r="H325" s="18" t="s">
        <v>1624</v>
      </c>
      <c r="I325" t="s">
        <v>16</v>
      </c>
      <c r="J325" t="s">
        <v>14</v>
      </c>
      <c r="K325" s="18" t="s">
        <v>1625</v>
      </c>
    </row>
    <row r="326" spans="1:11" x14ac:dyDescent="0.25">
      <c r="A326" s="1">
        <v>44575.5</v>
      </c>
      <c r="B326" s="18" t="s">
        <v>1626</v>
      </c>
      <c r="C326" s="18" t="s">
        <v>1627</v>
      </c>
      <c r="D326" s="18" t="s">
        <v>1628</v>
      </c>
      <c r="E326">
        <v>7</v>
      </c>
      <c r="F326" t="s">
        <v>11</v>
      </c>
      <c r="G326" t="s">
        <v>11</v>
      </c>
      <c r="H326" s="18" t="s">
        <v>1629</v>
      </c>
      <c r="I326" t="s">
        <v>13</v>
      </c>
      <c r="J326" t="s">
        <v>19</v>
      </c>
      <c r="K326" s="18" t="s">
        <v>1630</v>
      </c>
    </row>
    <row r="327" spans="1:11" x14ac:dyDescent="0.25">
      <c r="A327" s="1">
        <v>44575.541666666664</v>
      </c>
      <c r="B327" s="18" t="s">
        <v>1631</v>
      </c>
      <c r="C327" s="18" t="s">
        <v>1632</v>
      </c>
      <c r="D327" s="18" t="s">
        <v>1633</v>
      </c>
      <c r="E327">
        <v>8</v>
      </c>
      <c r="F327" t="s">
        <v>12</v>
      </c>
      <c r="G327" t="s">
        <v>12</v>
      </c>
      <c r="H327" s="18" t="s">
        <v>1634</v>
      </c>
      <c r="I327" t="s">
        <v>16</v>
      </c>
      <c r="J327" t="s">
        <v>19</v>
      </c>
      <c r="K327" s="18" t="s">
        <v>1635</v>
      </c>
    </row>
    <row r="328" spans="1:11" x14ac:dyDescent="0.25">
      <c r="A328" s="1">
        <v>44575.583333333336</v>
      </c>
      <c r="B328" s="18" t="s">
        <v>1636</v>
      </c>
      <c r="C328" s="18" t="s">
        <v>1637</v>
      </c>
      <c r="D328" s="18" t="s">
        <v>1638</v>
      </c>
      <c r="E328">
        <v>6</v>
      </c>
      <c r="F328" t="s">
        <v>11</v>
      </c>
      <c r="G328" t="s">
        <v>11</v>
      </c>
      <c r="H328" s="18" t="s">
        <v>1639</v>
      </c>
      <c r="I328" t="s">
        <v>16</v>
      </c>
      <c r="J328" t="s">
        <v>14</v>
      </c>
      <c r="K328" s="18" t="s">
        <v>1640</v>
      </c>
    </row>
    <row r="329" spans="1:11" x14ac:dyDescent="0.25">
      <c r="A329" s="1">
        <v>44575.625</v>
      </c>
      <c r="B329" s="18" t="s">
        <v>1641</v>
      </c>
      <c r="C329" s="18" t="s">
        <v>1642</v>
      </c>
      <c r="D329" s="18" t="s">
        <v>1643</v>
      </c>
      <c r="E329">
        <v>6</v>
      </c>
      <c r="F329" t="s">
        <v>12</v>
      </c>
      <c r="G329" t="s">
        <v>12</v>
      </c>
      <c r="H329" s="18" t="s">
        <v>1644</v>
      </c>
      <c r="I329" t="s">
        <v>16</v>
      </c>
      <c r="J329" t="s">
        <v>14</v>
      </c>
      <c r="K329" s="18" t="s">
        <v>1645</v>
      </c>
    </row>
    <row r="330" spans="1:11" x14ac:dyDescent="0.25">
      <c r="A330" s="1">
        <v>44575.666666666664</v>
      </c>
      <c r="B330" s="18" t="s">
        <v>1646</v>
      </c>
      <c r="C330" s="18" t="s">
        <v>1647</v>
      </c>
      <c r="D330" s="18" t="s">
        <v>1648</v>
      </c>
      <c r="E330">
        <v>4</v>
      </c>
      <c r="F330" t="s">
        <v>12</v>
      </c>
      <c r="G330" t="s">
        <v>11</v>
      </c>
      <c r="H330">
        <v>8.2160588680494797</v>
      </c>
      <c r="I330" t="s">
        <v>16</v>
      </c>
      <c r="J330" t="s">
        <v>14</v>
      </c>
      <c r="K330" s="18" t="s">
        <v>1649</v>
      </c>
    </row>
    <row r="331" spans="1:11" x14ac:dyDescent="0.25">
      <c r="A331" s="1">
        <v>44575.708333333336</v>
      </c>
      <c r="B331" s="18" t="s">
        <v>1650</v>
      </c>
      <c r="C331" s="18" t="s">
        <v>1651</v>
      </c>
      <c r="D331">
        <v>1966.99304665867</v>
      </c>
      <c r="E331">
        <v>3</v>
      </c>
      <c r="F331" t="s">
        <v>11</v>
      </c>
      <c r="G331" t="s">
        <v>11</v>
      </c>
      <c r="H331" s="18" t="s">
        <v>1652</v>
      </c>
      <c r="I331" t="s">
        <v>17</v>
      </c>
      <c r="J331" t="s">
        <v>14</v>
      </c>
      <c r="K331" s="18" t="s">
        <v>1653</v>
      </c>
    </row>
    <row r="332" spans="1:11" x14ac:dyDescent="0.25">
      <c r="A332" s="1">
        <v>44575.75</v>
      </c>
      <c r="B332" s="18" t="s">
        <v>1654</v>
      </c>
      <c r="C332" s="18" t="s">
        <v>1655</v>
      </c>
      <c r="D332" s="18" t="s">
        <v>1656</v>
      </c>
      <c r="E332">
        <v>4</v>
      </c>
      <c r="F332" t="s">
        <v>11</v>
      </c>
      <c r="G332" t="s">
        <v>11</v>
      </c>
      <c r="H332" s="18" t="s">
        <v>1657</v>
      </c>
      <c r="I332" t="s">
        <v>17</v>
      </c>
      <c r="J332" t="s">
        <v>14</v>
      </c>
      <c r="K332" s="18" t="s">
        <v>1658</v>
      </c>
    </row>
    <row r="333" spans="1:11" x14ac:dyDescent="0.25">
      <c r="A333" s="1">
        <v>44575.791666666664</v>
      </c>
      <c r="B333" s="18" t="s">
        <v>1659</v>
      </c>
      <c r="C333" s="18" t="s">
        <v>1660</v>
      </c>
      <c r="D333" s="18" t="s">
        <v>1661</v>
      </c>
      <c r="E333">
        <v>9</v>
      </c>
      <c r="F333" t="s">
        <v>11</v>
      </c>
      <c r="G333" t="s">
        <v>12</v>
      </c>
      <c r="H333" s="18" t="s">
        <v>1662</v>
      </c>
      <c r="I333" t="s">
        <v>15</v>
      </c>
      <c r="J333" t="s">
        <v>14</v>
      </c>
      <c r="K333" s="18" t="s">
        <v>1663</v>
      </c>
    </row>
    <row r="334" spans="1:11" x14ac:dyDescent="0.25">
      <c r="A334" s="1">
        <v>44575.833333333336</v>
      </c>
      <c r="B334" s="18" t="s">
        <v>1664</v>
      </c>
      <c r="C334" s="18" t="s">
        <v>1665</v>
      </c>
      <c r="D334" s="18" t="s">
        <v>1666</v>
      </c>
      <c r="E334">
        <v>0</v>
      </c>
      <c r="F334" t="s">
        <v>12</v>
      </c>
      <c r="G334" t="s">
        <v>12</v>
      </c>
      <c r="H334" s="18" t="s">
        <v>1667</v>
      </c>
      <c r="I334" t="s">
        <v>21</v>
      </c>
      <c r="J334" t="s">
        <v>19</v>
      </c>
      <c r="K334" s="18" t="s">
        <v>1668</v>
      </c>
    </row>
    <row r="335" spans="1:11" x14ac:dyDescent="0.25">
      <c r="A335" s="1">
        <v>44575.875</v>
      </c>
      <c r="B335" s="18" t="s">
        <v>1669</v>
      </c>
      <c r="C335" s="18" t="s">
        <v>1670</v>
      </c>
      <c r="D335" s="18" t="s">
        <v>1671</v>
      </c>
      <c r="E335">
        <v>7</v>
      </c>
      <c r="F335" t="s">
        <v>12</v>
      </c>
      <c r="G335" t="s">
        <v>11</v>
      </c>
      <c r="H335" s="18" t="s">
        <v>1672</v>
      </c>
      <c r="I335" t="s">
        <v>15</v>
      </c>
      <c r="J335" t="s">
        <v>19</v>
      </c>
      <c r="K335" s="18" t="s">
        <v>1673</v>
      </c>
    </row>
    <row r="336" spans="1:11" x14ac:dyDescent="0.25">
      <c r="A336" s="1">
        <v>44575.916666666664</v>
      </c>
      <c r="B336" s="18" t="s">
        <v>1674</v>
      </c>
      <c r="C336" s="18" t="s">
        <v>1675</v>
      </c>
      <c r="D336" s="18" t="s">
        <v>1676</v>
      </c>
      <c r="E336">
        <v>8</v>
      </c>
      <c r="F336" t="s">
        <v>11</v>
      </c>
      <c r="G336" t="s">
        <v>12</v>
      </c>
      <c r="H336" s="18" t="s">
        <v>1677</v>
      </c>
      <c r="I336" t="s">
        <v>18</v>
      </c>
      <c r="J336" t="s">
        <v>14</v>
      </c>
      <c r="K336" s="18" t="s">
        <v>1678</v>
      </c>
    </row>
    <row r="337" spans="1:11" x14ac:dyDescent="0.25">
      <c r="A337" s="1">
        <v>44575.958333333336</v>
      </c>
      <c r="B337" s="18" t="s">
        <v>1679</v>
      </c>
      <c r="C337" s="18" t="s">
        <v>1680</v>
      </c>
      <c r="D337" s="18" t="s">
        <v>1681</v>
      </c>
      <c r="E337">
        <v>9</v>
      </c>
      <c r="F337" t="s">
        <v>11</v>
      </c>
      <c r="G337" t="s">
        <v>11</v>
      </c>
      <c r="H337" s="18" t="s">
        <v>1682</v>
      </c>
      <c r="I337" t="s">
        <v>17</v>
      </c>
      <c r="J337" t="s">
        <v>19</v>
      </c>
      <c r="K337" s="18" t="s">
        <v>1683</v>
      </c>
    </row>
    <row r="338" spans="1:11" x14ac:dyDescent="0.25">
      <c r="A338" s="1">
        <v>44576</v>
      </c>
      <c r="B338" s="18" t="s">
        <v>1684</v>
      </c>
      <c r="C338" s="18" t="s">
        <v>1685</v>
      </c>
      <c r="D338" s="18" t="s">
        <v>1686</v>
      </c>
      <c r="E338">
        <v>8</v>
      </c>
      <c r="F338" t="s">
        <v>11</v>
      </c>
      <c r="G338" t="s">
        <v>11</v>
      </c>
      <c r="H338" s="18" t="s">
        <v>1687</v>
      </c>
      <c r="I338" t="s">
        <v>20</v>
      </c>
      <c r="J338" t="s">
        <v>14</v>
      </c>
      <c r="K338" s="18" t="s">
        <v>1688</v>
      </c>
    </row>
    <row r="339" spans="1:11" x14ac:dyDescent="0.25">
      <c r="A339" s="1">
        <v>44576.041666666664</v>
      </c>
      <c r="B339" s="18" t="s">
        <v>1689</v>
      </c>
      <c r="C339" s="18" t="s">
        <v>1690</v>
      </c>
      <c r="D339" s="18" t="s">
        <v>1691</v>
      </c>
      <c r="E339">
        <v>8</v>
      </c>
      <c r="F339" t="s">
        <v>12</v>
      </c>
      <c r="G339" t="s">
        <v>12</v>
      </c>
      <c r="H339" s="18" t="s">
        <v>1692</v>
      </c>
      <c r="I339" t="s">
        <v>15</v>
      </c>
      <c r="J339" t="s">
        <v>14</v>
      </c>
      <c r="K339" s="18" t="s">
        <v>1693</v>
      </c>
    </row>
    <row r="340" spans="1:11" x14ac:dyDescent="0.25">
      <c r="A340" s="1">
        <v>44576.083333333336</v>
      </c>
      <c r="B340" s="18" t="s">
        <v>1694</v>
      </c>
      <c r="C340" s="18" t="s">
        <v>1695</v>
      </c>
      <c r="D340" s="18" t="s">
        <v>1696</v>
      </c>
      <c r="E340">
        <v>7</v>
      </c>
      <c r="F340" t="s">
        <v>12</v>
      </c>
      <c r="G340" t="s">
        <v>11</v>
      </c>
      <c r="H340" s="18" t="s">
        <v>1697</v>
      </c>
      <c r="I340" t="s">
        <v>13</v>
      </c>
      <c r="J340" t="s">
        <v>14</v>
      </c>
      <c r="K340" s="18" t="s">
        <v>1698</v>
      </c>
    </row>
    <row r="341" spans="1:11" x14ac:dyDescent="0.25">
      <c r="A341" s="1">
        <v>44576.125</v>
      </c>
      <c r="B341" s="18" t="s">
        <v>1699</v>
      </c>
      <c r="C341" s="18" t="s">
        <v>1700</v>
      </c>
      <c r="D341" s="18" t="s">
        <v>1701</v>
      </c>
      <c r="E341">
        <v>5</v>
      </c>
      <c r="F341" t="s">
        <v>11</v>
      </c>
      <c r="G341" t="s">
        <v>11</v>
      </c>
      <c r="H341" s="18" t="s">
        <v>1702</v>
      </c>
      <c r="I341" t="s">
        <v>21</v>
      </c>
      <c r="J341" t="s">
        <v>14</v>
      </c>
      <c r="K341" s="18" t="s">
        <v>1703</v>
      </c>
    </row>
    <row r="342" spans="1:11" x14ac:dyDescent="0.25">
      <c r="A342" s="1">
        <v>44576.166666666664</v>
      </c>
      <c r="B342" s="18" t="s">
        <v>1704</v>
      </c>
      <c r="C342" s="18" t="s">
        <v>1705</v>
      </c>
      <c r="D342" s="18" t="s">
        <v>1706</v>
      </c>
      <c r="E342">
        <v>4</v>
      </c>
      <c r="F342" t="s">
        <v>11</v>
      </c>
      <c r="G342" t="s">
        <v>11</v>
      </c>
      <c r="H342">
        <v>18.625228805901799</v>
      </c>
      <c r="I342" t="s">
        <v>16</v>
      </c>
      <c r="J342" t="s">
        <v>14</v>
      </c>
      <c r="K342" s="18" t="s">
        <v>1707</v>
      </c>
    </row>
    <row r="343" spans="1:11" x14ac:dyDescent="0.25">
      <c r="A343" s="1">
        <v>44576.208333333336</v>
      </c>
      <c r="B343" s="18" t="s">
        <v>1708</v>
      </c>
      <c r="C343" s="18" t="s">
        <v>1709</v>
      </c>
      <c r="D343" s="18" t="s">
        <v>1710</v>
      </c>
      <c r="E343">
        <v>2</v>
      </c>
      <c r="F343" t="s">
        <v>11</v>
      </c>
      <c r="G343" t="s">
        <v>12</v>
      </c>
      <c r="H343" s="18" t="s">
        <v>1711</v>
      </c>
      <c r="I343" t="s">
        <v>16</v>
      </c>
      <c r="J343" t="s">
        <v>14</v>
      </c>
      <c r="K343" s="18" t="s">
        <v>1712</v>
      </c>
    </row>
    <row r="344" spans="1:11" x14ac:dyDescent="0.25">
      <c r="A344" s="1">
        <v>44576.25</v>
      </c>
      <c r="B344" s="18" t="s">
        <v>1713</v>
      </c>
      <c r="C344" s="18" t="s">
        <v>1714</v>
      </c>
      <c r="D344" s="18" t="s">
        <v>1715</v>
      </c>
      <c r="E344">
        <v>5</v>
      </c>
      <c r="F344" t="s">
        <v>11</v>
      </c>
      <c r="G344" t="s">
        <v>11</v>
      </c>
      <c r="H344" s="18" t="s">
        <v>1716</v>
      </c>
      <c r="I344" t="s">
        <v>15</v>
      </c>
      <c r="J344" t="s">
        <v>19</v>
      </c>
      <c r="K344">
        <v>67.434767309400399</v>
      </c>
    </row>
    <row r="345" spans="1:11" x14ac:dyDescent="0.25">
      <c r="A345" s="1">
        <v>44576.291666666664</v>
      </c>
      <c r="B345" s="18" t="s">
        <v>1717</v>
      </c>
      <c r="C345" s="18" t="s">
        <v>1718</v>
      </c>
      <c r="D345" s="18" t="s">
        <v>1719</v>
      </c>
      <c r="E345">
        <v>7</v>
      </c>
      <c r="F345" t="s">
        <v>11</v>
      </c>
      <c r="G345" t="s">
        <v>12</v>
      </c>
      <c r="H345" s="18" t="s">
        <v>1720</v>
      </c>
      <c r="I345" t="s">
        <v>16</v>
      </c>
      <c r="J345" t="s">
        <v>19</v>
      </c>
      <c r="K345" s="18" t="s">
        <v>1721</v>
      </c>
    </row>
    <row r="346" spans="1:11" x14ac:dyDescent="0.25">
      <c r="A346" s="1">
        <v>44576.333333333336</v>
      </c>
      <c r="B346" s="18" t="s">
        <v>1722</v>
      </c>
      <c r="C346">
        <v>49.589918176832199</v>
      </c>
      <c r="D346" s="18" t="s">
        <v>1723</v>
      </c>
      <c r="E346">
        <v>9</v>
      </c>
      <c r="F346" t="s">
        <v>12</v>
      </c>
      <c r="G346" t="s">
        <v>11</v>
      </c>
      <c r="H346" s="18" t="s">
        <v>1724</v>
      </c>
      <c r="I346" t="s">
        <v>18</v>
      </c>
      <c r="J346" t="s">
        <v>19</v>
      </c>
      <c r="K346" s="18" t="s">
        <v>1725</v>
      </c>
    </row>
    <row r="347" spans="1:11" x14ac:dyDescent="0.25">
      <c r="A347" s="1">
        <v>44576.375</v>
      </c>
      <c r="B347" s="18" t="s">
        <v>1726</v>
      </c>
      <c r="C347" s="18" t="s">
        <v>1727</v>
      </c>
      <c r="D347" s="18" t="s">
        <v>1728</v>
      </c>
      <c r="E347">
        <v>2</v>
      </c>
      <c r="F347" t="s">
        <v>11</v>
      </c>
      <c r="G347" t="s">
        <v>11</v>
      </c>
      <c r="H347" s="18" t="s">
        <v>1729</v>
      </c>
      <c r="I347" t="s">
        <v>16</v>
      </c>
      <c r="J347" t="s">
        <v>19</v>
      </c>
      <c r="K347" s="18" t="s">
        <v>1730</v>
      </c>
    </row>
    <row r="348" spans="1:11" x14ac:dyDescent="0.25">
      <c r="A348" s="1">
        <v>44576.416666666664</v>
      </c>
      <c r="B348" s="18" t="s">
        <v>1731</v>
      </c>
      <c r="C348" s="18" t="s">
        <v>1732</v>
      </c>
      <c r="D348" s="18" t="s">
        <v>1733</v>
      </c>
      <c r="E348">
        <v>3</v>
      </c>
      <c r="F348" t="s">
        <v>11</v>
      </c>
      <c r="G348" t="s">
        <v>12</v>
      </c>
      <c r="H348" s="18" t="s">
        <v>1734</v>
      </c>
      <c r="I348" t="s">
        <v>15</v>
      </c>
      <c r="J348" t="s">
        <v>14</v>
      </c>
      <c r="K348">
        <v>68.243502161501496</v>
      </c>
    </row>
    <row r="349" spans="1:11" x14ac:dyDescent="0.25">
      <c r="A349" s="1">
        <v>44576.458333333336</v>
      </c>
      <c r="B349" s="18" t="s">
        <v>1735</v>
      </c>
      <c r="C349" s="18" t="s">
        <v>1736</v>
      </c>
      <c r="D349" s="18" t="s">
        <v>1737</v>
      </c>
      <c r="E349">
        <v>8</v>
      </c>
      <c r="F349" t="s">
        <v>11</v>
      </c>
      <c r="G349" t="s">
        <v>12</v>
      </c>
      <c r="H349" s="18" t="s">
        <v>1738</v>
      </c>
      <c r="I349" t="s">
        <v>20</v>
      </c>
      <c r="J349" t="s">
        <v>14</v>
      </c>
      <c r="K349" s="18" t="s">
        <v>1739</v>
      </c>
    </row>
    <row r="350" spans="1:11" x14ac:dyDescent="0.25">
      <c r="A350" s="1">
        <v>44576.5</v>
      </c>
      <c r="B350" s="18" t="s">
        <v>1740</v>
      </c>
      <c r="C350" s="18" t="s">
        <v>1741</v>
      </c>
      <c r="D350" s="18" t="s">
        <v>1742</v>
      </c>
      <c r="E350">
        <v>9</v>
      </c>
      <c r="F350" t="s">
        <v>11</v>
      </c>
      <c r="G350" t="s">
        <v>11</v>
      </c>
      <c r="H350" s="18" t="s">
        <v>1743</v>
      </c>
      <c r="I350" t="s">
        <v>20</v>
      </c>
      <c r="J350" t="s">
        <v>19</v>
      </c>
      <c r="K350" s="18" t="s">
        <v>1744</v>
      </c>
    </row>
    <row r="351" spans="1:11" x14ac:dyDescent="0.25">
      <c r="A351" s="1">
        <v>44576.541666666664</v>
      </c>
      <c r="B351" s="18" t="s">
        <v>1745</v>
      </c>
      <c r="C351" s="18" t="s">
        <v>1746</v>
      </c>
      <c r="D351" s="18" t="s">
        <v>1747</v>
      </c>
      <c r="E351">
        <v>2</v>
      </c>
      <c r="F351" t="s">
        <v>12</v>
      </c>
      <c r="G351" t="s">
        <v>11</v>
      </c>
      <c r="H351" s="18" t="s">
        <v>1748</v>
      </c>
      <c r="I351" t="s">
        <v>16</v>
      </c>
      <c r="J351" t="s">
        <v>14</v>
      </c>
      <c r="K351">
        <v>85.047704524964104</v>
      </c>
    </row>
    <row r="352" spans="1:11" x14ac:dyDescent="0.25">
      <c r="A352" s="1">
        <v>44576.583333333336</v>
      </c>
      <c r="B352" s="18" t="s">
        <v>1749</v>
      </c>
      <c r="C352" s="18" t="s">
        <v>1750</v>
      </c>
      <c r="D352" s="18" t="s">
        <v>1751</v>
      </c>
      <c r="E352">
        <v>8</v>
      </c>
      <c r="F352" t="s">
        <v>12</v>
      </c>
      <c r="G352" t="s">
        <v>12</v>
      </c>
      <c r="H352" s="18" t="s">
        <v>1752</v>
      </c>
      <c r="I352" t="s">
        <v>18</v>
      </c>
      <c r="J352" t="s">
        <v>14</v>
      </c>
      <c r="K352" s="18" t="s">
        <v>1753</v>
      </c>
    </row>
    <row r="353" spans="1:11" x14ac:dyDescent="0.25">
      <c r="A353" s="1">
        <v>44576.625</v>
      </c>
      <c r="B353" s="18" t="s">
        <v>1754</v>
      </c>
      <c r="C353">
        <v>33.795503301423601</v>
      </c>
      <c r="D353" s="18" t="s">
        <v>1755</v>
      </c>
      <c r="E353">
        <v>9</v>
      </c>
      <c r="F353" t="s">
        <v>11</v>
      </c>
      <c r="G353" t="s">
        <v>11</v>
      </c>
      <c r="H353" s="18" t="s">
        <v>1756</v>
      </c>
      <c r="I353" t="s">
        <v>20</v>
      </c>
      <c r="J353" t="s">
        <v>19</v>
      </c>
      <c r="K353" s="18" t="s">
        <v>1757</v>
      </c>
    </row>
    <row r="354" spans="1:11" x14ac:dyDescent="0.25">
      <c r="A354" s="1">
        <v>44576.666666666664</v>
      </c>
      <c r="B354" s="18" t="s">
        <v>1758</v>
      </c>
      <c r="C354" s="18" t="s">
        <v>1759</v>
      </c>
      <c r="D354" s="18" t="s">
        <v>1760</v>
      </c>
      <c r="E354">
        <v>5</v>
      </c>
      <c r="F354" t="s">
        <v>12</v>
      </c>
      <c r="G354" t="s">
        <v>12</v>
      </c>
      <c r="H354" s="18" t="s">
        <v>1761</v>
      </c>
      <c r="I354" t="s">
        <v>18</v>
      </c>
      <c r="J354" t="s">
        <v>14</v>
      </c>
      <c r="K354" s="18" t="s">
        <v>1762</v>
      </c>
    </row>
    <row r="355" spans="1:11" x14ac:dyDescent="0.25">
      <c r="A355" s="1">
        <v>44576.708333333336</v>
      </c>
      <c r="B355" s="18" t="s">
        <v>1763</v>
      </c>
      <c r="C355" s="18" t="s">
        <v>1764</v>
      </c>
      <c r="D355" s="18" t="s">
        <v>1765</v>
      </c>
      <c r="E355">
        <v>9</v>
      </c>
      <c r="F355" t="s">
        <v>11</v>
      </c>
      <c r="G355" t="s">
        <v>12</v>
      </c>
      <c r="H355" s="18" t="s">
        <v>1766</v>
      </c>
      <c r="I355" t="s">
        <v>16</v>
      </c>
      <c r="J355" t="s">
        <v>14</v>
      </c>
      <c r="K355" s="18" t="s">
        <v>1767</v>
      </c>
    </row>
    <row r="356" spans="1:11" x14ac:dyDescent="0.25">
      <c r="A356" s="1">
        <v>44576.75</v>
      </c>
      <c r="B356" s="18" t="s">
        <v>1768</v>
      </c>
      <c r="C356" s="18" t="s">
        <v>1769</v>
      </c>
      <c r="D356" s="18" t="s">
        <v>1770</v>
      </c>
      <c r="E356">
        <v>0</v>
      </c>
      <c r="F356" t="s">
        <v>12</v>
      </c>
      <c r="G356" t="s">
        <v>12</v>
      </c>
      <c r="H356" s="18" t="s">
        <v>1771</v>
      </c>
      <c r="I356" t="s">
        <v>13</v>
      </c>
      <c r="J356" t="s">
        <v>14</v>
      </c>
      <c r="K356">
        <v>69.980899727324001</v>
      </c>
    </row>
    <row r="357" spans="1:11" x14ac:dyDescent="0.25">
      <c r="A357" s="1">
        <v>44576.791666666664</v>
      </c>
      <c r="B357" s="18" t="s">
        <v>1772</v>
      </c>
      <c r="C357" s="18" t="s">
        <v>1773</v>
      </c>
      <c r="D357" s="18" t="s">
        <v>1774</v>
      </c>
      <c r="E357">
        <v>2</v>
      </c>
      <c r="F357" t="s">
        <v>12</v>
      </c>
      <c r="G357" t="s">
        <v>11</v>
      </c>
      <c r="H357" s="18" t="s">
        <v>1775</v>
      </c>
      <c r="I357" t="s">
        <v>17</v>
      </c>
      <c r="J357" t="s">
        <v>14</v>
      </c>
      <c r="K357" s="18" t="s">
        <v>1776</v>
      </c>
    </row>
    <row r="358" spans="1:11" x14ac:dyDescent="0.25">
      <c r="A358" s="1">
        <v>44576.833333333336</v>
      </c>
      <c r="B358" s="18" t="s">
        <v>1777</v>
      </c>
      <c r="C358" s="18" t="s">
        <v>1778</v>
      </c>
      <c r="D358" s="18" t="s">
        <v>1779</v>
      </c>
      <c r="E358">
        <v>8</v>
      </c>
      <c r="F358" t="s">
        <v>12</v>
      </c>
      <c r="G358" t="s">
        <v>12</v>
      </c>
      <c r="H358" s="18" t="s">
        <v>1780</v>
      </c>
      <c r="I358" t="s">
        <v>15</v>
      </c>
      <c r="J358" t="s">
        <v>14</v>
      </c>
      <c r="K358" s="18" t="s">
        <v>1781</v>
      </c>
    </row>
    <row r="359" spans="1:11" x14ac:dyDescent="0.25">
      <c r="A359" s="1">
        <v>44576.875</v>
      </c>
      <c r="B359" s="18" t="s">
        <v>1782</v>
      </c>
      <c r="C359" s="18" t="s">
        <v>1783</v>
      </c>
      <c r="D359" s="18" t="s">
        <v>1784</v>
      </c>
      <c r="E359">
        <v>3</v>
      </c>
      <c r="F359" t="s">
        <v>12</v>
      </c>
      <c r="G359" t="s">
        <v>12</v>
      </c>
      <c r="H359" s="18" t="s">
        <v>1785</v>
      </c>
      <c r="I359" t="s">
        <v>18</v>
      </c>
      <c r="J359" t="s">
        <v>14</v>
      </c>
      <c r="K359" s="18" t="s">
        <v>1786</v>
      </c>
    </row>
    <row r="360" spans="1:11" x14ac:dyDescent="0.25">
      <c r="A360" s="1">
        <v>44576.916666666664</v>
      </c>
      <c r="B360" s="18" t="s">
        <v>1787</v>
      </c>
      <c r="C360" s="18" t="s">
        <v>1788</v>
      </c>
      <c r="D360" s="18" t="s">
        <v>1789</v>
      </c>
      <c r="E360">
        <v>4</v>
      </c>
      <c r="F360" t="s">
        <v>11</v>
      </c>
      <c r="G360" t="s">
        <v>12</v>
      </c>
      <c r="H360" s="18" t="s">
        <v>1790</v>
      </c>
      <c r="I360" t="s">
        <v>16</v>
      </c>
      <c r="J360" t="s">
        <v>14</v>
      </c>
      <c r="K360" s="18" t="s">
        <v>1791</v>
      </c>
    </row>
    <row r="361" spans="1:11" x14ac:dyDescent="0.25">
      <c r="A361" s="1">
        <v>44576.958333333336</v>
      </c>
      <c r="B361">
        <v>20.586709954616602</v>
      </c>
      <c r="C361">
        <v>49.407609433172297</v>
      </c>
      <c r="D361" s="18" t="s">
        <v>1792</v>
      </c>
      <c r="E361">
        <v>4</v>
      </c>
      <c r="F361" t="s">
        <v>12</v>
      </c>
      <c r="G361" t="s">
        <v>11</v>
      </c>
      <c r="H361" s="18" t="s">
        <v>1793</v>
      </c>
      <c r="I361" t="s">
        <v>17</v>
      </c>
      <c r="J361" t="s">
        <v>19</v>
      </c>
      <c r="K361">
        <v>68.166419168324396</v>
      </c>
    </row>
    <row r="362" spans="1:11" x14ac:dyDescent="0.25">
      <c r="A362" s="1">
        <v>44577</v>
      </c>
      <c r="B362" s="18" t="s">
        <v>1794</v>
      </c>
      <c r="C362" s="18" t="s">
        <v>1795</v>
      </c>
      <c r="D362" s="18" t="s">
        <v>1796</v>
      </c>
      <c r="E362">
        <v>1</v>
      </c>
      <c r="F362" t="s">
        <v>11</v>
      </c>
      <c r="G362" t="s">
        <v>12</v>
      </c>
      <c r="H362" s="18" t="s">
        <v>1797</v>
      </c>
      <c r="I362" t="s">
        <v>18</v>
      </c>
      <c r="J362" t="s">
        <v>14</v>
      </c>
      <c r="K362" s="18" t="s">
        <v>1798</v>
      </c>
    </row>
    <row r="363" spans="1:11" x14ac:dyDescent="0.25">
      <c r="A363" s="1">
        <v>44577.041666666664</v>
      </c>
      <c r="B363" s="18" t="s">
        <v>1799</v>
      </c>
      <c r="C363" s="18" t="s">
        <v>1800</v>
      </c>
      <c r="D363" s="18" t="s">
        <v>1801</v>
      </c>
      <c r="E363">
        <v>5</v>
      </c>
      <c r="F363" t="s">
        <v>11</v>
      </c>
      <c r="G363" t="s">
        <v>12</v>
      </c>
      <c r="H363" s="18" t="s">
        <v>1802</v>
      </c>
      <c r="I363" t="s">
        <v>20</v>
      </c>
      <c r="J363" t="s">
        <v>19</v>
      </c>
      <c r="K363" s="18" t="s">
        <v>1803</v>
      </c>
    </row>
    <row r="364" spans="1:11" x14ac:dyDescent="0.25">
      <c r="A364" s="1">
        <v>44577.083333333336</v>
      </c>
      <c r="B364" s="18" t="s">
        <v>1804</v>
      </c>
      <c r="C364" s="18" t="s">
        <v>1805</v>
      </c>
      <c r="D364" s="18" t="s">
        <v>1806</v>
      </c>
      <c r="E364">
        <v>3</v>
      </c>
      <c r="F364" t="s">
        <v>11</v>
      </c>
      <c r="G364" t="s">
        <v>12</v>
      </c>
      <c r="H364" s="18" t="s">
        <v>1807</v>
      </c>
      <c r="I364" t="s">
        <v>16</v>
      </c>
      <c r="J364" t="s">
        <v>19</v>
      </c>
      <c r="K364" s="18" t="s">
        <v>1808</v>
      </c>
    </row>
    <row r="365" spans="1:11" x14ac:dyDescent="0.25">
      <c r="A365" s="1">
        <v>44577.125</v>
      </c>
      <c r="B365" s="18" t="s">
        <v>1809</v>
      </c>
      <c r="C365" s="18" t="s">
        <v>1810</v>
      </c>
      <c r="D365" s="18" t="s">
        <v>1811</v>
      </c>
      <c r="E365">
        <v>0</v>
      </c>
      <c r="F365" t="s">
        <v>11</v>
      </c>
      <c r="G365" t="s">
        <v>11</v>
      </c>
      <c r="H365" s="18" t="s">
        <v>1812</v>
      </c>
      <c r="I365" t="s">
        <v>16</v>
      </c>
      <c r="J365" t="s">
        <v>14</v>
      </c>
      <c r="K365" s="18" t="s">
        <v>1813</v>
      </c>
    </row>
    <row r="366" spans="1:11" x14ac:dyDescent="0.25">
      <c r="A366" s="1">
        <v>44577.166666666664</v>
      </c>
      <c r="B366" s="18" t="s">
        <v>1814</v>
      </c>
      <c r="C366" s="18" t="s">
        <v>1815</v>
      </c>
      <c r="D366" s="18" t="s">
        <v>1816</v>
      </c>
      <c r="E366">
        <v>6</v>
      </c>
      <c r="F366" t="s">
        <v>11</v>
      </c>
      <c r="G366" t="s">
        <v>12</v>
      </c>
      <c r="H366" s="18" t="s">
        <v>1817</v>
      </c>
      <c r="I366" t="s">
        <v>17</v>
      </c>
      <c r="J366" t="s">
        <v>19</v>
      </c>
      <c r="K366" s="18" t="s">
        <v>1818</v>
      </c>
    </row>
    <row r="367" spans="1:11" x14ac:dyDescent="0.25">
      <c r="A367" s="1">
        <v>44577.208333333336</v>
      </c>
      <c r="B367" s="18" t="s">
        <v>1819</v>
      </c>
      <c r="C367" s="18" t="s">
        <v>1820</v>
      </c>
      <c r="D367" s="18" t="s">
        <v>1821</v>
      </c>
      <c r="E367">
        <v>0</v>
      </c>
      <c r="F367" t="s">
        <v>12</v>
      </c>
      <c r="G367" t="s">
        <v>11</v>
      </c>
      <c r="H367" s="18" t="s">
        <v>1822</v>
      </c>
      <c r="I367" t="s">
        <v>16</v>
      </c>
      <c r="J367" t="s">
        <v>14</v>
      </c>
      <c r="K367" s="18" t="s">
        <v>1823</v>
      </c>
    </row>
    <row r="368" spans="1:11" x14ac:dyDescent="0.25">
      <c r="A368" s="1">
        <v>44577.25</v>
      </c>
      <c r="B368" s="18" t="s">
        <v>1824</v>
      </c>
      <c r="C368" s="18" t="s">
        <v>1825</v>
      </c>
      <c r="D368" s="18" t="s">
        <v>1826</v>
      </c>
      <c r="E368">
        <v>1</v>
      </c>
      <c r="F368" t="s">
        <v>11</v>
      </c>
      <c r="G368" t="s">
        <v>11</v>
      </c>
      <c r="H368" s="18" t="s">
        <v>1827</v>
      </c>
      <c r="I368" t="s">
        <v>18</v>
      </c>
      <c r="J368" t="s">
        <v>14</v>
      </c>
      <c r="K368">
        <v>77.194193207887295</v>
      </c>
    </row>
    <row r="369" spans="1:11" x14ac:dyDescent="0.25">
      <c r="A369" s="1">
        <v>44577.291666666664</v>
      </c>
      <c r="B369" s="18" t="s">
        <v>1828</v>
      </c>
      <c r="C369" s="18" t="s">
        <v>1829</v>
      </c>
      <c r="D369" s="18" t="s">
        <v>1830</v>
      </c>
      <c r="E369">
        <v>1</v>
      </c>
      <c r="F369" t="s">
        <v>11</v>
      </c>
      <c r="G369" t="s">
        <v>11</v>
      </c>
      <c r="H369">
        <v>19.7000472070482</v>
      </c>
      <c r="I369" t="s">
        <v>17</v>
      </c>
      <c r="J369" t="s">
        <v>14</v>
      </c>
      <c r="K369" s="18" t="s">
        <v>1831</v>
      </c>
    </row>
    <row r="370" spans="1:11" x14ac:dyDescent="0.25">
      <c r="A370" s="1">
        <v>44577.333333333336</v>
      </c>
      <c r="B370" s="18" t="s">
        <v>1832</v>
      </c>
      <c r="C370" s="18" t="s">
        <v>1833</v>
      </c>
      <c r="D370" s="18" t="s">
        <v>1834</v>
      </c>
      <c r="E370">
        <v>9</v>
      </c>
      <c r="F370" t="s">
        <v>11</v>
      </c>
      <c r="G370" t="s">
        <v>12</v>
      </c>
      <c r="H370" s="18" t="s">
        <v>1835</v>
      </c>
      <c r="I370" t="s">
        <v>13</v>
      </c>
      <c r="J370" t="s">
        <v>14</v>
      </c>
      <c r="K370" s="18" t="s">
        <v>1836</v>
      </c>
    </row>
    <row r="371" spans="1:11" x14ac:dyDescent="0.25">
      <c r="A371" s="1">
        <v>44577.375</v>
      </c>
      <c r="B371" s="18" t="s">
        <v>1837</v>
      </c>
      <c r="C371" s="18" t="s">
        <v>1838</v>
      </c>
      <c r="D371" s="18" t="s">
        <v>1839</v>
      </c>
      <c r="E371">
        <v>0</v>
      </c>
      <c r="F371" t="s">
        <v>12</v>
      </c>
      <c r="G371" t="s">
        <v>12</v>
      </c>
      <c r="H371" s="18" t="s">
        <v>1840</v>
      </c>
      <c r="I371" t="s">
        <v>13</v>
      </c>
      <c r="J371" t="s">
        <v>14</v>
      </c>
      <c r="K371" s="18" t="s">
        <v>1841</v>
      </c>
    </row>
    <row r="372" spans="1:11" x14ac:dyDescent="0.25">
      <c r="A372" s="1">
        <v>44577.416666666664</v>
      </c>
      <c r="B372" s="18" t="s">
        <v>1842</v>
      </c>
      <c r="C372" s="18" t="s">
        <v>1843</v>
      </c>
      <c r="D372" s="18" t="s">
        <v>1844</v>
      </c>
      <c r="E372">
        <v>6</v>
      </c>
      <c r="F372" t="s">
        <v>11</v>
      </c>
      <c r="G372" t="s">
        <v>11</v>
      </c>
      <c r="H372" s="18" t="s">
        <v>1845</v>
      </c>
      <c r="I372" t="s">
        <v>17</v>
      </c>
      <c r="J372" t="s">
        <v>14</v>
      </c>
      <c r="K372" s="18" t="s">
        <v>1846</v>
      </c>
    </row>
    <row r="373" spans="1:11" x14ac:dyDescent="0.25">
      <c r="A373" s="1">
        <v>44577.458333333336</v>
      </c>
      <c r="B373" s="18" t="s">
        <v>1847</v>
      </c>
      <c r="C373" s="18" t="s">
        <v>1848</v>
      </c>
      <c r="D373">
        <v>1069.90463951935</v>
      </c>
      <c r="E373">
        <v>9</v>
      </c>
      <c r="F373" t="s">
        <v>12</v>
      </c>
      <c r="G373" t="s">
        <v>11</v>
      </c>
      <c r="H373" s="18" t="s">
        <v>1849</v>
      </c>
      <c r="I373" t="s">
        <v>21</v>
      </c>
      <c r="J373" t="s">
        <v>19</v>
      </c>
      <c r="K373">
        <v>78.979054518800098</v>
      </c>
    </row>
    <row r="374" spans="1:11" x14ac:dyDescent="0.25">
      <c r="A374" s="1">
        <v>44577.5</v>
      </c>
      <c r="B374" s="18" t="s">
        <v>1850</v>
      </c>
      <c r="C374" s="18" t="s">
        <v>1851</v>
      </c>
      <c r="D374" s="18" t="s">
        <v>1852</v>
      </c>
      <c r="E374">
        <v>5</v>
      </c>
      <c r="F374" t="s">
        <v>12</v>
      </c>
      <c r="G374" t="s">
        <v>11</v>
      </c>
      <c r="H374" s="18" t="s">
        <v>1853</v>
      </c>
      <c r="I374" t="s">
        <v>16</v>
      </c>
      <c r="J374" t="s">
        <v>14</v>
      </c>
      <c r="K374">
        <v>67.482455031081102</v>
      </c>
    </row>
    <row r="375" spans="1:11" x14ac:dyDescent="0.25">
      <c r="A375" s="1">
        <v>44577.541666666664</v>
      </c>
      <c r="B375" s="18" t="s">
        <v>1854</v>
      </c>
      <c r="C375" s="18" t="s">
        <v>1855</v>
      </c>
      <c r="D375" s="18" t="s">
        <v>1856</v>
      </c>
      <c r="E375">
        <v>5</v>
      </c>
      <c r="F375" t="s">
        <v>12</v>
      </c>
      <c r="G375" t="s">
        <v>12</v>
      </c>
      <c r="H375" s="18" t="s">
        <v>1857</v>
      </c>
      <c r="I375" t="s">
        <v>16</v>
      </c>
      <c r="J375" t="s">
        <v>19</v>
      </c>
      <c r="K375">
        <v>78.8322123678672</v>
      </c>
    </row>
    <row r="376" spans="1:11" x14ac:dyDescent="0.25">
      <c r="A376" s="1">
        <v>44577.583333333336</v>
      </c>
      <c r="B376" s="18" t="s">
        <v>1858</v>
      </c>
      <c r="C376" s="18" t="s">
        <v>1859</v>
      </c>
      <c r="D376" s="18" t="s">
        <v>1860</v>
      </c>
      <c r="E376">
        <v>3</v>
      </c>
      <c r="F376" t="s">
        <v>12</v>
      </c>
      <c r="G376" t="s">
        <v>12</v>
      </c>
      <c r="H376" s="18" t="s">
        <v>1861</v>
      </c>
      <c r="I376" t="s">
        <v>15</v>
      </c>
      <c r="J376" t="s">
        <v>14</v>
      </c>
      <c r="K376" s="18" t="s">
        <v>1862</v>
      </c>
    </row>
    <row r="377" spans="1:11" x14ac:dyDescent="0.25">
      <c r="A377" s="1">
        <v>44577.625</v>
      </c>
      <c r="B377" s="18" t="s">
        <v>1863</v>
      </c>
      <c r="C377" s="18" t="s">
        <v>1864</v>
      </c>
      <c r="D377" s="18" t="s">
        <v>1865</v>
      </c>
      <c r="E377">
        <v>1</v>
      </c>
      <c r="F377" t="s">
        <v>11</v>
      </c>
      <c r="G377" t="s">
        <v>11</v>
      </c>
      <c r="H377" s="18" t="s">
        <v>1866</v>
      </c>
      <c r="I377" t="s">
        <v>21</v>
      </c>
      <c r="J377" t="s">
        <v>19</v>
      </c>
      <c r="K377" s="18" t="s">
        <v>1867</v>
      </c>
    </row>
    <row r="378" spans="1:11" x14ac:dyDescent="0.25">
      <c r="A378" s="1">
        <v>44577.666666666664</v>
      </c>
      <c r="B378" s="18" t="s">
        <v>1868</v>
      </c>
      <c r="C378" s="18" t="s">
        <v>1869</v>
      </c>
      <c r="D378" s="18" t="s">
        <v>1870</v>
      </c>
      <c r="E378">
        <v>1</v>
      </c>
      <c r="F378" t="s">
        <v>12</v>
      </c>
      <c r="G378" t="s">
        <v>11</v>
      </c>
      <c r="H378" s="18" t="s">
        <v>1871</v>
      </c>
      <c r="I378" t="s">
        <v>21</v>
      </c>
      <c r="J378" t="s">
        <v>19</v>
      </c>
      <c r="K378" s="18" t="s">
        <v>1872</v>
      </c>
    </row>
    <row r="379" spans="1:11" x14ac:dyDescent="0.25">
      <c r="A379" s="1">
        <v>44577.708333333336</v>
      </c>
      <c r="B379" s="18" t="s">
        <v>1873</v>
      </c>
      <c r="C379" s="18" t="s">
        <v>1874</v>
      </c>
      <c r="D379" s="18" t="s">
        <v>1875</v>
      </c>
      <c r="E379">
        <v>9</v>
      </c>
      <c r="F379" t="s">
        <v>11</v>
      </c>
      <c r="G379" t="s">
        <v>12</v>
      </c>
      <c r="H379" s="18" t="s">
        <v>1876</v>
      </c>
      <c r="I379" t="s">
        <v>17</v>
      </c>
      <c r="J379" t="s">
        <v>19</v>
      </c>
      <c r="K379" s="18" t="s">
        <v>1877</v>
      </c>
    </row>
    <row r="380" spans="1:11" x14ac:dyDescent="0.25">
      <c r="A380" s="1">
        <v>44577.75</v>
      </c>
      <c r="B380" s="18" t="s">
        <v>1878</v>
      </c>
      <c r="C380" s="18" t="s">
        <v>1879</v>
      </c>
      <c r="D380" s="18" t="s">
        <v>1880</v>
      </c>
      <c r="E380">
        <v>4</v>
      </c>
      <c r="F380" t="s">
        <v>12</v>
      </c>
      <c r="G380" t="s">
        <v>11</v>
      </c>
      <c r="H380" s="18" t="s">
        <v>1881</v>
      </c>
      <c r="I380" t="s">
        <v>21</v>
      </c>
      <c r="J380" t="s">
        <v>14</v>
      </c>
      <c r="K380" s="18" t="s">
        <v>1882</v>
      </c>
    </row>
    <row r="381" spans="1:11" x14ac:dyDescent="0.25">
      <c r="A381" s="1">
        <v>44577.791666666664</v>
      </c>
      <c r="B381" s="18" t="s">
        <v>1883</v>
      </c>
      <c r="C381" s="18" t="s">
        <v>1884</v>
      </c>
      <c r="D381" s="18" t="s">
        <v>1885</v>
      </c>
      <c r="E381">
        <v>4</v>
      </c>
      <c r="F381" t="s">
        <v>12</v>
      </c>
      <c r="G381" t="s">
        <v>11</v>
      </c>
      <c r="H381" s="18" t="s">
        <v>1886</v>
      </c>
      <c r="I381" t="s">
        <v>16</v>
      </c>
      <c r="J381" t="s">
        <v>19</v>
      </c>
      <c r="K381" s="18" t="s">
        <v>1887</v>
      </c>
    </row>
    <row r="382" spans="1:11" x14ac:dyDescent="0.25">
      <c r="A382" s="1">
        <v>44577.833333333336</v>
      </c>
      <c r="B382" s="18" t="s">
        <v>1888</v>
      </c>
      <c r="C382" s="18" t="s">
        <v>1889</v>
      </c>
      <c r="D382" s="18" t="s">
        <v>1890</v>
      </c>
      <c r="E382">
        <v>6</v>
      </c>
      <c r="F382" t="s">
        <v>11</v>
      </c>
      <c r="G382" t="s">
        <v>12</v>
      </c>
      <c r="H382" s="18" t="s">
        <v>1891</v>
      </c>
      <c r="I382" t="s">
        <v>21</v>
      </c>
      <c r="J382" t="s">
        <v>19</v>
      </c>
      <c r="K382" s="18" t="s">
        <v>1892</v>
      </c>
    </row>
    <row r="383" spans="1:11" x14ac:dyDescent="0.25">
      <c r="A383" s="1">
        <v>44577.875</v>
      </c>
      <c r="B383" s="18" t="s">
        <v>1893</v>
      </c>
      <c r="C383" s="18" t="s">
        <v>1894</v>
      </c>
      <c r="D383" s="18" t="s">
        <v>1895</v>
      </c>
      <c r="E383">
        <v>0</v>
      </c>
      <c r="F383" t="s">
        <v>12</v>
      </c>
      <c r="G383" t="s">
        <v>11</v>
      </c>
      <c r="H383" s="18" t="s">
        <v>1896</v>
      </c>
      <c r="I383" t="s">
        <v>15</v>
      </c>
      <c r="J383" t="s">
        <v>19</v>
      </c>
      <c r="K383" s="18" t="s">
        <v>1897</v>
      </c>
    </row>
    <row r="384" spans="1:11" x14ac:dyDescent="0.25">
      <c r="A384" s="1">
        <v>44577.916666666664</v>
      </c>
      <c r="B384" s="18" t="s">
        <v>1898</v>
      </c>
      <c r="C384" s="18" t="s">
        <v>1899</v>
      </c>
      <c r="D384" s="18" t="s">
        <v>1900</v>
      </c>
      <c r="E384">
        <v>0</v>
      </c>
      <c r="F384" t="s">
        <v>12</v>
      </c>
      <c r="G384" t="s">
        <v>11</v>
      </c>
      <c r="H384" s="18" t="s">
        <v>1901</v>
      </c>
      <c r="I384" t="s">
        <v>18</v>
      </c>
      <c r="J384" t="s">
        <v>19</v>
      </c>
      <c r="K384" s="18" t="s">
        <v>1902</v>
      </c>
    </row>
    <row r="385" spans="1:11" x14ac:dyDescent="0.25">
      <c r="A385" s="1">
        <v>44577.958333333336</v>
      </c>
      <c r="B385" s="18" t="s">
        <v>1903</v>
      </c>
      <c r="C385" s="18" t="s">
        <v>1904</v>
      </c>
      <c r="D385" s="18" t="s">
        <v>1905</v>
      </c>
      <c r="E385">
        <v>3</v>
      </c>
      <c r="F385" t="s">
        <v>12</v>
      </c>
      <c r="G385" t="s">
        <v>12</v>
      </c>
      <c r="H385" s="18" t="s">
        <v>1906</v>
      </c>
      <c r="I385" t="s">
        <v>21</v>
      </c>
      <c r="J385" t="s">
        <v>14</v>
      </c>
      <c r="K385" s="18" t="s">
        <v>1907</v>
      </c>
    </row>
    <row r="386" spans="1:11" x14ac:dyDescent="0.25">
      <c r="A386" s="1">
        <v>44578</v>
      </c>
      <c r="B386" s="18" t="s">
        <v>1908</v>
      </c>
      <c r="C386" s="18" t="s">
        <v>1909</v>
      </c>
      <c r="D386" s="18" t="s">
        <v>1910</v>
      </c>
      <c r="E386">
        <v>8</v>
      </c>
      <c r="F386" t="s">
        <v>12</v>
      </c>
      <c r="G386" t="s">
        <v>11</v>
      </c>
      <c r="H386" s="18" t="s">
        <v>1911</v>
      </c>
      <c r="I386" t="s">
        <v>18</v>
      </c>
      <c r="J386" t="s">
        <v>14</v>
      </c>
      <c r="K386" s="18" t="s">
        <v>1912</v>
      </c>
    </row>
    <row r="387" spans="1:11" x14ac:dyDescent="0.25">
      <c r="A387" s="1">
        <v>44578.041666666664</v>
      </c>
      <c r="B387" s="18" t="s">
        <v>1913</v>
      </c>
      <c r="C387" s="18" t="s">
        <v>1914</v>
      </c>
      <c r="D387" s="18" t="s">
        <v>1915</v>
      </c>
      <c r="E387">
        <v>3</v>
      </c>
      <c r="F387" t="s">
        <v>11</v>
      </c>
      <c r="G387" t="s">
        <v>11</v>
      </c>
      <c r="H387" s="18" t="s">
        <v>1916</v>
      </c>
      <c r="I387" t="s">
        <v>15</v>
      </c>
      <c r="J387" t="s">
        <v>14</v>
      </c>
      <c r="K387" s="18" t="s">
        <v>1917</v>
      </c>
    </row>
    <row r="388" spans="1:11" x14ac:dyDescent="0.25">
      <c r="A388" s="1">
        <v>44578.083333333336</v>
      </c>
      <c r="B388" s="18" t="s">
        <v>1918</v>
      </c>
      <c r="C388" s="18" t="s">
        <v>1919</v>
      </c>
      <c r="D388" s="18" t="s">
        <v>1920</v>
      </c>
      <c r="E388">
        <v>7</v>
      </c>
      <c r="F388" t="s">
        <v>12</v>
      </c>
      <c r="G388" t="s">
        <v>11</v>
      </c>
      <c r="H388" s="18" t="s">
        <v>1921</v>
      </c>
      <c r="I388" t="s">
        <v>16</v>
      </c>
      <c r="J388" t="s">
        <v>14</v>
      </c>
      <c r="K388" s="18" t="s">
        <v>1922</v>
      </c>
    </row>
    <row r="389" spans="1:11" x14ac:dyDescent="0.25">
      <c r="A389" s="1">
        <v>44578.125</v>
      </c>
      <c r="B389" s="18" t="s">
        <v>1923</v>
      </c>
      <c r="C389" s="18" t="s">
        <v>1924</v>
      </c>
      <c r="D389" s="18" t="s">
        <v>1925</v>
      </c>
      <c r="E389">
        <v>0</v>
      </c>
      <c r="F389" t="s">
        <v>12</v>
      </c>
      <c r="G389" t="s">
        <v>12</v>
      </c>
      <c r="H389" s="18" t="s">
        <v>1926</v>
      </c>
      <c r="I389" t="s">
        <v>15</v>
      </c>
      <c r="J389" t="s">
        <v>14</v>
      </c>
      <c r="K389" s="18" t="s">
        <v>1927</v>
      </c>
    </row>
    <row r="390" spans="1:11" x14ac:dyDescent="0.25">
      <c r="A390" s="1">
        <v>44578.166666666664</v>
      </c>
      <c r="B390" s="18" t="s">
        <v>1928</v>
      </c>
      <c r="C390" s="18" t="s">
        <v>1929</v>
      </c>
      <c r="D390" s="18" t="s">
        <v>1930</v>
      </c>
      <c r="E390">
        <v>6</v>
      </c>
      <c r="F390" t="s">
        <v>11</v>
      </c>
      <c r="G390" t="s">
        <v>11</v>
      </c>
      <c r="H390" s="18" t="s">
        <v>1931</v>
      </c>
      <c r="I390" t="s">
        <v>13</v>
      </c>
      <c r="J390" t="s">
        <v>14</v>
      </c>
      <c r="K390" s="18" t="s">
        <v>1932</v>
      </c>
    </row>
    <row r="391" spans="1:11" x14ac:dyDescent="0.25">
      <c r="A391" s="1">
        <v>44578.208333333336</v>
      </c>
      <c r="B391" s="18" t="s">
        <v>1933</v>
      </c>
      <c r="C391" s="18" t="s">
        <v>1934</v>
      </c>
      <c r="D391" s="18" t="s">
        <v>1935</v>
      </c>
      <c r="E391">
        <v>4</v>
      </c>
      <c r="F391" t="s">
        <v>11</v>
      </c>
      <c r="G391" t="s">
        <v>12</v>
      </c>
      <c r="H391" s="18" t="s">
        <v>1936</v>
      </c>
      <c r="I391" t="s">
        <v>15</v>
      </c>
      <c r="J391" t="s">
        <v>19</v>
      </c>
      <c r="K391" s="18" t="s">
        <v>1937</v>
      </c>
    </row>
    <row r="392" spans="1:11" x14ac:dyDescent="0.25">
      <c r="A392" s="1">
        <v>44578.25</v>
      </c>
      <c r="B392" s="18" t="s">
        <v>1938</v>
      </c>
      <c r="C392">
        <v>51.714726069101502</v>
      </c>
      <c r="D392" s="18" t="s">
        <v>1939</v>
      </c>
      <c r="E392">
        <v>1</v>
      </c>
      <c r="F392" t="s">
        <v>12</v>
      </c>
      <c r="G392" t="s">
        <v>12</v>
      </c>
      <c r="H392" s="18" t="s">
        <v>1940</v>
      </c>
      <c r="I392" t="s">
        <v>13</v>
      </c>
      <c r="J392" t="s">
        <v>19</v>
      </c>
      <c r="K392" s="18" t="s">
        <v>1941</v>
      </c>
    </row>
    <row r="393" spans="1:11" x14ac:dyDescent="0.25">
      <c r="A393" s="1">
        <v>44578.291666666664</v>
      </c>
      <c r="B393" s="18" t="s">
        <v>1942</v>
      </c>
      <c r="C393" s="18" t="s">
        <v>1943</v>
      </c>
      <c r="D393" s="18" t="s">
        <v>1944</v>
      </c>
      <c r="E393">
        <v>6</v>
      </c>
      <c r="F393" t="s">
        <v>11</v>
      </c>
      <c r="G393" t="s">
        <v>11</v>
      </c>
      <c r="H393">
        <v>15.321499335971099</v>
      </c>
      <c r="I393" t="s">
        <v>15</v>
      </c>
      <c r="J393" t="s">
        <v>14</v>
      </c>
      <c r="K393" s="18" t="s">
        <v>1945</v>
      </c>
    </row>
    <row r="394" spans="1:11" x14ac:dyDescent="0.25">
      <c r="A394" s="1">
        <v>44578.333333333336</v>
      </c>
      <c r="B394" s="18" t="s">
        <v>1946</v>
      </c>
      <c r="C394" s="18" t="s">
        <v>1947</v>
      </c>
      <c r="D394" s="18" t="s">
        <v>1948</v>
      </c>
      <c r="E394">
        <v>1</v>
      </c>
      <c r="F394" t="s">
        <v>12</v>
      </c>
      <c r="G394" t="s">
        <v>12</v>
      </c>
      <c r="H394" s="18" t="s">
        <v>1949</v>
      </c>
      <c r="I394" t="s">
        <v>20</v>
      </c>
      <c r="J394" t="s">
        <v>19</v>
      </c>
      <c r="K394" s="18" t="s">
        <v>1950</v>
      </c>
    </row>
    <row r="395" spans="1:11" x14ac:dyDescent="0.25">
      <c r="A395" s="1">
        <v>44578.375</v>
      </c>
      <c r="B395" s="18" t="s">
        <v>1951</v>
      </c>
      <c r="C395">
        <v>45.421596974647898</v>
      </c>
      <c r="D395" s="18" t="s">
        <v>1952</v>
      </c>
      <c r="E395">
        <v>0</v>
      </c>
      <c r="F395" t="s">
        <v>11</v>
      </c>
      <c r="G395" t="s">
        <v>12</v>
      </c>
      <c r="H395" s="18" t="s">
        <v>1953</v>
      </c>
      <c r="I395" t="s">
        <v>20</v>
      </c>
      <c r="J395" t="s">
        <v>19</v>
      </c>
      <c r="K395" s="18" t="s">
        <v>1954</v>
      </c>
    </row>
    <row r="396" spans="1:11" x14ac:dyDescent="0.25">
      <c r="A396" s="1">
        <v>44578.416666666664</v>
      </c>
      <c r="B396" s="18" t="s">
        <v>1955</v>
      </c>
      <c r="C396" s="18" t="s">
        <v>1956</v>
      </c>
      <c r="D396" s="18" t="s">
        <v>1957</v>
      </c>
      <c r="E396">
        <v>2</v>
      </c>
      <c r="F396" t="s">
        <v>11</v>
      </c>
      <c r="G396" t="s">
        <v>12</v>
      </c>
      <c r="H396" s="18" t="s">
        <v>1958</v>
      </c>
      <c r="I396" t="s">
        <v>15</v>
      </c>
      <c r="J396" t="s">
        <v>14</v>
      </c>
      <c r="K396" s="18" t="s">
        <v>1959</v>
      </c>
    </row>
    <row r="397" spans="1:11" x14ac:dyDescent="0.25">
      <c r="A397" s="1">
        <v>44578.458333333336</v>
      </c>
      <c r="B397">
        <v>21.252803289031501</v>
      </c>
      <c r="C397" s="18" t="s">
        <v>1960</v>
      </c>
      <c r="D397" s="18" t="s">
        <v>1961</v>
      </c>
      <c r="E397">
        <v>5</v>
      </c>
      <c r="F397" t="s">
        <v>12</v>
      </c>
      <c r="G397" t="s">
        <v>11</v>
      </c>
      <c r="H397" s="18" t="s">
        <v>1962</v>
      </c>
      <c r="I397" t="s">
        <v>16</v>
      </c>
      <c r="J397" t="s">
        <v>19</v>
      </c>
      <c r="K397" s="18" t="s">
        <v>1963</v>
      </c>
    </row>
    <row r="398" spans="1:11" x14ac:dyDescent="0.25">
      <c r="A398" s="1">
        <v>44578.5</v>
      </c>
      <c r="B398" s="18" t="s">
        <v>1964</v>
      </c>
      <c r="C398" s="18" t="s">
        <v>1965</v>
      </c>
      <c r="D398" s="18" t="s">
        <v>1966</v>
      </c>
      <c r="E398">
        <v>5</v>
      </c>
      <c r="F398" t="s">
        <v>12</v>
      </c>
      <c r="G398" t="s">
        <v>12</v>
      </c>
      <c r="H398" s="18" t="s">
        <v>1967</v>
      </c>
      <c r="I398" t="s">
        <v>18</v>
      </c>
      <c r="J398" t="s">
        <v>14</v>
      </c>
      <c r="K398" s="18" t="s">
        <v>1968</v>
      </c>
    </row>
    <row r="399" spans="1:11" x14ac:dyDescent="0.25">
      <c r="A399" s="1">
        <v>44578.541666666664</v>
      </c>
      <c r="B399" s="18" t="s">
        <v>1969</v>
      </c>
      <c r="C399" s="18" t="s">
        <v>1970</v>
      </c>
      <c r="D399" s="18" t="s">
        <v>1971</v>
      </c>
      <c r="E399">
        <v>7</v>
      </c>
      <c r="F399" t="s">
        <v>12</v>
      </c>
      <c r="G399" t="s">
        <v>12</v>
      </c>
      <c r="H399" s="18" t="s">
        <v>1972</v>
      </c>
      <c r="I399" t="s">
        <v>20</v>
      </c>
      <c r="J399" t="s">
        <v>19</v>
      </c>
      <c r="K399" s="18" t="s">
        <v>1973</v>
      </c>
    </row>
    <row r="400" spans="1:11" x14ac:dyDescent="0.25">
      <c r="A400" s="1">
        <v>44578.583333333336</v>
      </c>
      <c r="B400" s="18" t="s">
        <v>1974</v>
      </c>
      <c r="C400" s="18" t="s">
        <v>1975</v>
      </c>
      <c r="D400" s="18" t="s">
        <v>1976</v>
      </c>
      <c r="E400">
        <v>8</v>
      </c>
      <c r="F400" t="s">
        <v>11</v>
      </c>
      <c r="G400" t="s">
        <v>11</v>
      </c>
      <c r="H400" s="18" t="s">
        <v>1977</v>
      </c>
      <c r="I400" t="s">
        <v>17</v>
      </c>
      <c r="J400" t="s">
        <v>14</v>
      </c>
      <c r="K400">
        <v>82.266938825901704</v>
      </c>
    </row>
    <row r="401" spans="1:11" x14ac:dyDescent="0.25">
      <c r="A401" s="1">
        <v>44578.625</v>
      </c>
      <c r="B401">
        <v>28.130177410228502</v>
      </c>
      <c r="C401" s="18" t="s">
        <v>1978</v>
      </c>
      <c r="D401" s="18" t="s">
        <v>1979</v>
      </c>
      <c r="E401">
        <v>0</v>
      </c>
      <c r="F401" t="s">
        <v>11</v>
      </c>
      <c r="G401" t="s">
        <v>11</v>
      </c>
      <c r="H401" s="18" t="s">
        <v>1980</v>
      </c>
      <c r="I401" t="s">
        <v>21</v>
      </c>
      <c r="J401" t="s">
        <v>19</v>
      </c>
      <c r="K401" s="18" t="s">
        <v>1981</v>
      </c>
    </row>
    <row r="402" spans="1:11" x14ac:dyDescent="0.25">
      <c r="A402" s="1">
        <v>44578.666666666664</v>
      </c>
      <c r="B402" s="18" t="s">
        <v>1982</v>
      </c>
      <c r="C402" s="18" t="s">
        <v>1983</v>
      </c>
      <c r="D402" s="18" t="s">
        <v>1984</v>
      </c>
      <c r="E402">
        <v>8</v>
      </c>
      <c r="F402" t="s">
        <v>11</v>
      </c>
      <c r="G402" t="s">
        <v>11</v>
      </c>
      <c r="H402" s="18" t="s">
        <v>1985</v>
      </c>
      <c r="I402" t="s">
        <v>17</v>
      </c>
      <c r="J402" t="s">
        <v>19</v>
      </c>
      <c r="K402" s="18" t="s">
        <v>1986</v>
      </c>
    </row>
    <row r="403" spans="1:11" x14ac:dyDescent="0.25">
      <c r="A403" s="1">
        <v>44578.708333333336</v>
      </c>
      <c r="B403" s="18" t="s">
        <v>1987</v>
      </c>
      <c r="C403" s="18" t="s">
        <v>1988</v>
      </c>
      <c r="D403" s="18" t="s">
        <v>1989</v>
      </c>
      <c r="E403">
        <v>2</v>
      </c>
      <c r="F403" t="s">
        <v>12</v>
      </c>
      <c r="G403" t="s">
        <v>11</v>
      </c>
      <c r="H403" s="18" t="s">
        <v>1990</v>
      </c>
      <c r="I403" t="s">
        <v>17</v>
      </c>
      <c r="J403" t="s">
        <v>14</v>
      </c>
      <c r="K403" s="18" t="s">
        <v>1991</v>
      </c>
    </row>
    <row r="404" spans="1:11" x14ac:dyDescent="0.25">
      <c r="A404" s="1">
        <v>44578.75</v>
      </c>
      <c r="B404" s="18" t="s">
        <v>1992</v>
      </c>
      <c r="C404">
        <v>47.229988283190501</v>
      </c>
      <c r="D404" s="18" t="s">
        <v>1993</v>
      </c>
      <c r="E404">
        <v>3</v>
      </c>
      <c r="F404" t="s">
        <v>12</v>
      </c>
      <c r="G404" t="s">
        <v>12</v>
      </c>
      <c r="H404" s="18" t="s">
        <v>1994</v>
      </c>
      <c r="I404" t="s">
        <v>17</v>
      </c>
      <c r="J404" t="s">
        <v>19</v>
      </c>
      <c r="K404" s="18" t="s">
        <v>1995</v>
      </c>
    </row>
    <row r="405" spans="1:11" x14ac:dyDescent="0.25">
      <c r="A405" s="1">
        <v>44578.791666666664</v>
      </c>
      <c r="B405" s="18" t="s">
        <v>1996</v>
      </c>
      <c r="C405" s="18" t="s">
        <v>1997</v>
      </c>
      <c r="D405" s="18" t="s">
        <v>1998</v>
      </c>
      <c r="E405">
        <v>6</v>
      </c>
      <c r="F405" t="s">
        <v>12</v>
      </c>
      <c r="G405" t="s">
        <v>12</v>
      </c>
      <c r="H405" s="18" t="s">
        <v>1999</v>
      </c>
      <c r="I405" t="s">
        <v>21</v>
      </c>
      <c r="J405" t="s">
        <v>19</v>
      </c>
      <c r="K405" s="18" t="s">
        <v>2000</v>
      </c>
    </row>
    <row r="406" spans="1:11" x14ac:dyDescent="0.25">
      <c r="A406" s="1">
        <v>44578.833333333336</v>
      </c>
      <c r="B406" s="18" t="s">
        <v>2001</v>
      </c>
      <c r="C406" s="18" t="s">
        <v>2002</v>
      </c>
      <c r="D406" s="18" t="s">
        <v>2003</v>
      </c>
      <c r="E406">
        <v>8</v>
      </c>
      <c r="F406" t="s">
        <v>12</v>
      </c>
      <c r="G406" t="s">
        <v>12</v>
      </c>
      <c r="H406" s="18" t="s">
        <v>2004</v>
      </c>
      <c r="I406" t="s">
        <v>15</v>
      </c>
      <c r="J406" t="s">
        <v>14</v>
      </c>
      <c r="K406" s="18" t="s">
        <v>2005</v>
      </c>
    </row>
    <row r="407" spans="1:11" x14ac:dyDescent="0.25">
      <c r="A407" s="1">
        <v>44578.875</v>
      </c>
      <c r="B407" s="18" t="s">
        <v>2006</v>
      </c>
      <c r="C407" s="18" t="s">
        <v>2007</v>
      </c>
      <c r="D407" s="18" t="s">
        <v>2008</v>
      </c>
      <c r="E407">
        <v>5</v>
      </c>
      <c r="F407" t="s">
        <v>11</v>
      </c>
      <c r="G407" t="s">
        <v>12</v>
      </c>
      <c r="H407" s="18" t="s">
        <v>2009</v>
      </c>
      <c r="I407" t="s">
        <v>16</v>
      </c>
      <c r="J407" t="s">
        <v>19</v>
      </c>
      <c r="K407" s="18" t="s">
        <v>2010</v>
      </c>
    </row>
    <row r="408" spans="1:11" x14ac:dyDescent="0.25">
      <c r="A408" s="1">
        <v>44578.916666666664</v>
      </c>
      <c r="B408" s="18" t="s">
        <v>2011</v>
      </c>
      <c r="C408" s="18" t="s">
        <v>2012</v>
      </c>
      <c r="D408" s="18" t="s">
        <v>2013</v>
      </c>
      <c r="E408">
        <v>1</v>
      </c>
      <c r="F408" t="s">
        <v>12</v>
      </c>
      <c r="G408" t="s">
        <v>11</v>
      </c>
      <c r="H408" s="18" t="s">
        <v>2014</v>
      </c>
      <c r="I408" t="s">
        <v>18</v>
      </c>
      <c r="J408" t="s">
        <v>19</v>
      </c>
      <c r="K408" s="18" t="s">
        <v>2015</v>
      </c>
    </row>
    <row r="409" spans="1:11" x14ac:dyDescent="0.25">
      <c r="A409" s="1">
        <v>44578.958333333336</v>
      </c>
      <c r="B409" s="18" t="s">
        <v>2016</v>
      </c>
      <c r="C409" s="18" t="s">
        <v>2017</v>
      </c>
      <c r="D409" s="18" t="s">
        <v>2018</v>
      </c>
      <c r="E409">
        <v>3</v>
      </c>
      <c r="F409" t="s">
        <v>11</v>
      </c>
      <c r="G409" t="s">
        <v>12</v>
      </c>
      <c r="H409" s="18" t="s">
        <v>2019</v>
      </c>
      <c r="I409" t="s">
        <v>20</v>
      </c>
      <c r="J409" t="s">
        <v>14</v>
      </c>
      <c r="K409" s="18" t="s">
        <v>2020</v>
      </c>
    </row>
    <row r="410" spans="1:11" x14ac:dyDescent="0.25">
      <c r="A410" s="1">
        <v>44579</v>
      </c>
      <c r="B410" s="18" t="s">
        <v>2021</v>
      </c>
      <c r="C410" s="18" t="s">
        <v>2022</v>
      </c>
      <c r="D410" s="18" t="s">
        <v>2023</v>
      </c>
      <c r="E410">
        <v>5</v>
      </c>
      <c r="F410" t="s">
        <v>12</v>
      </c>
      <c r="G410" t="s">
        <v>11</v>
      </c>
      <c r="H410" s="18" t="s">
        <v>2024</v>
      </c>
      <c r="I410" t="s">
        <v>17</v>
      </c>
      <c r="J410" t="s">
        <v>19</v>
      </c>
      <c r="K410" s="18" t="s">
        <v>2025</v>
      </c>
    </row>
    <row r="411" spans="1:11" x14ac:dyDescent="0.25">
      <c r="A411" s="1">
        <v>44579.041666666664</v>
      </c>
      <c r="B411" s="18" t="s">
        <v>2026</v>
      </c>
      <c r="C411" s="18" t="s">
        <v>2027</v>
      </c>
      <c r="D411" s="18" t="s">
        <v>2028</v>
      </c>
      <c r="E411">
        <v>9</v>
      </c>
      <c r="F411" t="s">
        <v>11</v>
      </c>
      <c r="G411" t="s">
        <v>11</v>
      </c>
      <c r="H411" s="18" t="s">
        <v>2029</v>
      </c>
      <c r="I411" t="s">
        <v>18</v>
      </c>
      <c r="J411" t="s">
        <v>14</v>
      </c>
      <c r="K411" s="18" t="s">
        <v>2030</v>
      </c>
    </row>
    <row r="412" spans="1:11" x14ac:dyDescent="0.25">
      <c r="A412" s="1">
        <v>44579.083333333336</v>
      </c>
      <c r="B412" s="18" t="s">
        <v>2031</v>
      </c>
      <c r="C412" s="18" t="s">
        <v>2032</v>
      </c>
      <c r="D412" s="18" t="s">
        <v>2033</v>
      </c>
      <c r="E412">
        <v>5</v>
      </c>
      <c r="F412" t="s">
        <v>12</v>
      </c>
      <c r="G412" t="s">
        <v>12</v>
      </c>
      <c r="H412" s="18" t="s">
        <v>2034</v>
      </c>
      <c r="I412" t="s">
        <v>13</v>
      </c>
      <c r="J412" t="s">
        <v>14</v>
      </c>
      <c r="K412" s="18" t="s">
        <v>2035</v>
      </c>
    </row>
    <row r="413" spans="1:11" x14ac:dyDescent="0.25">
      <c r="A413" s="1">
        <v>44579.125</v>
      </c>
      <c r="B413" s="18" t="s">
        <v>2036</v>
      </c>
      <c r="C413" s="18" t="s">
        <v>2037</v>
      </c>
      <c r="D413" s="18" t="s">
        <v>2038</v>
      </c>
      <c r="E413">
        <v>8</v>
      </c>
      <c r="F413" t="s">
        <v>11</v>
      </c>
      <c r="G413" t="s">
        <v>12</v>
      </c>
      <c r="H413" s="18" t="s">
        <v>2039</v>
      </c>
      <c r="I413" t="s">
        <v>21</v>
      </c>
      <c r="J413" t="s">
        <v>14</v>
      </c>
      <c r="K413" s="18" t="s">
        <v>2040</v>
      </c>
    </row>
    <row r="414" spans="1:11" x14ac:dyDescent="0.25">
      <c r="A414" s="1">
        <v>44579.166666666664</v>
      </c>
      <c r="B414" s="18" t="s">
        <v>2041</v>
      </c>
      <c r="C414" s="18" t="s">
        <v>2042</v>
      </c>
      <c r="D414" s="18" t="s">
        <v>2043</v>
      </c>
      <c r="E414">
        <v>8</v>
      </c>
      <c r="F414" t="s">
        <v>11</v>
      </c>
      <c r="G414" t="s">
        <v>12</v>
      </c>
      <c r="H414" s="18" t="s">
        <v>2044</v>
      </c>
      <c r="I414" t="s">
        <v>18</v>
      </c>
      <c r="J414" t="s">
        <v>14</v>
      </c>
      <c r="K414" s="18" t="s">
        <v>2045</v>
      </c>
    </row>
    <row r="415" spans="1:11" x14ac:dyDescent="0.25">
      <c r="A415" s="1">
        <v>44579.208333333336</v>
      </c>
      <c r="B415" s="18" t="s">
        <v>2046</v>
      </c>
      <c r="C415" s="18" t="s">
        <v>2047</v>
      </c>
      <c r="D415" s="18" t="s">
        <v>2048</v>
      </c>
      <c r="E415">
        <v>5</v>
      </c>
      <c r="F415" t="s">
        <v>11</v>
      </c>
      <c r="G415" t="s">
        <v>11</v>
      </c>
      <c r="H415" s="18" t="s">
        <v>2049</v>
      </c>
      <c r="I415" t="s">
        <v>15</v>
      </c>
      <c r="J415" t="s">
        <v>14</v>
      </c>
      <c r="K415" s="18" t="s">
        <v>2050</v>
      </c>
    </row>
    <row r="416" spans="1:11" x14ac:dyDescent="0.25">
      <c r="A416" s="1">
        <v>44579.25</v>
      </c>
      <c r="B416" s="18" t="s">
        <v>2051</v>
      </c>
      <c r="C416" s="18" t="s">
        <v>2052</v>
      </c>
      <c r="D416" s="18" t="s">
        <v>2053</v>
      </c>
      <c r="E416">
        <v>5</v>
      </c>
      <c r="F416" t="s">
        <v>11</v>
      </c>
      <c r="G416" t="s">
        <v>11</v>
      </c>
      <c r="H416" s="18" t="s">
        <v>2054</v>
      </c>
      <c r="I416" t="s">
        <v>17</v>
      </c>
      <c r="J416" t="s">
        <v>19</v>
      </c>
      <c r="K416" s="18" t="s">
        <v>2055</v>
      </c>
    </row>
    <row r="417" spans="1:11" x14ac:dyDescent="0.25">
      <c r="A417" s="1">
        <v>44579.291666666664</v>
      </c>
      <c r="B417" s="18" t="s">
        <v>2056</v>
      </c>
      <c r="C417" s="18" t="s">
        <v>2057</v>
      </c>
      <c r="D417" s="18" t="s">
        <v>2058</v>
      </c>
      <c r="E417">
        <v>9</v>
      </c>
      <c r="F417" t="s">
        <v>12</v>
      </c>
      <c r="G417" t="s">
        <v>12</v>
      </c>
      <c r="H417" s="18" t="s">
        <v>2059</v>
      </c>
      <c r="I417" t="s">
        <v>18</v>
      </c>
      <c r="J417" t="s">
        <v>19</v>
      </c>
      <c r="K417" s="18" t="s">
        <v>2060</v>
      </c>
    </row>
    <row r="418" spans="1:11" x14ac:dyDescent="0.25">
      <c r="A418" s="1">
        <v>44579.333333333336</v>
      </c>
      <c r="B418" s="18" t="s">
        <v>2061</v>
      </c>
      <c r="C418" s="18" t="s">
        <v>2062</v>
      </c>
      <c r="D418" s="18" t="s">
        <v>2063</v>
      </c>
      <c r="E418">
        <v>5</v>
      </c>
      <c r="F418" t="s">
        <v>11</v>
      </c>
      <c r="G418" t="s">
        <v>11</v>
      </c>
      <c r="H418">
        <v>3.5793372886373499E-2</v>
      </c>
      <c r="I418" t="s">
        <v>21</v>
      </c>
      <c r="J418" t="s">
        <v>14</v>
      </c>
      <c r="K418" s="18" t="s">
        <v>2064</v>
      </c>
    </row>
    <row r="419" spans="1:11" x14ac:dyDescent="0.25">
      <c r="A419" s="1">
        <v>44579.375</v>
      </c>
      <c r="B419" s="18" t="s">
        <v>2065</v>
      </c>
      <c r="C419" s="18" t="s">
        <v>2066</v>
      </c>
      <c r="D419" s="18" t="s">
        <v>2067</v>
      </c>
      <c r="E419">
        <v>3</v>
      </c>
      <c r="F419" t="s">
        <v>11</v>
      </c>
      <c r="G419" t="s">
        <v>12</v>
      </c>
      <c r="H419" s="18" t="s">
        <v>2068</v>
      </c>
      <c r="I419" t="s">
        <v>13</v>
      </c>
      <c r="J419" t="s">
        <v>19</v>
      </c>
      <c r="K419" s="18" t="s">
        <v>2069</v>
      </c>
    </row>
    <row r="420" spans="1:11" x14ac:dyDescent="0.25">
      <c r="A420" s="1">
        <v>44579.416666666664</v>
      </c>
      <c r="B420" s="18" t="s">
        <v>2070</v>
      </c>
      <c r="C420" s="18" t="s">
        <v>2071</v>
      </c>
      <c r="D420" s="18" t="s">
        <v>2072</v>
      </c>
      <c r="E420">
        <v>4</v>
      </c>
      <c r="F420" t="s">
        <v>12</v>
      </c>
      <c r="G420" t="s">
        <v>12</v>
      </c>
      <c r="H420" s="18" t="s">
        <v>2073</v>
      </c>
      <c r="I420" t="s">
        <v>18</v>
      </c>
      <c r="J420" t="s">
        <v>19</v>
      </c>
      <c r="K420" s="18" t="s">
        <v>2074</v>
      </c>
    </row>
    <row r="421" spans="1:11" x14ac:dyDescent="0.25">
      <c r="A421" s="1">
        <v>44579.458333333336</v>
      </c>
      <c r="B421" s="18" t="s">
        <v>2075</v>
      </c>
      <c r="C421" s="18" t="s">
        <v>2076</v>
      </c>
      <c r="D421" s="18" t="s">
        <v>2077</v>
      </c>
      <c r="E421">
        <v>5</v>
      </c>
      <c r="F421" t="s">
        <v>11</v>
      </c>
      <c r="G421" t="s">
        <v>12</v>
      </c>
      <c r="H421" s="18" t="s">
        <v>2078</v>
      </c>
      <c r="I421" t="s">
        <v>21</v>
      </c>
      <c r="J421" t="s">
        <v>19</v>
      </c>
      <c r="K421" s="18" t="s">
        <v>2079</v>
      </c>
    </row>
    <row r="422" spans="1:11" x14ac:dyDescent="0.25">
      <c r="A422" s="1">
        <v>44579.5</v>
      </c>
      <c r="B422" s="18" t="s">
        <v>2080</v>
      </c>
      <c r="C422" s="18" t="s">
        <v>2081</v>
      </c>
      <c r="D422" s="18" t="s">
        <v>2082</v>
      </c>
      <c r="E422">
        <v>8</v>
      </c>
      <c r="F422" t="s">
        <v>12</v>
      </c>
      <c r="G422" t="s">
        <v>11</v>
      </c>
      <c r="H422" s="18" t="s">
        <v>2083</v>
      </c>
      <c r="I422" t="s">
        <v>20</v>
      </c>
      <c r="J422" t="s">
        <v>14</v>
      </c>
      <c r="K422" s="18" t="s">
        <v>2084</v>
      </c>
    </row>
    <row r="423" spans="1:11" x14ac:dyDescent="0.25">
      <c r="A423" s="1">
        <v>44579.541666666664</v>
      </c>
      <c r="B423" s="18" t="s">
        <v>2085</v>
      </c>
      <c r="C423" s="18" t="s">
        <v>2086</v>
      </c>
      <c r="D423" s="18" t="s">
        <v>2087</v>
      </c>
      <c r="E423">
        <v>9</v>
      </c>
      <c r="F423" t="s">
        <v>12</v>
      </c>
      <c r="G423" t="s">
        <v>12</v>
      </c>
      <c r="H423" s="18" t="s">
        <v>2088</v>
      </c>
      <c r="I423" t="s">
        <v>18</v>
      </c>
      <c r="J423" t="s">
        <v>19</v>
      </c>
      <c r="K423" s="18" t="s">
        <v>2089</v>
      </c>
    </row>
    <row r="424" spans="1:11" x14ac:dyDescent="0.25">
      <c r="A424" s="1">
        <v>44579.583333333336</v>
      </c>
      <c r="B424" s="18" t="s">
        <v>2090</v>
      </c>
      <c r="C424" s="18" t="s">
        <v>2091</v>
      </c>
      <c r="D424" s="18" t="s">
        <v>2092</v>
      </c>
      <c r="E424">
        <v>7</v>
      </c>
      <c r="F424" t="s">
        <v>11</v>
      </c>
      <c r="G424" t="s">
        <v>11</v>
      </c>
      <c r="H424" s="18" t="s">
        <v>2093</v>
      </c>
      <c r="I424" t="s">
        <v>13</v>
      </c>
      <c r="J424" t="s">
        <v>14</v>
      </c>
      <c r="K424" s="18" t="s">
        <v>2094</v>
      </c>
    </row>
    <row r="425" spans="1:11" x14ac:dyDescent="0.25">
      <c r="A425" s="1">
        <v>44579.625</v>
      </c>
      <c r="B425" s="18" t="s">
        <v>2095</v>
      </c>
      <c r="C425" s="18" t="s">
        <v>2096</v>
      </c>
      <c r="D425" s="18" t="s">
        <v>2097</v>
      </c>
      <c r="E425">
        <v>4</v>
      </c>
      <c r="F425" t="s">
        <v>11</v>
      </c>
      <c r="G425" t="s">
        <v>12</v>
      </c>
      <c r="H425" s="18" t="s">
        <v>2098</v>
      </c>
      <c r="I425" t="s">
        <v>15</v>
      </c>
      <c r="J425" t="s">
        <v>14</v>
      </c>
      <c r="K425" s="18" t="s">
        <v>2099</v>
      </c>
    </row>
    <row r="426" spans="1:11" x14ac:dyDescent="0.25">
      <c r="A426" s="1">
        <v>44579.666666666664</v>
      </c>
      <c r="B426" s="18" t="s">
        <v>2100</v>
      </c>
      <c r="C426" s="18" t="s">
        <v>2101</v>
      </c>
      <c r="D426" s="18" t="s">
        <v>2102</v>
      </c>
      <c r="E426">
        <v>9</v>
      </c>
      <c r="F426" t="s">
        <v>11</v>
      </c>
      <c r="G426" t="s">
        <v>12</v>
      </c>
      <c r="H426" s="18" t="s">
        <v>2103</v>
      </c>
      <c r="I426" t="s">
        <v>16</v>
      </c>
      <c r="J426" t="s">
        <v>14</v>
      </c>
      <c r="K426" s="18" t="s">
        <v>2104</v>
      </c>
    </row>
    <row r="427" spans="1:11" x14ac:dyDescent="0.25">
      <c r="A427" s="1">
        <v>44579.708333333336</v>
      </c>
      <c r="B427" s="18" t="s">
        <v>2105</v>
      </c>
      <c r="C427" s="18" t="s">
        <v>2106</v>
      </c>
      <c r="D427" s="18" t="s">
        <v>2107</v>
      </c>
      <c r="E427">
        <v>8</v>
      </c>
      <c r="F427" t="s">
        <v>11</v>
      </c>
      <c r="G427" t="s">
        <v>11</v>
      </c>
      <c r="H427" s="18" t="s">
        <v>2108</v>
      </c>
      <c r="I427" t="s">
        <v>13</v>
      </c>
      <c r="J427" t="s">
        <v>14</v>
      </c>
      <c r="K427" s="18" t="s">
        <v>2109</v>
      </c>
    </row>
    <row r="428" spans="1:11" x14ac:dyDescent="0.25">
      <c r="A428" s="1">
        <v>44579.75</v>
      </c>
      <c r="B428" s="18" t="s">
        <v>2110</v>
      </c>
      <c r="C428" s="18" t="s">
        <v>2111</v>
      </c>
      <c r="D428" s="18" t="s">
        <v>2112</v>
      </c>
      <c r="E428">
        <v>1</v>
      </c>
      <c r="F428" t="s">
        <v>11</v>
      </c>
      <c r="G428" t="s">
        <v>12</v>
      </c>
      <c r="H428" s="18" t="s">
        <v>2113</v>
      </c>
      <c r="I428" t="s">
        <v>20</v>
      </c>
      <c r="J428" t="s">
        <v>14</v>
      </c>
      <c r="K428" s="18" t="s">
        <v>2114</v>
      </c>
    </row>
    <row r="429" spans="1:11" x14ac:dyDescent="0.25">
      <c r="A429" s="1">
        <v>44579.791666666664</v>
      </c>
      <c r="B429" s="18" t="s">
        <v>2115</v>
      </c>
      <c r="C429" s="18" t="s">
        <v>2116</v>
      </c>
      <c r="D429" s="18" t="s">
        <v>2117</v>
      </c>
      <c r="E429">
        <v>0</v>
      </c>
      <c r="F429" t="s">
        <v>12</v>
      </c>
      <c r="G429" t="s">
        <v>12</v>
      </c>
      <c r="H429" s="18" t="s">
        <v>2118</v>
      </c>
      <c r="I429" t="s">
        <v>15</v>
      </c>
      <c r="J429" t="s">
        <v>14</v>
      </c>
      <c r="K429" s="18" t="s">
        <v>2119</v>
      </c>
    </row>
    <row r="430" spans="1:11" x14ac:dyDescent="0.25">
      <c r="A430" s="1">
        <v>44579.833333333336</v>
      </c>
      <c r="B430" s="18" t="s">
        <v>2120</v>
      </c>
      <c r="C430" s="18" t="s">
        <v>2121</v>
      </c>
      <c r="D430" s="18" t="s">
        <v>2122</v>
      </c>
      <c r="E430">
        <v>3</v>
      </c>
      <c r="F430" t="s">
        <v>11</v>
      </c>
      <c r="G430" t="s">
        <v>12</v>
      </c>
      <c r="H430" s="18" t="s">
        <v>2123</v>
      </c>
      <c r="I430" t="s">
        <v>16</v>
      </c>
      <c r="J430" t="s">
        <v>14</v>
      </c>
      <c r="K430" s="18" t="s">
        <v>2124</v>
      </c>
    </row>
    <row r="431" spans="1:11" x14ac:dyDescent="0.25">
      <c r="A431" s="1">
        <v>44579.875</v>
      </c>
      <c r="B431" s="18" t="s">
        <v>2125</v>
      </c>
      <c r="C431" s="18" t="s">
        <v>2126</v>
      </c>
      <c r="D431" s="18" t="s">
        <v>2127</v>
      </c>
      <c r="E431">
        <v>0</v>
      </c>
      <c r="F431" t="s">
        <v>12</v>
      </c>
      <c r="G431" t="s">
        <v>12</v>
      </c>
      <c r="H431">
        <v>9.4255489688460798</v>
      </c>
      <c r="I431" t="s">
        <v>20</v>
      </c>
      <c r="J431" t="s">
        <v>14</v>
      </c>
      <c r="K431" s="18" t="s">
        <v>2128</v>
      </c>
    </row>
    <row r="432" spans="1:11" x14ac:dyDescent="0.25">
      <c r="A432" s="1">
        <v>44579.916666666664</v>
      </c>
      <c r="B432" s="18" t="s">
        <v>2129</v>
      </c>
      <c r="C432" s="18" t="s">
        <v>2130</v>
      </c>
      <c r="D432" s="18" t="s">
        <v>2131</v>
      </c>
      <c r="E432">
        <v>6</v>
      </c>
      <c r="F432" t="s">
        <v>12</v>
      </c>
      <c r="G432" t="s">
        <v>11</v>
      </c>
      <c r="H432" s="18" t="s">
        <v>2132</v>
      </c>
      <c r="I432" t="s">
        <v>21</v>
      </c>
      <c r="J432" t="s">
        <v>14</v>
      </c>
      <c r="K432" s="18" t="s">
        <v>2133</v>
      </c>
    </row>
    <row r="433" spans="1:11" x14ac:dyDescent="0.25">
      <c r="A433" s="1">
        <v>44579.958333333336</v>
      </c>
      <c r="B433" s="18" t="s">
        <v>2134</v>
      </c>
      <c r="C433" s="18" t="s">
        <v>2135</v>
      </c>
      <c r="D433" s="18" t="s">
        <v>2136</v>
      </c>
      <c r="E433">
        <v>7</v>
      </c>
      <c r="F433" t="s">
        <v>11</v>
      </c>
      <c r="G433" t="s">
        <v>12</v>
      </c>
      <c r="H433" s="18" t="s">
        <v>2137</v>
      </c>
      <c r="I433" t="s">
        <v>18</v>
      </c>
      <c r="J433" t="s">
        <v>19</v>
      </c>
      <c r="K433" s="18" t="s">
        <v>2138</v>
      </c>
    </row>
    <row r="434" spans="1:11" x14ac:dyDescent="0.25">
      <c r="A434" s="1">
        <v>44580</v>
      </c>
      <c r="B434" s="18" t="s">
        <v>2139</v>
      </c>
      <c r="C434" s="18" t="s">
        <v>2140</v>
      </c>
      <c r="D434">
        <v>1254.5531970418201</v>
      </c>
      <c r="E434">
        <v>1</v>
      </c>
      <c r="F434" t="s">
        <v>12</v>
      </c>
      <c r="G434" t="s">
        <v>12</v>
      </c>
      <c r="H434" s="18" t="s">
        <v>2141</v>
      </c>
      <c r="I434" t="s">
        <v>15</v>
      </c>
      <c r="J434" t="s">
        <v>14</v>
      </c>
      <c r="K434" s="18" t="s">
        <v>2142</v>
      </c>
    </row>
    <row r="435" spans="1:11" x14ac:dyDescent="0.25">
      <c r="A435" s="1">
        <v>44580.041666666664</v>
      </c>
      <c r="B435" s="18" t="s">
        <v>2143</v>
      </c>
      <c r="C435" s="18" t="s">
        <v>2144</v>
      </c>
      <c r="D435" s="18" t="s">
        <v>2145</v>
      </c>
      <c r="E435">
        <v>7</v>
      </c>
      <c r="F435" t="s">
        <v>12</v>
      </c>
      <c r="G435" t="s">
        <v>11</v>
      </c>
      <c r="H435" s="18" t="s">
        <v>2146</v>
      </c>
      <c r="I435" t="s">
        <v>13</v>
      </c>
      <c r="J435" t="s">
        <v>19</v>
      </c>
      <c r="K435" s="18" t="s">
        <v>2147</v>
      </c>
    </row>
    <row r="436" spans="1:11" x14ac:dyDescent="0.25">
      <c r="A436" s="1">
        <v>44580.083333333336</v>
      </c>
      <c r="B436" s="18" t="s">
        <v>2148</v>
      </c>
      <c r="C436" s="18" t="s">
        <v>2149</v>
      </c>
      <c r="D436" s="18" t="s">
        <v>2150</v>
      </c>
      <c r="E436">
        <v>1</v>
      </c>
      <c r="F436" t="s">
        <v>11</v>
      </c>
      <c r="G436" t="s">
        <v>12</v>
      </c>
      <c r="H436" s="18" t="s">
        <v>2151</v>
      </c>
      <c r="I436" t="s">
        <v>16</v>
      </c>
      <c r="J436" t="s">
        <v>14</v>
      </c>
      <c r="K436" s="18" t="s">
        <v>2152</v>
      </c>
    </row>
    <row r="437" spans="1:11" x14ac:dyDescent="0.25">
      <c r="A437" s="1">
        <v>44580.125</v>
      </c>
      <c r="B437" s="18" t="s">
        <v>2153</v>
      </c>
      <c r="C437" s="18" t="s">
        <v>2154</v>
      </c>
      <c r="D437" s="18" t="s">
        <v>2155</v>
      </c>
      <c r="E437">
        <v>6</v>
      </c>
      <c r="F437" t="s">
        <v>11</v>
      </c>
      <c r="G437" t="s">
        <v>11</v>
      </c>
      <c r="H437" s="18" t="s">
        <v>2156</v>
      </c>
      <c r="I437" t="s">
        <v>13</v>
      </c>
      <c r="J437" t="s">
        <v>19</v>
      </c>
      <c r="K437" s="18" t="s">
        <v>2157</v>
      </c>
    </row>
    <row r="438" spans="1:11" x14ac:dyDescent="0.25">
      <c r="A438" s="1">
        <v>44580.166666666664</v>
      </c>
      <c r="B438" s="18" t="s">
        <v>2158</v>
      </c>
      <c r="C438" s="18" t="s">
        <v>2159</v>
      </c>
      <c r="D438" s="18" t="s">
        <v>2160</v>
      </c>
      <c r="E438">
        <v>9</v>
      </c>
      <c r="F438" t="s">
        <v>11</v>
      </c>
      <c r="G438" t="s">
        <v>12</v>
      </c>
      <c r="H438" s="18" t="s">
        <v>2161</v>
      </c>
      <c r="I438" t="s">
        <v>21</v>
      </c>
      <c r="J438" t="s">
        <v>19</v>
      </c>
      <c r="K438">
        <v>91.007122281253203</v>
      </c>
    </row>
    <row r="439" spans="1:11" x14ac:dyDescent="0.25">
      <c r="A439" s="1">
        <v>44580.208333333336</v>
      </c>
      <c r="B439" s="18" t="s">
        <v>2162</v>
      </c>
      <c r="C439" s="18" t="s">
        <v>2163</v>
      </c>
      <c r="D439" s="18" t="s">
        <v>2164</v>
      </c>
      <c r="E439">
        <v>2</v>
      </c>
      <c r="F439" t="s">
        <v>12</v>
      </c>
      <c r="G439" t="s">
        <v>11</v>
      </c>
      <c r="H439" s="18" t="s">
        <v>2165</v>
      </c>
      <c r="I439" t="s">
        <v>21</v>
      </c>
      <c r="J439" t="s">
        <v>19</v>
      </c>
      <c r="K439" s="18" t="s">
        <v>2166</v>
      </c>
    </row>
    <row r="440" spans="1:11" x14ac:dyDescent="0.25">
      <c r="A440" s="1">
        <v>44580.25</v>
      </c>
      <c r="B440" s="18" t="s">
        <v>2167</v>
      </c>
      <c r="C440" s="18" t="s">
        <v>2168</v>
      </c>
      <c r="D440" s="18" t="s">
        <v>2169</v>
      </c>
      <c r="E440">
        <v>6</v>
      </c>
      <c r="F440" t="s">
        <v>11</v>
      </c>
      <c r="G440" t="s">
        <v>12</v>
      </c>
      <c r="H440" s="18" t="s">
        <v>2170</v>
      </c>
      <c r="I440" t="s">
        <v>18</v>
      </c>
      <c r="J440" t="s">
        <v>19</v>
      </c>
      <c r="K440" s="18" t="s">
        <v>2171</v>
      </c>
    </row>
    <row r="441" spans="1:11" x14ac:dyDescent="0.25">
      <c r="A441" s="1">
        <v>44580.291666666664</v>
      </c>
      <c r="B441" s="18" t="s">
        <v>2172</v>
      </c>
      <c r="C441" s="18" t="s">
        <v>2173</v>
      </c>
      <c r="D441" s="18" t="s">
        <v>2174</v>
      </c>
      <c r="E441">
        <v>9</v>
      </c>
      <c r="F441" t="s">
        <v>12</v>
      </c>
      <c r="G441" t="s">
        <v>11</v>
      </c>
      <c r="H441" s="18" t="s">
        <v>2175</v>
      </c>
      <c r="I441" t="s">
        <v>13</v>
      </c>
      <c r="J441" t="s">
        <v>19</v>
      </c>
      <c r="K441" s="18" t="s">
        <v>2176</v>
      </c>
    </row>
    <row r="442" spans="1:11" x14ac:dyDescent="0.25">
      <c r="A442" s="1">
        <v>44580.333333333336</v>
      </c>
      <c r="B442" s="18" t="s">
        <v>2177</v>
      </c>
      <c r="C442" s="18" t="s">
        <v>2178</v>
      </c>
      <c r="D442" s="18" t="s">
        <v>2179</v>
      </c>
      <c r="E442">
        <v>7</v>
      </c>
      <c r="F442" t="s">
        <v>11</v>
      </c>
      <c r="G442" t="s">
        <v>12</v>
      </c>
      <c r="H442" s="18" t="s">
        <v>2180</v>
      </c>
      <c r="I442" t="s">
        <v>21</v>
      </c>
      <c r="J442" t="s">
        <v>19</v>
      </c>
      <c r="K442" s="18" t="s">
        <v>2181</v>
      </c>
    </row>
    <row r="443" spans="1:11" x14ac:dyDescent="0.25">
      <c r="A443" s="1">
        <v>44580.375</v>
      </c>
      <c r="B443" s="18" t="s">
        <v>2182</v>
      </c>
      <c r="C443" s="18" t="s">
        <v>2183</v>
      </c>
      <c r="D443" s="18" t="s">
        <v>2184</v>
      </c>
      <c r="E443">
        <v>3</v>
      </c>
      <c r="F443" t="s">
        <v>11</v>
      </c>
      <c r="G443" t="s">
        <v>11</v>
      </c>
      <c r="H443" s="18" t="s">
        <v>2185</v>
      </c>
      <c r="I443" t="s">
        <v>15</v>
      </c>
      <c r="J443" t="s">
        <v>14</v>
      </c>
      <c r="K443" s="18" t="s">
        <v>2186</v>
      </c>
    </row>
    <row r="444" spans="1:11" x14ac:dyDescent="0.25">
      <c r="A444" s="1">
        <v>44580.416666666664</v>
      </c>
      <c r="B444" s="18" t="s">
        <v>2187</v>
      </c>
      <c r="C444" s="18" t="s">
        <v>2188</v>
      </c>
      <c r="D444" s="18" t="s">
        <v>2189</v>
      </c>
      <c r="E444">
        <v>1</v>
      </c>
      <c r="F444" t="s">
        <v>12</v>
      </c>
      <c r="G444" t="s">
        <v>11</v>
      </c>
      <c r="H444" s="18" t="s">
        <v>2190</v>
      </c>
      <c r="I444" t="s">
        <v>17</v>
      </c>
      <c r="J444" t="s">
        <v>14</v>
      </c>
      <c r="K444" s="18" t="s">
        <v>2191</v>
      </c>
    </row>
    <row r="445" spans="1:11" x14ac:dyDescent="0.25">
      <c r="A445" s="1">
        <v>44580.458333333336</v>
      </c>
      <c r="B445" s="18" t="s">
        <v>2192</v>
      </c>
      <c r="C445">
        <v>39.367211141352598</v>
      </c>
      <c r="D445" s="18" t="s">
        <v>2193</v>
      </c>
      <c r="E445">
        <v>5</v>
      </c>
      <c r="F445" t="s">
        <v>12</v>
      </c>
      <c r="G445" t="s">
        <v>11</v>
      </c>
      <c r="H445" s="18" t="s">
        <v>2194</v>
      </c>
      <c r="I445" t="s">
        <v>15</v>
      </c>
      <c r="J445" t="s">
        <v>14</v>
      </c>
      <c r="K445" s="18" t="s">
        <v>2195</v>
      </c>
    </row>
    <row r="446" spans="1:11" x14ac:dyDescent="0.25">
      <c r="A446" s="1">
        <v>44580.5</v>
      </c>
      <c r="B446" s="18" t="s">
        <v>2196</v>
      </c>
      <c r="C446" s="18" t="s">
        <v>2197</v>
      </c>
      <c r="D446" s="18" t="s">
        <v>2198</v>
      </c>
      <c r="E446">
        <v>8</v>
      </c>
      <c r="F446" t="s">
        <v>12</v>
      </c>
      <c r="G446" t="s">
        <v>11</v>
      </c>
      <c r="H446" s="18" t="s">
        <v>2199</v>
      </c>
      <c r="I446" t="s">
        <v>17</v>
      </c>
      <c r="J446" t="s">
        <v>19</v>
      </c>
      <c r="K446" s="18" t="s">
        <v>2200</v>
      </c>
    </row>
    <row r="447" spans="1:11" x14ac:dyDescent="0.25">
      <c r="A447" s="1">
        <v>44580.541666666664</v>
      </c>
      <c r="B447" s="18" t="s">
        <v>2201</v>
      </c>
      <c r="C447" s="18" t="s">
        <v>2202</v>
      </c>
      <c r="D447" s="18" t="s">
        <v>2203</v>
      </c>
      <c r="E447">
        <v>7</v>
      </c>
      <c r="F447" t="s">
        <v>12</v>
      </c>
      <c r="G447" t="s">
        <v>11</v>
      </c>
      <c r="H447" s="18" t="s">
        <v>2204</v>
      </c>
      <c r="I447" t="s">
        <v>20</v>
      </c>
      <c r="J447" t="s">
        <v>19</v>
      </c>
      <c r="K447" s="18" t="s">
        <v>2205</v>
      </c>
    </row>
    <row r="448" spans="1:11" x14ac:dyDescent="0.25">
      <c r="A448" s="1">
        <v>44580.583333333336</v>
      </c>
      <c r="B448" s="18" t="s">
        <v>2206</v>
      </c>
      <c r="C448" s="18" t="s">
        <v>2207</v>
      </c>
      <c r="D448" s="18" t="s">
        <v>2208</v>
      </c>
      <c r="E448">
        <v>5</v>
      </c>
      <c r="F448" t="s">
        <v>12</v>
      </c>
      <c r="G448" t="s">
        <v>11</v>
      </c>
      <c r="H448" s="18" t="s">
        <v>2209</v>
      </c>
      <c r="I448" t="s">
        <v>20</v>
      </c>
      <c r="J448" t="s">
        <v>14</v>
      </c>
      <c r="K448" s="18" t="s">
        <v>2210</v>
      </c>
    </row>
    <row r="449" spans="1:11" x14ac:dyDescent="0.25">
      <c r="A449" s="1">
        <v>44580.625</v>
      </c>
      <c r="B449" s="18" t="s">
        <v>2211</v>
      </c>
      <c r="C449" s="18" t="s">
        <v>2212</v>
      </c>
      <c r="D449" s="18" t="s">
        <v>2213</v>
      </c>
      <c r="E449">
        <v>3</v>
      </c>
      <c r="F449" t="s">
        <v>11</v>
      </c>
      <c r="G449" t="s">
        <v>12</v>
      </c>
      <c r="H449">
        <v>5.9837420455259797E-2</v>
      </c>
      <c r="I449" t="s">
        <v>20</v>
      </c>
      <c r="J449" t="s">
        <v>14</v>
      </c>
      <c r="K449" s="18" t="s">
        <v>2214</v>
      </c>
    </row>
    <row r="450" spans="1:11" x14ac:dyDescent="0.25">
      <c r="A450" s="1">
        <v>44580.666666666664</v>
      </c>
      <c r="B450" s="18" t="s">
        <v>2215</v>
      </c>
      <c r="C450" s="18" t="s">
        <v>2216</v>
      </c>
      <c r="D450" s="18" t="s">
        <v>2217</v>
      </c>
      <c r="E450">
        <v>6</v>
      </c>
      <c r="F450" t="s">
        <v>12</v>
      </c>
      <c r="G450" t="s">
        <v>12</v>
      </c>
      <c r="H450" s="18" t="s">
        <v>2218</v>
      </c>
      <c r="I450" t="s">
        <v>18</v>
      </c>
      <c r="J450" t="s">
        <v>19</v>
      </c>
      <c r="K450" s="18" t="s">
        <v>2219</v>
      </c>
    </row>
    <row r="451" spans="1:11" x14ac:dyDescent="0.25">
      <c r="A451" s="1">
        <v>44580.708333333336</v>
      </c>
      <c r="B451" s="18" t="s">
        <v>2220</v>
      </c>
      <c r="C451" s="18" t="s">
        <v>2221</v>
      </c>
      <c r="D451" s="18" t="s">
        <v>2222</v>
      </c>
      <c r="E451">
        <v>0</v>
      </c>
      <c r="F451" t="s">
        <v>12</v>
      </c>
      <c r="G451" t="s">
        <v>11</v>
      </c>
      <c r="H451" s="18" t="s">
        <v>2223</v>
      </c>
      <c r="I451" t="s">
        <v>16</v>
      </c>
      <c r="J451" t="s">
        <v>14</v>
      </c>
      <c r="K451" s="18" t="s">
        <v>2224</v>
      </c>
    </row>
    <row r="452" spans="1:11" x14ac:dyDescent="0.25">
      <c r="A452" s="1">
        <v>44580.75</v>
      </c>
      <c r="B452" s="18" t="s">
        <v>2225</v>
      </c>
      <c r="C452" s="18" t="s">
        <v>2226</v>
      </c>
      <c r="D452" s="18" t="s">
        <v>2227</v>
      </c>
      <c r="E452">
        <v>9</v>
      </c>
      <c r="F452" t="s">
        <v>11</v>
      </c>
      <c r="G452" t="s">
        <v>12</v>
      </c>
      <c r="H452" s="18" t="s">
        <v>2228</v>
      </c>
      <c r="I452" t="s">
        <v>16</v>
      </c>
      <c r="J452" t="s">
        <v>19</v>
      </c>
      <c r="K452" s="18" t="s">
        <v>2229</v>
      </c>
    </row>
    <row r="453" spans="1:11" x14ac:dyDescent="0.25">
      <c r="A453" s="1">
        <v>44580.791666666664</v>
      </c>
      <c r="B453" s="18" t="s">
        <v>2230</v>
      </c>
      <c r="C453" s="18" t="s">
        <v>2231</v>
      </c>
      <c r="D453" s="18" t="s">
        <v>2232</v>
      </c>
      <c r="E453">
        <v>2</v>
      </c>
      <c r="F453" t="s">
        <v>11</v>
      </c>
      <c r="G453" t="s">
        <v>12</v>
      </c>
      <c r="H453" s="18" t="s">
        <v>2233</v>
      </c>
      <c r="I453" t="s">
        <v>18</v>
      </c>
      <c r="J453" t="s">
        <v>14</v>
      </c>
      <c r="K453">
        <v>61.498861564580203</v>
      </c>
    </row>
    <row r="454" spans="1:11" x14ac:dyDescent="0.25">
      <c r="A454" s="1">
        <v>44580.833333333336</v>
      </c>
      <c r="B454" s="18" t="s">
        <v>2234</v>
      </c>
      <c r="C454" s="18" t="s">
        <v>2235</v>
      </c>
      <c r="D454" s="18" t="s">
        <v>2236</v>
      </c>
      <c r="E454">
        <v>9</v>
      </c>
      <c r="F454" t="s">
        <v>11</v>
      </c>
      <c r="G454" t="s">
        <v>12</v>
      </c>
      <c r="H454" s="18" t="s">
        <v>2237</v>
      </c>
      <c r="I454" t="s">
        <v>18</v>
      </c>
      <c r="J454" t="s">
        <v>14</v>
      </c>
      <c r="K454">
        <v>87.888630812734306</v>
      </c>
    </row>
    <row r="455" spans="1:11" x14ac:dyDescent="0.25">
      <c r="A455" s="1">
        <v>44580.875</v>
      </c>
      <c r="B455" s="18" t="s">
        <v>2238</v>
      </c>
      <c r="C455" s="18" t="s">
        <v>2239</v>
      </c>
      <c r="D455" s="18" t="s">
        <v>2240</v>
      </c>
      <c r="E455">
        <v>2</v>
      </c>
      <c r="F455" t="s">
        <v>12</v>
      </c>
      <c r="G455" t="s">
        <v>12</v>
      </c>
      <c r="H455" s="18" t="s">
        <v>2241</v>
      </c>
      <c r="I455" t="s">
        <v>16</v>
      </c>
      <c r="J455" t="s">
        <v>14</v>
      </c>
      <c r="K455" s="18" t="s">
        <v>2242</v>
      </c>
    </row>
    <row r="456" spans="1:11" x14ac:dyDescent="0.25">
      <c r="A456" s="1">
        <v>44580.916666666664</v>
      </c>
      <c r="B456" s="18" t="s">
        <v>2243</v>
      </c>
      <c r="C456" s="18" t="s">
        <v>2244</v>
      </c>
      <c r="D456" s="18" t="s">
        <v>2245</v>
      </c>
      <c r="E456">
        <v>7</v>
      </c>
      <c r="F456" t="s">
        <v>11</v>
      </c>
      <c r="G456" t="s">
        <v>11</v>
      </c>
      <c r="H456" s="18" t="s">
        <v>2246</v>
      </c>
      <c r="I456" t="s">
        <v>18</v>
      </c>
      <c r="J456" t="s">
        <v>14</v>
      </c>
      <c r="K456" s="18" t="s">
        <v>2247</v>
      </c>
    </row>
    <row r="457" spans="1:11" x14ac:dyDescent="0.25">
      <c r="A457" s="1">
        <v>44580.958333333336</v>
      </c>
      <c r="B457">
        <v>24.250220009206</v>
      </c>
      <c r="C457" s="18" t="s">
        <v>2248</v>
      </c>
      <c r="D457" s="18" t="s">
        <v>2249</v>
      </c>
      <c r="E457">
        <v>1</v>
      </c>
      <c r="F457" t="s">
        <v>11</v>
      </c>
      <c r="G457" t="s">
        <v>11</v>
      </c>
      <c r="H457" s="18" t="s">
        <v>2250</v>
      </c>
      <c r="I457" t="s">
        <v>16</v>
      </c>
      <c r="J457" t="s">
        <v>19</v>
      </c>
      <c r="K457" s="18" t="s">
        <v>2251</v>
      </c>
    </row>
    <row r="458" spans="1:11" x14ac:dyDescent="0.25">
      <c r="A458" s="1">
        <v>44581</v>
      </c>
      <c r="B458" s="18" t="s">
        <v>2252</v>
      </c>
      <c r="C458" s="18" t="s">
        <v>2253</v>
      </c>
      <c r="D458" s="18" t="s">
        <v>2254</v>
      </c>
      <c r="E458">
        <v>1</v>
      </c>
      <c r="F458" t="s">
        <v>12</v>
      </c>
      <c r="G458" t="s">
        <v>11</v>
      </c>
      <c r="H458" s="18" t="s">
        <v>2255</v>
      </c>
      <c r="I458" t="s">
        <v>15</v>
      </c>
      <c r="J458" t="s">
        <v>14</v>
      </c>
      <c r="K458">
        <v>68.560863337911499</v>
      </c>
    </row>
    <row r="459" spans="1:11" x14ac:dyDescent="0.25">
      <c r="A459" s="1">
        <v>44581.041666666664</v>
      </c>
      <c r="B459" s="18" t="s">
        <v>2256</v>
      </c>
      <c r="C459" s="18" t="s">
        <v>2257</v>
      </c>
      <c r="D459" s="18" t="s">
        <v>2258</v>
      </c>
      <c r="E459">
        <v>9</v>
      </c>
      <c r="F459" t="s">
        <v>11</v>
      </c>
      <c r="G459" t="s">
        <v>12</v>
      </c>
      <c r="H459" s="18" t="s">
        <v>2259</v>
      </c>
      <c r="I459" t="s">
        <v>16</v>
      </c>
      <c r="J459" t="s">
        <v>14</v>
      </c>
      <c r="K459" s="18" t="s">
        <v>2260</v>
      </c>
    </row>
    <row r="460" spans="1:11" x14ac:dyDescent="0.25">
      <c r="A460" s="1">
        <v>44581.083333333336</v>
      </c>
      <c r="B460" s="18" t="s">
        <v>2261</v>
      </c>
      <c r="C460" s="18" t="s">
        <v>2262</v>
      </c>
      <c r="D460" s="18" t="s">
        <v>2263</v>
      </c>
      <c r="E460">
        <v>5</v>
      </c>
      <c r="F460" t="s">
        <v>12</v>
      </c>
      <c r="G460" t="s">
        <v>11</v>
      </c>
      <c r="H460" s="18" t="s">
        <v>2264</v>
      </c>
      <c r="I460" t="s">
        <v>21</v>
      </c>
      <c r="J460" t="s">
        <v>14</v>
      </c>
      <c r="K460" s="18" t="s">
        <v>2265</v>
      </c>
    </row>
    <row r="461" spans="1:11" x14ac:dyDescent="0.25">
      <c r="A461" s="1">
        <v>44581.125</v>
      </c>
      <c r="B461" s="18" t="s">
        <v>2266</v>
      </c>
      <c r="C461" s="18" t="s">
        <v>2267</v>
      </c>
      <c r="D461" s="18" t="s">
        <v>2268</v>
      </c>
      <c r="E461">
        <v>7</v>
      </c>
      <c r="F461" t="s">
        <v>11</v>
      </c>
      <c r="G461" t="s">
        <v>12</v>
      </c>
      <c r="H461" s="18" t="s">
        <v>2269</v>
      </c>
      <c r="I461" t="s">
        <v>20</v>
      </c>
      <c r="J461" t="s">
        <v>14</v>
      </c>
      <c r="K461" s="18" t="s">
        <v>2270</v>
      </c>
    </row>
    <row r="462" spans="1:11" x14ac:dyDescent="0.25">
      <c r="A462" s="1">
        <v>44581.166666666664</v>
      </c>
      <c r="B462" s="18" t="s">
        <v>2271</v>
      </c>
      <c r="C462" s="18" t="s">
        <v>2272</v>
      </c>
      <c r="D462" s="18" t="s">
        <v>2273</v>
      </c>
      <c r="E462">
        <v>9</v>
      </c>
      <c r="F462" t="s">
        <v>11</v>
      </c>
      <c r="G462" t="s">
        <v>11</v>
      </c>
      <c r="H462" s="18" t="s">
        <v>2274</v>
      </c>
      <c r="I462" t="s">
        <v>18</v>
      </c>
      <c r="J462" t="s">
        <v>19</v>
      </c>
      <c r="K462" s="18" t="s">
        <v>2275</v>
      </c>
    </row>
    <row r="463" spans="1:11" x14ac:dyDescent="0.25">
      <c r="A463" s="1">
        <v>44581.208333333336</v>
      </c>
      <c r="B463" s="18" t="s">
        <v>2276</v>
      </c>
      <c r="C463" s="18" t="s">
        <v>2277</v>
      </c>
      <c r="D463" s="18" t="s">
        <v>2278</v>
      </c>
      <c r="E463">
        <v>3</v>
      </c>
      <c r="F463" t="s">
        <v>12</v>
      </c>
      <c r="G463" t="s">
        <v>11</v>
      </c>
      <c r="H463" s="18" t="s">
        <v>2279</v>
      </c>
      <c r="I463" t="s">
        <v>13</v>
      </c>
      <c r="J463" t="s">
        <v>14</v>
      </c>
      <c r="K463" s="18" t="s">
        <v>2280</v>
      </c>
    </row>
    <row r="464" spans="1:11" x14ac:dyDescent="0.25">
      <c r="A464" s="1">
        <v>44581.25</v>
      </c>
      <c r="B464" s="18" t="s">
        <v>2281</v>
      </c>
      <c r="C464">
        <v>55.558038371673099</v>
      </c>
      <c r="D464" s="18" t="s">
        <v>2282</v>
      </c>
      <c r="E464">
        <v>7</v>
      </c>
      <c r="F464" t="s">
        <v>11</v>
      </c>
      <c r="G464" t="s">
        <v>11</v>
      </c>
      <c r="H464" s="18" t="s">
        <v>2283</v>
      </c>
      <c r="I464" t="s">
        <v>16</v>
      </c>
      <c r="J464" t="s">
        <v>19</v>
      </c>
      <c r="K464" s="18" t="s">
        <v>2284</v>
      </c>
    </row>
    <row r="465" spans="1:11" x14ac:dyDescent="0.25">
      <c r="A465" s="1">
        <v>44581.291666666664</v>
      </c>
      <c r="B465" s="18" t="s">
        <v>2285</v>
      </c>
      <c r="C465" s="18" t="s">
        <v>2286</v>
      </c>
      <c r="D465" s="18" t="s">
        <v>2287</v>
      </c>
      <c r="E465">
        <v>9</v>
      </c>
      <c r="F465" t="s">
        <v>12</v>
      </c>
      <c r="G465" t="s">
        <v>11</v>
      </c>
      <c r="H465" s="18" t="s">
        <v>2288</v>
      </c>
      <c r="I465" t="s">
        <v>18</v>
      </c>
      <c r="J465" t="s">
        <v>14</v>
      </c>
      <c r="K465" s="18" t="s">
        <v>2289</v>
      </c>
    </row>
    <row r="466" spans="1:11" x14ac:dyDescent="0.25">
      <c r="A466" s="1">
        <v>44581.333333333336</v>
      </c>
      <c r="B466" s="18" t="s">
        <v>2290</v>
      </c>
      <c r="C466" s="18" t="s">
        <v>2291</v>
      </c>
      <c r="D466" s="18" t="s">
        <v>2292</v>
      </c>
      <c r="E466">
        <v>1</v>
      </c>
      <c r="F466" t="s">
        <v>12</v>
      </c>
      <c r="G466" t="s">
        <v>11</v>
      </c>
      <c r="H466" s="18" t="s">
        <v>2293</v>
      </c>
      <c r="I466" t="s">
        <v>17</v>
      </c>
      <c r="J466" t="s">
        <v>14</v>
      </c>
      <c r="K466">
        <v>78.136001256138201</v>
      </c>
    </row>
    <row r="467" spans="1:11" x14ac:dyDescent="0.25">
      <c r="A467" s="1">
        <v>44581.375</v>
      </c>
      <c r="B467" s="18" t="s">
        <v>2294</v>
      </c>
      <c r="C467">
        <v>59.099746528392302</v>
      </c>
      <c r="D467" s="18" t="s">
        <v>2295</v>
      </c>
      <c r="E467">
        <v>6</v>
      </c>
      <c r="F467" t="s">
        <v>12</v>
      </c>
      <c r="G467" t="s">
        <v>11</v>
      </c>
      <c r="H467" s="18" t="s">
        <v>2296</v>
      </c>
      <c r="I467" t="s">
        <v>16</v>
      </c>
      <c r="J467" t="s">
        <v>14</v>
      </c>
      <c r="K467" s="18" t="s">
        <v>2297</v>
      </c>
    </row>
    <row r="468" spans="1:11" x14ac:dyDescent="0.25">
      <c r="A468" s="1">
        <v>44581.416666666664</v>
      </c>
      <c r="B468" s="18" t="s">
        <v>2298</v>
      </c>
      <c r="C468" s="18" t="s">
        <v>2299</v>
      </c>
      <c r="D468" s="18" t="s">
        <v>2300</v>
      </c>
      <c r="E468">
        <v>9</v>
      </c>
      <c r="F468" t="s">
        <v>11</v>
      </c>
      <c r="G468" t="s">
        <v>12</v>
      </c>
      <c r="H468" s="18" t="s">
        <v>2301</v>
      </c>
      <c r="I468" t="s">
        <v>18</v>
      </c>
      <c r="J468" t="s">
        <v>19</v>
      </c>
      <c r="K468" s="18" t="s">
        <v>2302</v>
      </c>
    </row>
    <row r="469" spans="1:11" x14ac:dyDescent="0.25">
      <c r="A469" s="1">
        <v>44581.458333333336</v>
      </c>
      <c r="B469" s="18" t="s">
        <v>2303</v>
      </c>
      <c r="C469" s="18" t="s">
        <v>2304</v>
      </c>
      <c r="D469" s="18" t="s">
        <v>2305</v>
      </c>
      <c r="E469">
        <v>7</v>
      </c>
      <c r="F469" t="s">
        <v>11</v>
      </c>
      <c r="G469" t="s">
        <v>12</v>
      </c>
      <c r="H469" s="18" t="s">
        <v>2306</v>
      </c>
      <c r="I469" t="s">
        <v>21</v>
      </c>
      <c r="J469" t="s">
        <v>14</v>
      </c>
      <c r="K469" s="18" t="s">
        <v>2307</v>
      </c>
    </row>
    <row r="470" spans="1:11" x14ac:dyDescent="0.25">
      <c r="A470" s="1">
        <v>44581.5</v>
      </c>
      <c r="B470" s="18" t="s">
        <v>2308</v>
      </c>
      <c r="C470" s="18" t="s">
        <v>2309</v>
      </c>
      <c r="D470" s="18" t="s">
        <v>2310</v>
      </c>
      <c r="E470">
        <v>9</v>
      </c>
      <c r="F470" t="s">
        <v>12</v>
      </c>
      <c r="G470" t="s">
        <v>12</v>
      </c>
      <c r="H470">
        <v>22.534032691715101</v>
      </c>
      <c r="I470" t="s">
        <v>18</v>
      </c>
      <c r="J470" t="s">
        <v>14</v>
      </c>
      <c r="K470" s="18" t="s">
        <v>2311</v>
      </c>
    </row>
    <row r="471" spans="1:11" x14ac:dyDescent="0.25">
      <c r="A471" s="1">
        <v>44581.541666666664</v>
      </c>
      <c r="B471" s="18" t="s">
        <v>2312</v>
      </c>
      <c r="C471" s="18" t="s">
        <v>2313</v>
      </c>
      <c r="D471" s="18" t="s">
        <v>2314</v>
      </c>
      <c r="E471">
        <v>5</v>
      </c>
      <c r="F471" t="s">
        <v>11</v>
      </c>
      <c r="G471" t="s">
        <v>12</v>
      </c>
      <c r="H471" s="18" t="s">
        <v>2315</v>
      </c>
      <c r="I471" t="s">
        <v>18</v>
      </c>
      <c r="J471" t="s">
        <v>19</v>
      </c>
      <c r="K471" s="18" t="s">
        <v>2316</v>
      </c>
    </row>
    <row r="472" spans="1:11" x14ac:dyDescent="0.25">
      <c r="A472" s="1">
        <v>44581.583333333336</v>
      </c>
      <c r="B472" s="18" t="s">
        <v>2317</v>
      </c>
      <c r="C472" s="18" t="s">
        <v>2318</v>
      </c>
      <c r="D472" s="18" t="s">
        <v>2319</v>
      </c>
      <c r="E472">
        <v>7</v>
      </c>
      <c r="F472" t="s">
        <v>12</v>
      </c>
      <c r="G472" t="s">
        <v>11</v>
      </c>
      <c r="H472" s="18" t="s">
        <v>2320</v>
      </c>
      <c r="I472" t="s">
        <v>16</v>
      </c>
      <c r="J472" t="s">
        <v>19</v>
      </c>
      <c r="K472" s="18" t="s">
        <v>2321</v>
      </c>
    </row>
    <row r="473" spans="1:11" x14ac:dyDescent="0.25">
      <c r="A473" s="1">
        <v>44581.625</v>
      </c>
      <c r="B473" s="18" t="s">
        <v>2322</v>
      </c>
      <c r="C473" s="18" t="s">
        <v>2323</v>
      </c>
      <c r="D473" s="18" t="s">
        <v>2324</v>
      </c>
      <c r="E473">
        <v>5</v>
      </c>
      <c r="F473" t="s">
        <v>11</v>
      </c>
      <c r="G473" t="s">
        <v>12</v>
      </c>
      <c r="H473" s="18" t="s">
        <v>2325</v>
      </c>
      <c r="I473" t="s">
        <v>21</v>
      </c>
      <c r="J473" t="s">
        <v>14</v>
      </c>
      <c r="K473" s="18" t="s">
        <v>2326</v>
      </c>
    </row>
    <row r="474" spans="1:11" x14ac:dyDescent="0.25">
      <c r="A474" s="1">
        <v>44581.666666666664</v>
      </c>
      <c r="B474" s="18" t="s">
        <v>2327</v>
      </c>
      <c r="C474" s="18" t="s">
        <v>2328</v>
      </c>
      <c r="D474" s="18" t="s">
        <v>2329</v>
      </c>
      <c r="E474">
        <v>7</v>
      </c>
      <c r="F474" t="s">
        <v>12</v>
      </c>
      <c r="G474" t="s">
        <v>12</v>
      </c>
      <c r="H474" s="18" t="s">
        <v>2330</v>
      </c>
      <c r="I474" t="s">
        <v>16</v>
      </c>
      <c r="J474" t="s">
        <v>14</v>
      </c>
      <c r="K474" s="18" t="s">
        <v>2331</v>
      </c>
    </row>
    <row r="475" spans="1:11" x14ac:dyDescent="0.25">
      <c r="A475" s="1">
        <v>44581.708333333336</v>
      </c>
      <c r="B475" s="18" t="s">
        <v>2332</v>
      </c>
      <c r="C475" s="18" t="s">
        <v>2333</v>
      </c>
      <c r="D475" s="18" t="s">
        <v>2334</v>
      </c>
      <c r="E475">
        <v>7</v>
      </c>
      <c r="F475" t="s">
        <v>11</v>
      </c>
      <c r="G475" t="s">
        <v>11</v>
      </c>
      <c r="H475" s="18" t="s">
        <v>2335</v>
      </c>
      <c r="I475" t="s">
        <v>20</v>
      </c>
      <c r="J475" t="s">
        <v>19</v>
      </c>
      <c r="K475" s="18" t="s">
        <v>2336</v>
      </c>
    </row>
    <row r="476" spans="1:11" x14ac:dyDescent="0.25">
      <c r="A476" s="1">
        <v>44581.75</v>
      </c>
      <c r="B476" s="18" t="s">
        <v>2337</v>
      </c>
      <c r="C476" s="18" t="s">
        <v>2338</v>
      </c>
      <c r="D476" s="18" t="s">
        <v>2339</v>
      </c>
      <c r="E476">
        <v>7</v>
      </c>
      <c r="F476" t="s">
        <v>12</v>
      </c>
      <c r="G476" t="s">
        <v>12</v>
      </c>
      <c r="H476" s="18" t="s">
        <v>2340</v>
      </c>
      <c r="I476" t="s">
        <v>13</v>
      </c>
      <c r="J476" t="s">
        <v>19</v>
      </c>
      <c r="K476" s="18" t="s">
        <v>2341</v>
      </c>
    </row>
    <row r="477" spans="1:11" x14ac:dyDescent="0.25">
      <c r="A477" s="1">
        <v>44581.791666666664</v>
      </c>
      <c r="B477" s="18" t="s">
        <v>2342</v>
      </c>
      <c r="C477" s="18" t="s">
        <v>2343</v>
      </c>
      <c r="D477" s="18" t="s">
        <v>2344</v>
      </c>
      <c r="E477">
        <v>0</v>
      </c>
      <c r="F477" t="s">
        <v>12</v>
      </c>
      <c r="G477" t="s">
        <v>12</v>
      </c>
      <c r="H477" s="18" t="s">
        <v>2345</v>
      </c>
      <c r="I477" t="s">
        <v>13</v>
      </c>
      <c r="J477" t="s">
        <v>14</v>
      </c>
      <c r="K477" s="18" t="s">
        <v>2346</v>
      </c>
    </row>
    <row r="478" spans="1:11" x14ac:dyDescent="0.25">
      <c r="A478" s="1">
        <v>44581.833333333336</v>
      </c>
      <c r="B478" s="18" t="s">
        <v>2347</v>
      </c>
      <c r="C478" s="18" t="s">
        <v>2348</v>
      </c>
      <c r="D478" s="18" t="s">
        <v>2349</v>
      </c>
      <c r="E478">
        <v>1</v>
      </c>
      <c r="F478" t="s">
        <v>12</v>
      </c>
      <c r="G478" t="s">
        <v>12</v>
      </c>
      <c r="H478" s="18" t="s">
        <v>2350</v>
      </c>
      <c r="I478" t="s">
        <v>17</v>
      </c>
      <c r="J478" t="s">
        <v>14</v>
      </c>
      <c r="K478" s="18" t="s">
        <v>2351</v>
      </c>
    </row>
    <row r="479" spans="1:11" x14ac:dyDescent="0.25">
      <c r="A479" s="1">
        <v>44581.875</v>
      </c>
      <c r="B479" s="18" t="s">
        <v>2352</v>
      </c>
      <c r="C479" s="18" t="s">
        <v>2353</v>
      </c>
      <c r="D479" s="18" t="s">
        <v>2354</v>
      </c>
      <c r="E479">
        <v>3</v>
      </c>
      <c r="F479" t="s">
        <v>12</v>
      </c>
      <c r="G479" t="s">
        <v>11</v>
      </c>
      <c r="H479" s="18" t="s">
        <v>2355</v>
      </c>
      <c r="I479" t="s">
        <v>16</v>
      </c>
      <c r="J479" t="s">
        <v>19</v>
      </c>
      <c r="K479" s="18" t="s">
        <v>2356</v>
      </c>
    </row>
    <row r="480" spans="1:11" x14ac:dyDescent="0.25">
      <c r="A480" s="1">
        <v>44581.916666666664</v>
      </c>
      <c r="B480" s="18" t="s">
        <v>2357</v>
      </c>
      <c r="C480">
        <v>46.760632599204698</v>
      </c>
      <c r="D480" s="18" t="s">
        <v>2358</v>
      </c>
      <c r="E480">
        <v>6</v>
      </c>
      <c r="F480" t="s">
        <v>12</v>
      </c>
      <c r="G480" t="s">
        <v>12</v>
      </c>
      <c r="H480" s="18" t="s">
        <v>2359</v>
      </c>
      <c r="I480" t="s">
        <v>15</v>
      </c>
      <c r="J480" t="s">
        <v>14</v>
      </c>
      <c r="K480" s="18" t="s">
        <v>2360</v>
      </c>
    </row>
    <row r="481" spans="1:11" x14ac:dyDescent="0.25">
      <c r="A481" s="1">
        <v>44581.958333333336</v>
      </c>
      <c r="B481" s="18" t="s">
        <v>2361</v>
      </c>
      <c r="C481" s="18" t="s">
        <v>2362</v>
      </c>
      <c r="D481" s="18" t="s">
        <v>2363</v>
      </c>
      <c r="E481">
        <v>4</v>
      </c>
      <c r="F481" t="s">
        <v>11</v>
      </c>
      <c r="G481" t="s">
        <v>12</v>
      </c>
      <c r="H481" s="18" t="s">
        <v>2364</v>
      </c>
      <c r="I481" t="s">
        <v>16</v>
      </c>
      <c r="J481" t="s">
        <v>19</v>
      </c>
      <c r="K481" s="18" t="s">
        <v>2365</v>
      </c>
    </row>
    <row r="482" spans="1:11" x14ac:dyDescent="0.25">
      <c r="A482" s="1">
        <v>44582</v>
      </c>
      <c r="B482" s="18" t="s">
        <v>2366</v>
      </c>
      <c r="C482" s="18" t="s">
        <v>2367</v>
      </c>
      <c r="D482" s="18" t="s">
        <v>2368</v>
      </c>
      <c r="E482">
        <v>0</v>
      </c>
      <c r="F482" t="s">
        <v>11</v>
      </c>
      <c r="G482" t="s">
        <v>12</v>
      </c>
      <c r="H482" s="18" t="s">
        <v>2369</v>
      </c>
      <c r="I482" t="s">
        <v>18</v>
      </c>
      <c r="J482" t="s">
        <v>14</v>
      </c>
      <c r="K482" s="18" t="s">
        <v>2370</v>
      </c>
    </row>
    <row r="483" spans="1:11" x14ac:dyDescent="0.25">
      <c r="A483" s="1">
        <v>44582.041666666664</v>
      </c>
      <c r="B483" s="18" t="s">
        <v>2371</v>
      </c>
      <c r="C483" s="18" t="s">
        <v>2372</v>
      </c>
      <c r="D483" s="18" t="s">
        <v>2373</v>
      </c>
      <c r="E483">
        <v>7</v>
      </c>
      <c r="F483" t="s">
        <v>11</v>
      </c>
      <c r="G483" t="s">
        <v>11</v>
      </c>
      <c r="H483" s="18" t="s">
        <v>2374</v>
      </c>
      <c r="I483" t="s">
        <v>15</v>
      </c>
      <c r="J483" t="s">
        <v>19</v>
      </c>
      <c r="K483" s="18" t="s">
        <v>2375</v>
      </c>
    </row>
    <row r="484" spans="1:11" x14ac:dyDescent="0.25">
      <c r="A484" s="1">
        <v>44582.083333333336</v>
      </c>
      <c r="B484" s="18" t="s">
        <v>2376</v>
      </c>
      <c r="C484" s="18" t="s">
        <v>2377</v>
      </c>
      <c r="D484" s="18" t="s">
        <v>2378</v>
      </c>
      <c r="E484">
        <v>2</v>
      </c>
      <c r="F484" t="s">
        <v>12</v>
      </c>
      <c r="G484" t="s">
        <v>11</v>
      </c>
      <c r="H484">
        <v>9.6015687403265098</v>
      </c>
      <c r="I484" t="s">
        <v>15</v>
      </c>
      <c r="J484" t="s">
        <v>14</v>
      </c>
      <c r="K484" s="18" t="s">
        <v>2379</v>
      </c>
    </row>
    <row r="485" spans="1:11" x14ac:dyDescent="0.25">
      <c r="A485" s="1">
        <v>44582.125</v>
      </c>
      <c r="B485" s="18" t="s">
        <v>2380</v>
      </c>
      <c r="C485" s="18" t="s">
        <v>2381</v>
      </c>
      <c r="D485" s="18" t="s">
        <v>2382</v>
      </c>
      <c r="E485">
        <v>1</v>
      </c>
      <c r="F485" t="s">
        <v>12</v>
      </c>
      <c r="G485" t="s">
        <v>11</v>
      </c>
      <c r="H485" s="18" t="s">
        <v>2383</v>
      </c>
      <c r="I485" t="s">
        <v>21</v>
      </c>
      <c r="J485" t="s">
        <v>19</v>
      </c>
      <c r="K485" s="18" t="s">
        <v>2384</v>
      </c>
    </row>
    <row r="486" spans="1:11" x14ac:dyDescent="0.25">
      <c r="A486" s="1">
        <v>44582.166666666664</v>
      </c>
      <c r="B486" s="18" t="s">
        <v>2385</v>
      </c>
      <c r="C486" s="18" t="s">
        <v>2386</v>
      </c>
      <c r="D486" s="18" t="s">
        <v>2387</v>
      </c>
      <c r="E486">
        <v>4</v>
      </c>
      <c r="F486" t="s">
        <v>12</v>
      </c>
      <c r="G486" t="s">
        <v>11</v>
      </c>
      <c r="H486" s="18" t="s">
        <v>2388</v>
      </c>
      <c r="I486" t="s">
        <v>15</v>
      </c>
      <c r="J486" t="s">
        <v>14</v>
      </c>
      <c r="K486" s="18" t="s">
        <v>2389</v>
      </c>
    </row>
    <row r="487" spans="1:11" x14ac:dyDescent="0.25">
      <c r="A487" s="1">
        <v>44582.208333333336</v>
      </c>
      <c r="B487">
        <v>25.648771418792801</v>
      </c>
      <c r="C487" s="18" t="s">
        <v>2390</v>
      </c>
      <c r="D487" s="18" t="s">
        <v>2391</v>
      </c>
      <c r="E487">
        <v>1</v>
      </c>
      <c r="F487" t="s">
        <v>12</v>
      </c>
      <c r="G487" t="s">
        <v>11</v>
      </c>
      <c r="H487" s="18" t="s">
        <v>2392</v>
      </c>
      <c r="I487" t="s">
        <v>21</v>
      </c>
      <c r="J487" t="s">
        <v>14</v>
      </c>
      <c r="K487" s="18" t="s">
        <v>2393</v>
      </c>
    </row>
    <row r="488" spans="1:11" x14ac:dyDescent="0.25">
      <c r="A488" s="1">
        <v>44582.25</v>
      </c>
      <c r="B488" s="18" t="s">
        <v>2394</v>
      </c>
      <c r="C488" s="18" t="s">
        <v>2395</v>
      </c>
      <c r="D488" s="18" t="s">
        <v>2396</v>
      </c>
      <c r="E488">
        <v>4</v>
      </c>
      <c r="F488" t="s">
        <v>11</v>
      </c>
      <c r="G488" t="s">
        <v>11</v>
      </c>
      <c r="H488" s="18" t="s">
        <v>2397</v>
      </c>
      <c r="I488" t="s">
        <v>21</v>
      </c>
      <c r="J488" t="s">
        <v>19</v>
      </c>
      <c r="K488">
        <v>84.219978497791104</v>
      </c>
    </row>
    <row r="489" spans="1:11" x14ac:dyDescent="0.25">
      <c r="A489" s="1">
        <v>44582.291666666664</v>
      </c>
      <c r="B489" s="18" t="s">
        <v>2398</v>
      </c>
      <c r="C489" s="18" t="s">
        <v>2399</v>
      </c>
      <c r="D489" s="18" t="s">
        <v>2400</v>
      </c>
      <c r="E489">
        <v>0</v>
      </c>
      <c r="F489" t="s">
        <v>11</v>
      </c>
      <c r="G489" t="s">
        <v>11</v>
      </c>
      <c r="H489" s="18" t="s">
        <v>2401</v>
      </c>
      <c r="I489" t="s">
        <v>15</v>
      </c>
      <c r="J489" t="s">
        <v>19</v>
      </c>
      <c r="K489" s="18" t="s">
        <v>2402</v>
      </c>
    </row>
    <row r="490" spans="1:11" x14ac:dyDescent="0.25">
      <c r="A490" s="1">
        <v>44582.333333333336</v>
      </c>
      <c r="B490" s="18" t="s">
        <v>2403</v>
      </c>
      <c r="C490" s="18" t="s">
        <v>2404</v>
      </c>
      <c r="D490" s="18" t="s">
        <v>2405</v>
      </c>
      <c r="E490">
        <v>3</v>
      </c>
      <c r="F490" t="s">
        <v>11</v>
      </c>
      <c r="G490" t="s">
        <v>12</v>
      </c>
      <c r="H490" s="18" t="s">
        <v>2406</v>
      </c>
      <c r="I490" t="s">
        <v>16</v>
      </c>
      <c r="J490" t="s">
        <v>19</v>
      </c>
      <c r="K490">
        <v>91.119980536732598</v>
      </c>
    </row>
    <row r="491" spans="1:11" x14ac:dyDescent="0.25">
      <c r="A491" s="1">
        <v>44582.375</v>
      </c>
      <c r="B491" s="18" t="s">
        <v>2407</v>
      </c>
      <c r="C491" s="18" t="s">
        <v>2408</v>
      </c>
      <c r="D491" s="18" t="s">
        <v>2409</v>
      </c>
      <c r="E491">
        <v>5</v>
      </c>
      <c r="F491" t="s">
        <v>11</v>
      </c>
      <c r="G491" t="s">
        <v>11</v>
      </c>
      <c r="H491" s="18" t="s">
        <v>2410</v>
      </c>
      <c r="I491" t="s">
        <v>17</v>
      </c>
      <c r="J491" t="s">
        <v>14</v>
      </c>
      <c r="K491" s="18" t="s">
        <v>2411</v>
      </c>
    </row>
    <row r="492" spans="1:11" x14ac:dyDescent="0.25">
      <c r="A492" s="1">
        <v>44582.416666666664</v>
      </c>
      <c r="B492" s="18" t="s">
        <v>2412</v>
      </c>
      <c r="C492" s="18" t="s">
        <v>2413</v>
      </c>
      <c r="D492" s="18" t="s">
        <v>2414</v>
      </c>
      <c r="E492">
        <v>7</v>
      </c>
      <c r="F492" t="s">
        <v>12</v>
      </c>
      <c r="G492" t="s">
        <v>11</v>
      </c>
      <c r="H492" s="18" t="s">
        <v>2415</v>
      </c>
      <c r="I492" t="s">
        <v>17</v>
      </c>
      <c r="J492" t="s">
        <v>19</v>
      </c>
      <c r="K492" s="18" t="s">
        <v>2416</v>
      </c>
    </row>
    <row r="493" spans="1:11" x14ac:dyDescent="0.25">
      <c r="A493" s="1">
        <v>44582.458333333336</v>
      </c>
      <c r="B493" s="18" t="s">
        <v>2417</v>
      </c>
      <c r="C493" s="18" t="s">
        <v>2418</v>
      </c>
      <c r="D493" s="18" t="s">
        <v>2419</v>
      </c>
      <c r="E493">
        <v>6</v>
      </c>
      <c r="F493" t="s">
        <v>11</v>
      </c>
      <c r="G493" t="s">
        <v>11</v>
      </c>
      <c r="H493" s="18" t="s">
        <v>2420</v>
      </c>
      <c r="I493" t="s">
        <v>15</v>
      </c>
      <c r="J493" t="s">
        <v>14</v>
      </c>
      <c r="K493" s="18" t="s">
        <v>2421</v>
      </c>
    </row>
    <row r="494" spans="1:11" x14ac:dyDescent="0.25">
      <c r="A494" s="1">
        <v>44582.5</v>
      </c>
      <c r="B494" s="18" t="s">
        <v>2422</v>
      </c>
      <c r="C494" s="18" t="s">
        <v>2423</v>
      </c>
      <c r="D494" s="18" t="s">
        <v>2424</v>
      </c>
      <c r="E494">
        <v>5</v>
      </c>
      <c r="F494" t="s">
        <v>12</v>
      </c>
      <c r="G494" t="s">
        <v>12</v>
      </c>
      <c r="H494" s="18" t="s">
        <v>2425</v>
      </c>
      <c r="I494" t="s">
        <v>21</v>
      </c>
      <c r="J494" t="s">
        <v>14</v>
      </c>
      <c r="K494" s="18" t="s">
        <v>2426</v>
      </c>
    </row>
    <row r="495" spans="1:11" x14ac:dyDescent="0.25">
      <c r="A495" s="1">
        <v>44582.541666666664</v>
      </c>
      <c r="B495" s="18" t="s">
        <v>2427</v>
      </c>
      <c r="C495" s="18" t="s">
        <v>2428</v>
      </c>
      <c r="D495" s="18" t="s">
        <v>2429</v>
      </c>
      <c r="E495">
        <v>0</v>
      </c>
      <c r="F495" t="s">
        <v>12</v>
      </c>
      <c r="G495" t="s">
        <v>11</v>
      </c>
      <c r="H495" s="18" t="s">
        <v>2430</v>
      </c>
      <c r="I495" t="s">
        <v>20</v>
      </c>
      <c r="J495" t="s">
        <v>14</v>
      </c>
      <c r="K495" s="18" t="s">
        <v>2431</v>
      </c>
    </row>
    <row r="496" spans="1:11" x14ac:dyDescent="0.25">
      <c r="A496" s="1">
        <v>44582.583333333336</v>
      </c>
      <c r="B496" s="18" t="s">
        <v>2432</v>
      </c>
      <c r="C496" s="18" t="s">
        <v>2433</v>
      </c>
      <c r="D496" s="18" t="s">
        <v>2434</v>
      </c>
      <c r="E496">
        <v>4</v>
      </c>
      <c r="F496" t="s">
        <v>12</v>
      </c>
      <c r="G496" t="s">
        <v>12</v>
      </c>
      <c r="H496" s="18" t="s">
        <v>2435</v>
      </c>
      <c r="I496" t="s">
        <v>16</v>
      </c>
      <c r="J496" t="s">
        <v>19</v>
      </c>
      <c r="K496" s="18" t="s">
        <v>2436</v>
      </c>
    </row>
    <row r="497" spans="1:11" x14ac:dyDescent="0.25">
      <c r="A497" s="1">
        <v>44582.625</v>
      </c>
      <c r="B497" s="18" t="s">
        <v>2437</v>
      </c>
      <c r="C497" s="18" t="s">
        <v>2438</v>
      </c>
      <c r="D497" s="18" t="s">
        <v>2439</v>
      </c>
      <c r="E497">
        <v>7</v>
      </c>
      <c r="F497" t="s">
        <v>12</v>
      </c>
      <c r="G497" t="s">
        <v>12</v>
      </c>
      <c r="H497" s="18" t="s">
        <v>2440</v>
      </c>
      <c r="I497" t="s">
        <v>17</v>
      </c>
      <c r="J497" t="s">
        <v>19</v>
      </c>
      <c r="K497" s="18" t="s">
        <v>2441</v>
      </c>
    </row>
    <row r="498" spans="1:11" x14ac:dyDescent="0.25">
      <c r="A498" s="1">
        <v>44582.666666666664</v>
      </c>
      <c r="B498" s="18" t="s">
        <v>2442</v>
      </c>
      <c r="C498" s="18" t="s">
        <v>2443</v>
      </c>
      <c r="D498" s="18" t="s">
        <v>2444</v>
      </c>
      <c r="E498">
        <v>8</v>
      </c>
      <c r="F498" t="s">
        <v>11</v>
      </c>
      <c r="G498" t="s">
        <v>11</v>
      </c>
      <c r="H498" s="18" t="s">
        <v>2445</v>
      </c>
      <c r="I498" t="s">
        <v>17</v>
      </c>
      <c r="J498" t="s">
        <v>14</v>
      </c>
      <c r="K498" s="18" t="s">
        <v>2446</v>
      </c>
    </row>
    <row r="499" spans="1:11" x14ac:dyDescent="0.25">
      <c r="A499" s="1">
        <v>44582.708333333336</v>
      </c>
      <c r="B499" s="18" t="s">
        <v>2447</v>
      </c>
      <c r="C499" s="18" t="s">
        <v>2448</v>
      </c>
      <c r="D499" s="18" t="s">
        <v>2449</v>
      </c>
      <c r="E499">
        <v>2</v>
      </c>
      <c r="F499" t="s">
        <v>12</v>
      </c>
      <c r="G499" t="s">
        <v>11</v>
      </c>
      <c r="H499" s="18" t="s">
        <v>2450</v>
      </c>
      <c r="I499" t="s">
        <v>20</v>
      </c>
      <c r="J499" t="s">
        <v>14</v>
      </c>
      <c r="K499">
        <v>93.9589445168873</v>
      </c>
    </row>
    <row r="500" spans="1:11" x14ac:dyDescent="0.25">
      <c r="A500" s="1">
        <v>44582.75</v>
      </c>
      <c r="B500" s="18" t="s">
        <v>2451</v>
      </c>
      <c r="C500" s="18" t="s">
        <v>2452</v>
      </c>
      <c r="D500" s="18" t="s">
        <v>2453</v>
      </c>
      <c r="E500">
        <v>7</v>
      </c>
      <c r="F500" t="s">
        <v>11</v>
      </c>
      <c r="G500" t="s">
        <v>12</v>
      </c>
      <c r="H500" s="18" t="s">
        <v>2454</v>
      </c>
      <c r="I500" t="s">
        <v>21</v>
      </c>
      <c r="J500" t="s">
        <v>14</v>
      </c>
      <c r="K500" s="18" t="s">
        <v>2455</v>
      </c>
    </row>
    <row r="501" spans="1:11" x14ac:dyDescent="0.25">
      <c r="A501" s="1">
        <v>44582.791666666664</v>
      </c>
      <c r="B501" s="18" t="s">
        <v>2456</v>
      </c>
      <c r="C501" s="18" t="s">
        <v>2457</v>
      </c>
      <c r="D501" s="18" t="s">
        <v>2458</v>
      </c>
      <c r="E501">
        <v>8</v>
      </c>
      <c r="F501" t="s">
        <v>11</v>
      </c>
      <c r="G501" t="s">
        <v>12</v>
      </c>
      <c r="H501" s="18" t="s">
        <v>2459</v>
      </c>
      <c r="I501" t="s">
        <v>20</v>
      </c>
      <c r="J501" t="s">
        <v>14</v>
      </c>
      <c r="K501" s="18" t="s">
        <v>2460</v>
      </c>
    </row>
    <row r="502" spans="1:11" x14ac:dyDescent="0.25">
      <c r="A502" s="1">
        <v>44582.833333333336</v>
      </c>
      <c r="B502" s="18" t="s">
        <v>2461</v>
      </c>
      <c r="C502" s="18" t="s">
        <v>2462</v>
      </c>
      <c r="D502" s="18" t="s">
        <v>2463</v>
      </c>
      <c r="E502">
        <v>1</v>
      </c>
      <c r="F502" t="s">
        <v>12</v>
      </c>
      <c r="G502" t="s">
        <v>11</v>
      </c>
      <c r="H502" s="18" t="s">
        <v>2464</v>
      </c>
      <c r="I502" t="s">
        <v>13</v>
      </c>
      <c r="J502" t="s">
        <v>14</v>
      </c>
      <c r="K502" s="18" t="s">
        <v>2465</v>
      </c>
    </row>
    <row r="503" spans="1:11" x14ac:dyDescent="0.25">
      <c r="A503" s="1">
        <v>44582.875</v>
      </c>
      <c r="B503" s="18" t="s">
        <v>2466</v>
      </c>
      <c r="C503" s="18" t="s">
        <v>2467</v>
      </c>
      <c r="D503" s="18" t="s">
        <v>2468</v>
      </c>
      <c r="E503">
        <v>7</v>
      </c>
      <c r="F503" t="s">
        <v>11</v>
      </c>
      <c r="G503" t="s">
        <v>12</v>
      </c>
      <c r="H503" s="18" t="s">
        <v>2469</v>
      </c>
      <c r="I503" t="s">
        <v>21</v>
      </c>
      <c r="J503" t="s">
        <v>19</v>
      </c>
      <c r="K503" s="18" t="s">
        <v>2470</v>
      </c>
    </row>
    <row r="504" spans="1:11" x14ac:dyDescent="0.25">
      <c r="A504" s="1">
        <v>44582.916666666664</v>
      </c>
      <c r="B504" s="18" t="s">
        <v>2471</v>
      </c>
      <c r="C504" s="18" t="s">
        <v>2472</v>
      </c>
      <c r="D504" s="18" t="s">
        <v>2473</v>
      </c>
      <c r="E504">
        <v>8</v>
      </c>
      <c r="F504" t="s">
        <v>12</v>
      </c>
      <c r="G504" t="s">
        <v>12</v>
      </c>
      <c r="H504" s="18" t="s">
        <v>2474</v>
      </c>
      <c r="I504" t="s">
        <v>21</v>
      </c>
      <c r="J504" t="s">
        <v>14</v>
      </c>
      <c r="K504" s="18" t="s">
        <v>2475</v>
      </c>
    </row>
    <row r="505" spans="1:11" x14ac:dyDescent="0.25">
      <c r="A505" s="1">
        <v>44582.958333333336</v>
      </c>
      <c r="B505" s="18" t="s">
        <v>2476</v>
      </c>
      <c r="C505" s="18" t="s">
        <v>2477</v>
      </c>
      <c r="D505" s="18" t="s">
        <v>2478</v>
      </c>
      <c r="E505">
        <v>7</v>
      </c>
      <c r="F505" t="s">
        <v>11</v>
      </c>
      <c r="G505" t="s">
        <v>11</v>
      </c>
      <c r="H505" s="18" t="s">
        <v>2479</v>
      </c>
      <c r="I505" t="s">
        <v>16</v>
      </c>
      <c r="J505" t="s">
        <v>14</v>
      </c>
      <c r="K505">
        <v>80.169047898159505</v>
      </c>
    </row>
    <row r="506" spans="1:11" x14ac:dyDescent="0.25">
      <c r="A506" s="1">
        <v>44583</v>
      </c>
      <c r="B506" s="18" t="s">
        <v>2480</v>
      </c>
      <c r="C506" s="18" t="s">
        <v>2481</v>
      </c>
      <c r="D506" s="18" t="s">
        <v>2482</v>
      </c>
      <c r="E506">
        <v>6</v>
      </c>
      <c r="F506" t="s">
        <v>11</v>
      </c>
      <c r="G506" t="s">
        <v>12</v>
      </c>
      <c r="H506" s="18" t="s">
        <v>2483</v>
      </c>
      <c r="I506" t="s">
        <v>15</v>
      </c>
      <c r="J506" t="s">
        <v>14</v>
      </c>
      <c r="K506" s="18" t="s">
        <v>2484</v>
      </c>
    </row>
    <row r="507" spans="1:11" x14ac:dyDescent="0.25">
      <c r="A507" s="1">
        <v>44583.041666666664</v>
      </c>
      <c r="B507" s="18" t="s">
        <v>2485</v>
      </c>
      <c r="C507" s="18" t="s">
        <v>2486</v>
      </c>
      <c r="D507" s="18" t="s">
        <v>2487</v>
      </c>
      <c r="E507">
        <v>7</v>
      </c>
      <c r="F507" t="s">
        <v>12</v>
      </c>
      <c r="G507" t="s">
        <v>12</v>
      </c>
      <c r="H507" s="18" t="s">
        <v>2488</v>
      </c>
      <c r="I507" t="s">
        <v>15</v>
      </c>
      <c r="J507" t="s">
        <v>14</v>
      </c>
      <c r="K507" s="18" t="s">
        <v>2489</v>
      </c>
    </row>
    <row r="508" spans="1:11" x14ac:dyDescent="0.25">
      <c r="A508" s="1">
        <v>44583.083333333336</v>
      </c>
      <c r="B508" s="18" t="s">
        <v>2490</v>
      </c>
      <c r="C508" s="18" t="s">
        <v>2491</v>
      </c>
      <c r="D508" s="18" t="s">
        <v>2492</v>
      </c>
      <c r="E508">
        <v>7</v>
      </c>
      <c r="F508" t="s">
        <v>11</v>
      </c>
      <c r="G508" t="s">
        <v>12</v>
      </c>
      <c r="H508" s="18" t="s">
        <v>2493</v>
      </c>
      <c r="I508" t="s">
        <v>18</v>
      </c>
      <c r="J508" t="s">
        <v>14</v>
      </c>
      <c r="K508" s="18" t="s">
        <v>2494</v>
      </c>
    </row>
    <row r="509" spans="1:11" x14ac:dyDescent="0.25">
      <c r="A509" s="1">
        <v>44583.125</v>
      </c>
      <c r="B509" s="18" t="s">
        <v>2495</v>
      </c>
      <c r="C509" s="18" t="s">
        <v>2496</v>
      </c>
      <c r="D509" s="18" t="s">
        <v>2497</v>
      </c>
      <c r="E509">
        <v>3</v>
      </c>
      <c r="F509" t="s">
        <v>11</v>
      </c>
      <c r="G509" t="s">
        <v>12</v>
      </c>
      <c r="H509" s="18" t="s">
        <v>2498</v>
      </c>
      <c r="I509" t="s">
        <v>17</v>
      </c>
      <c r="J509" t="s">
        <v>14</v>
      </c>
      <c r="K509">
        <v>82.558203594376806</v>
      </c>
    </row>
    <row r="510" spans="1:11" x14ac:dyDescent="0.25">
      <c r="A510" s="1">
        <v>44583.166666666664</v>
      </c>
      <c r="B510" s="18" t="s">
        <v>2499</v>
      </c>
      <c r="C510" s="18" t="s">
        <v>2500</v>
      </c>
      <c r="D510" s="18" t="s">
        <v>2501</v>
      </c>
      <c r="E510">
        <v>1</v>
      </c>
      <c r="F510" t="s">
        <v>11</v>
      </c>
      <c r="G510" t="s">
        <v>12</v>
      </c>
      <c r="H510" s="18" t="s">
        <v>2502</v>
      </c>
      <c r="I510" t="s">
        <v>13</v>
      </c>
      <c r="J510" t="s">
        <v>19</v>
      </c>
      <c r="K510" s="18" t="s">
        <v>2503</v>
      </c>
    </row>
    <row r="511" spans="1:11" x14ac:dyDescent="0.25">
      <c r="A511" s="1">
        <v>44583.208333333336</v>
      </c>
      <c r="B511" s="18" t="s">
        <v>2504</v>
      </c>
      <c r="C511" s="18" t="s">
        <v>2505</v>
      </c>
      <c r="D511" s="18" t="s">
        <v>2506</v>
      </c>
      <c r="E511">
        <v>3</v>
      </c>
      <c r="F511" t="s">
        <v>12</v>
      </c>
      <c r="G511" t="s">
        <v>12</v>
      </c>
      <c r="H511" s="18" t="s">
        <v>2507</v>
      </c>
      <c r="I511" t="s">
        <v>15</v>
      </c>
      <c r="J511" t="s">
        <v>14</v>
      </c>
      <c r="K511">
        <v>82.955556939359099</v>
      </c>
    </row>
    <row r="512" spans="1:11" x14ac:dyDescent="0.25">
      <c r="A512" s="1">
        <v>44583.25</v>
      </c>
      <c r="B512" s="18" t="s">
        <v>2508</v>
      </c>
      <c r="C512" s="18" t="s">
        <v>2509</v>
      </c>
      <c r="D512" s="18" t="s">
        <v>2510</v>
      </c>
      <c r="E512">
        <v>2</v>
      </c>
      <c r="F512" t="s">
        <v>11</v>
      </c>
      <c r="G512" t="s">
        <v>12</v>
      </c>
      <c r="H512" s="18" t="s">
        <v>2511</v>
      </c>
      <c r="I512" t="s">
        <v>18</v>
      </c>
      <c r="J512" t="s">
        <v>14</v>
      </c>
      <c r="K512" s="18" t="s">
        <v>2512</v>
      </c>
    </row>
    <row r="513" spans="1:11" x14ac:dyDescent="0.25">
      <c r="A513" s="1">
        <v>44583.291666666664</v>
      </c>
      <c r="B513" s="18" t="s">
        <v>2513</v>
      </c>
      <c r="C513" s="18" t="s">
        <v>2514</v>
      </c>
      <c r="D513" s="18" t="s">
        <v>2515</v>
      </c>
      <c r="E513">
        <v>0</v>
      </c>
      <c r="F513" t="s">
        <v>12</v>
      </c>
      <c r="G513" t="s">
        <v>12</v>
      </c>
      <c r="H513" s="18" t="s">
        <v>2516</v>
      </c>
      <c r="I513" t="s">
        <v>21</v>
      </c>
      <c r="J513" t="s">
        <v>19</v>
      </c>
      <c r="K513" s="18" t="s">
        <v>2517</v>
      </c>
    </row>
    <row r="514" spans="1:11" x14ac:dyDescent="0.25">
      <c r="A514" s="1">
        <v>44583.333333333336</v>
      </c>
      <c r="B514" s="18" t="s">
        <v>2518</v>
      </c>
      <c r="C514">
        <v>48.611663651843799</v>
      </c>
      <c r="D514" s="18" t="s">
        <v>2519</v>
      </c>
      <c r="E514">
        <v>8</v>
      </c>
      <c r="F514" t="s">
        <v>11</v>
      </c>
      <c r="G514" t="s">
        <v>11</v>
      </c>
      <c r="H514">
        <v>15.492757480562499</v>
      </c>
      <c r="I514" t="s">
        <v>15</v>
      </c>
      <c r="J514" t="s">
        <v>14</v>
      </c>
      <c r="K514" s="18" t="s">
        <v>2520</v>
      </c>
    </row>
    <row r="515" spans="1:11" x14ac:dyDescent="0.25">
      <c r="A515" s="1">
        <v>44583.375</v>
      </c>
      <c r="B515" s="18" t="s">
        <v>2521</v>
      </c>
      <c r="C515" s="18" t="s">
        <v>2522</v>
      </c>
      <c r="D515" s="18" t="s">
        <v>2523</v>
      </c>
      <c r="E515">
        <v>8</v>
      </c>
      <c r="F515" t="s">
        <v>12</v>
      </c>
      <c r="G515" t="s">
        <v>11</v>
      </c>
      <c r="H515" s="18" t="s">
        <v>2524</v>
      </c>
      <c r="I515" t="s">
        <v>21</v>
      </c>
      <c r="J515" t="s">
        <v>14</v>
      </c>
      <c r="K515" s="18" t="s">
        <v>2525</v>
      </c>
    </row>
    <row r="516" spans="1:11" x14ac:dyDescent="0.25">
      <c r="A516" s="1">
        <v>44583.416666666664</v>
      </c>
      <c r="B516" s="18" t="s">
        <v>2526</v>
      </c>
      <c r="C516" s="18" t="s">
        <v>2527</v>
      </c>
      <c r="D516" s="18" t="s">
        <v>2528</v>
      </c>
      <c r="E516">
        <v>9</v>
      </c>
      <c r="F516" t="s">
        <v>12</v>
      </c>
      <c r="G516" t="s">
        <v>11</v>
      </c>
      <c r="H516" s="18" t="s">
        <v>2529</v>
      </c>
      <c r="I516" t="s">
        <v>17</v>
      </c>
      <c r="J516" t="s">
        <v>14</v>
      </c>
      <c r="K516" s="18" t="s">
        <v>2530</v>
      </c>
    </row>
    <row r="517" spans="1:11" x14ac:dyDescent="0.25">
      <c r="A517" s="1">
        <v>44583.458333333336</v>
      </c>
      <c r="B517" s="18" t="s">
        <v>2531</v>
      </c>
      <c r="C517" s="18" t="s">
        <v>2532</v>
      </c>
      <c r="D517" s="18" t="s">
        <v>2533</v>
      </c>
      <c r="E517">
        <v>4</v>
      </c>
      <c r="F517" t="s">
        <v>11</v>
      </c>
      <c r="G517" t="s">
        <v>12</v>
      </c>
      <c r="H517" s="18" t="s">
        <v>2534</v>
      </c>
      <c r="I517" t="s">
        <v>18</v>
      </c>
      <c r="J517" t="s">
        <v>14</v>
      </c>
      <c r="K517" s="18" t="s">
        <v>2535</v>
      </c>
    </row>
    <row r="518" spans="1:11" x14ac:dyDescent="0.25">
      <c r="A518" s="1">
        <v>44583.5</v>
      </c>
      <c r="B518" s="18" t="s">
        <v>2536</v>
      </c>
      <c r="C518" s="18" t="s">
        <v>2537</v>
      </c>
      <c r="D518" s="18" t="s">
        <v>2538</v>
      </c>
      <c r="E518">
        <v>6</v>
      </c>
      <c r="F518" t="s">
        <v>12</v>
      </c>
      <c r="G518" t="s">
        <v>11</v>
      </c>
      <c r="H518" s="18" t="s">
        <v>2539</v>
      </c>
      <c r="I518" t="s">
        <v>18</v>
      </c>
      <c r="J518" t="s">
        <v>19</v>
      </c>
      <c r="K518" s="18" t="s">
        <v>2540</v>
      </c>
    </row>
    <row r="519" spans="1:11" x14ac:dyDescent="0.25">
      <c r="A519" s="1">
        <v>44583.541666666664</v>
      </c>
      <c r="B519" s="18" t="s">
        <v>2541</v>
      </c>
      <c r="C519" s="18" t="s">
        <v>2542</v>
      </c>
      <c r="D519" s="18" t="s">
        <v>2543</v>
      </c>
      <c r="E519">
        <v>8</v>
      </c>
      <c r="F519" t="s">
        <v>12</v>
      </c>
      <c r="G519" t="s">
        <v>12</v>
      </c>
      <c r="H519" s="18" t="s">
        <v>2544</v>
      </c>
      <c r="I519" t="s">
        <v>15</v>
      </c>
      <c r="J519" t="s">
        <v>14</v>
      </c>
      <c r="K519">
        <v>65.410662331499694</v>
      </c>
    </row>
    <row r="520" spans="1:11" x14ac:dyDescent="0.25">
      <c r="A520" s="1">
        <v>44583.583333333336</v>
      </c>
      <c r="B520" s="18" t="s">
        <v>2545</v>
      </c>
      <c r="C520" s="18" t="s">
        <v>2546</v>
      </c>
      <c r="D520" s="18" t="s">
        <v>2547</v>
      </c>
      <c r="E520">
        <v>8</v>
      </c>
      <c r="F520" t="s">
        <v>12</v>
      </c>
      <c r="G520" t="s">
        <v>12</v>
      </c>
      <c r="H520" s="18" t="s">
        <v>2548</v>
      </c>
      <c r="I520" t="s">
        <v>16</v>
      </c>
      <c r="J520" t="s">
        <v>14</v>
      </c>
      <c r="K520" s="18" t="s">
        <v>2549</v>
      </c>
    </row>
    <row r="521" spans="1:11" x14ac:dyDescent="0.25">
      <c r="A521" s="1">
        <v>44583.625</v>
      </c>
      <c r="B521" s="18" t="s">
        <v>2550</v>
      </c>
      <c r="C521">
        <v>53.027873140839397</v>
      </c>
      <c r="D521" s="18" t="s">
        <v>2551</v>
      </c>
      <c r="E521">
        <v>9</v>
      </c>
      <c r="F521" t="s">
        <v>11</v>
      </c>
      <c r="G521" t="s">
        <v>11</v>
      </c>
      <c r="H521" s="18" t="s">
        <v>2552</v>
      </c>
      <c r="I521" t="s">
        <v>21</v>
      </c>
      <c r="J521" t="s">
        <v>19</v>
      </c>
      <c r="K521" s="18" t="s">
        <v>2553</v>
      </c>
    </row>
    <row r="522" spans="1:11" x14ac:dyDescent="0.25">
      <c r="A522" s="1">
        <v>44583.666666666664</v>
      </c>
      <c r="B522" s="18" t="s">
        <v>2554</v>
      </c>
      <c r="C522" s="18" t="s">
        <v>2555</v>
      </c>
      <c r="D522" s="18" t="s">
        <v>2556</v>
      </c>
      <c r="E522">
        <v>8</v>
      </c>
      <c r="F522" t="s">
        <v>11</v>
      </c>
      <c r="G522" t="s">
        <v>12</v>
      </c>
      <c r="H522" s="18" t="s">
        <v>2557</v>
      </c>
      <c r="I522" t="s">
        <v>21</v>
      </c>
      <c r="J522" t="s">
        <v>14</v>
      </c>
      <c r="K522" s="18" t="s">
        <v>2558</v>
      </c>
    </row>
    <row r="523" spans="1:11" x14ac:dyDescent="0.25">
      <c r="A523" s="1">
        <v>44583.708333333336</v>
      </c>
      <c r="B523" s="18" t="s">
        <v>2559</v>
      </c>
      <c r="C523" s="18" t="s">
        <v>2560</v>
      </c>
      <c r="D523" s="18" t="s">
        <v>2561</v>
      </c>
      <c r="E523">
        <v>8</v>
      </c>
      <c r="F523" t="s">
        <v>11</v>
      </c>
      <c r="G523" t="s">
        <v>11</v>
      </c>
      <c r="H523" s="18" t="s">
        <v>2562</v>
      </c>
      <c r="I523" t="s">
        <v>20</v>
      </c>
      <c r="J523" t="s">
        <v>19</v>
      </c>
      <c r="K523" s="18" t="s">
        <v>2563</v>
      </c>
    </row>
    <row r="524" spans="1:11" x14ac:dyDescent="0.25">
      <c r="A524" s="1">
        <v>44583.75</v>
      </c>
      <c r="B524" s="18" t="s">
        <v>2564</v>
      </c>
      <c r="C524" s="18" t="s">
        <v>2565</v>
      </c>
      <c r="D524" s="18" t="s">
        <v>2566</v>
      </c>
      <c r="E524">
        <v>9</v>
      </c>
      <c r="F524" t="s">
        <v>11</v>
      </c>
      <c r="G524" t="s">
        <v>12</v>
      </c>
      <c r="H524" s="18" t="s">
        <v>2567</v>
      </c>
      <c r="I524" t="s">
        <v>18</v>
      </c>
      <c r="J524" t="s">
        <v>14</v>
      </c>
      <c r="K524" s="18" t="s">
        <v>2568</v>
      </c>
    </row>
    <row r="525" spans="1:11" x14ac:dyDescent="0.25">
      <c r="A525" s="1">
        <v>44583.791666666664</v>
      </c>
      <c r="B525" s="18" t="s">
        <v>2569</v>
      </c>
      <c r="C525" s="18" t="s">
        <v>2570</v>
      </c>
      <c r="D525" s="18" t="s">
        <v>2571</v>
      </c>
      <c r="E525">
        <v>6</v>
      </c>
      <c r="F525" t="s">
        <v>11</v>
      </c>
      <c r="G525" t="s">
        <v>12</v>
      </c>
      <c r="H525" s="18" t="s">
        <v>2572</v>
      </c>
      <c r="I525" t="s">
        <v>20</v>
      </c>
      <c r="J525" t="s">
        <v>19</v>
      </c>
      <c r="K525" s="18" t="s">
        <v>2573</v>
      </c>
    </row>
    <row r="526" spans="1:11" x14ac:dyDescent="0.25">
      <c r="A526" s="1">
        <v>44583.833333333336</v>
      </c>
      <c r="B526" s="18" t="s">
        <v>2574</v>
      </c>
      <c r="C526" s="18" t="s">
        <v>2575</v>
      </c>
      <c r="D526" s="18" t="s">
        <v>2576</v>
      </c>
      <c r="E526">
        <v>9</v>
      </c>
      <c r="F526" t="s">
        <v>12</v>
      </c>
      <c r="G526" t="s">
        <v>12</v>
      </c>
      <c r="H526" s="18" t="s">
        <v>2577</v>
      </c>
      <c r="I526" t="s">
        <v>13</v>
      </c>
      <c r="J526" t="s">
        <v>14</v>
      </c>
      <c r="K526" s="18" t="s">
        <v>2578</v>
      </c>
    </row>
    <row r="527" spans="1:11" x14ac:dyDescent="0.25">
      <c r="A527" s="1">
        <v>44583.875</v>
      </c>
      <c r="B527" s="18" t="s">
        <v>2579</v>
      </c>
      <c r="C527" s="18" t="s">
        <v>2580</v>
      </c>
      <c r="D527" s="18" t="s">
        <v>2581</v>
      </c>
      <c r="E527">
        <v>2</v>
      </c>
      <c r="F527" t="s">
        <v>12</v>
      </c>
      <c r="G527" t="s">
        <v>11</v>
      </c>
      <c r="H527" s="18" t="s">
        <v>2582</v>
      </c>
      <c r="I527" t="s">
        <v>20</v>
      </c>
      <c r="J527" t="s">
        <v>14</v>
      </c>
      <c r="K527" s="18" t="s">
        <v>2583</v>
      </c>
    </row>
    <row r="528" spans="1:11" x14ac:dyDescent="0.25">
      <c r="A528" s="1">
        <v>44583.916666666664</v>
      </c>
      <c r="B528" s="18" t="s">
        <v>2584</v>
      </c>
      <c r="C528" s="18" t="s">
        <v>2585</v>
      </c>
      <c r="D528" s="18" t="s">
        <v>2586</v>
      </c>
      <c r="E528">
        <v>9</v>
      </c>
      <c r="F528" t="s">
        <v>11</v>
      </c>
      <c r="G528" t="s">
        <v>12</v>
      </c>
      <c r="H528" s="18" t="s">
        <v>2587</v>
      </c>
      <c r="I528" t="s">
        <v>21</v>
      </c>
      <c r="J528" t="s">
        <v>19</v>
      </c>
      <c r="K528" s="18" t="s">
        <v>2588</v>
      </c>
    </row>
    <row r="529" spans="1:11" x14ac:dyDescent="0.25">
      <c r="A529" s="1">
        <v>44583.958333333336</v>
      </c>
      <c r="B529" s="18" t="s">
        <v>2589</v>
      </c>
      <c r="C529" s="18" t="s">
        <v>2590</v>
      </c>
      <c r="D529" s="18" t="s">
        <v>2591</v>
      </c>
      <c r="E529">
        <v>0</v>
      </c>
      <c r="F529" t="s">
        <v>11</v>
      </c>
      <c r="G529" t="s">
        <v>11</v>
      </c>
      <c r="H529" s="18" t="s">
        <v>2592</v>
      </c>
      <c r="I529" t="s">
        <v>18</v>
      </c>
      <c r="J529" t="s">
        <v>14</v>
      </c>
      <c r="K529" s="18" t="s">
        <v>2593</v>
      </c>
    </row>
    <row r="530" spans="1:11" x14ac:dyDescent="0.25">
      <c r="A530" s="1">
        <v>44584</v>
      </c>
      <c r="B530" s="18" t="s">
        <v>2594</v>
      </c>
      <c r="C530" s="18" t="s">
        <v>2595</v>
      </c>
      <c r="D530" s="18" t="s">
        <v>2596</v>
      </c>
      <c r="E530">
        <v>6</v>
      </c>
      <c r="F530" t="s">
        <v>11</v>
      </c>
      <c r="G530" t="s">
        <v>12</v>
      </c>
      <c r="H530" s="18" t="s">
        <v>2597</v>
      </c>
      <c r="I530" t="s">
        <v>13</v>
      </c>
      <c r="J530" t="s">
        <v>14</v>
      </c>
      <c r="K530" s="18" t="s">
        <v>2598</v>
      </c>
    </row>
    <row r="531" spans="1:11" x14ac:dyDescent="0.25">
      <c r="A531" s="1">
        <v>44584.041666666664</v>
      </c>
      <c r="B531">
        <v>20.8386699931593</v>
      </c>
      <c r="C531" s="18" t="s">
        <v>2599</v>
      </c>
      <c r="D531" s="18" t="s">
        <v>2600</v>
      </c>
      <c r="E531">
        <v>0</v>
      </c>
      <c r="F531" t="s">
        <v>12</v>
      </c>
      <c r="G531" t="s">
        <v>11</v>
      </c>
      <c r="H531" s="18" t="s">
        <v>2601</v>
      </c>
      <c r="I531" t="s">
        <v>17</v>
      </c>
      <c r="J531" t="s">
        <v>19</v>
      </c>
      <c r="K531" s="18" t="s">
        <v>2602</v>
      </c>
    </row>
    <row r="532" spans="1:11" x14ac:dyDescent="0.25">
      <c r="A532" s="1">
        <v>44584.083333333336</v>
      </c>
      <c r="B532" s="18" t="s">
        <v>2603</v>
      </c>
      <c r="C532" s="18" t="s">
        <v>2604</v>
      </c>
      <c r="D532" s="18" t="s">
        <v>2605</v>
      </c>
      <c r="E532">
        <v>3</v>
      </c>
      <c r="F532" t="s">
        <v>12</v>
      </c>
      <c r="G532" t="s">
        <v>12</v>
      </c>
      <c r="H532" s="18" t="s">
        <v>2606</v>
      </c>
      <c r="I532" t="s">
        <v>15</v>
      </c>
      <c r="J532" t="s">
        <v>19</v>
      </c>
      <c r="K532" s="18" t="s">
        <v>2607</v>
      </c>
    </row>
    <row r="533" spans="1:11" x14ac:dyDescent="0.25">
      <c r="A533" s="1">
        <v>44584.125</v>
      </c>
      <c r="B533" s="18" t="s">
        <v>2608</v>
      </c>
      <c r="C533" s="18" t="s">
        <v>2609</v>
      </c>
      <c r="D533" s="18" t="s">
        <v>2610</v>
      </c>
      <c r="E533">
        <v>4</v>
      </c>
      <c r="F533" t="s">
        <v>11</v>
      </c>
      <c r="G533" t="s">
        <v>12</v>
      </c>
      <c r="H533" s="18" t="s">
        <v>2611</v>
      </c>
      <c r="I533" t="s">
        <v>20</v>
      </c>
      <c r="J533" t="s">
        <v>19</v>
      </c>
      <c r="K533" s="18" t="s">
        <v>2612</v>
      </c>
    </row>
    <row r="534" spans="1:11" x14ac:dyDescent="0.25">
      <c r="A534" s="1">
        <v>44584.166666666664</v>
      </c>
      <c r="B534" s="18" t="s">
        <v>2613</v>
      </c>
      <c r="C534" s="18" t="s">
        <v>2614</v>
      </c>
      <c r="D534" s="18" t="s">
        <v>2615</v>
      </c>
      <c r="E534">
        <v>4</v>
      </c>
      <c r="F534" t="s">
        <v>12</v>
      </c>
      <c r="G534" t="s">
        <v>12</v>
      </c>
      <c r="H534" s="18" t="s">
        <v>2616</v>
      </c>
      <c r="I534" t="s">
        <v>21</v>
      </c>
      <c r="J534" t="s">
        <v>19</v>
      </c>
      <c r="K534" s="18" t="s">
        <v>2617</v>
      </c>
    </row>
    <row r="535" spans="1:11" x14ac:dyDescent="0.25">
      <c r="A535" s="1">
        <v>44584.208333333336</v>
      </c>
      <c r="B535" s="18" t="s">
        <v>2618</v>
      </c>
      <c r="C535" s="18" t="s">
        <v>2619</v>
      </c>
      <c r="D535" s="18" t="s">
        <v>2620</v>
      </c>
      <c r="E535">
        <v>8</v>
      </c>
      <c r="F535" t="s">
        <v>12</v>
      </c>
      <c r="G535" t="s">
        <v>12</v>
      </c>
      <c r="H535" s="18" t="s">
        <v>2621</v>
      </c>
      <c r="I535" t="s">
        <v>18</v>
      </c>
      <c r="J535" t="s">
        <v>19</v>
      </c>
      <c r="K535" s="18" t="s">
        <v>2622</v>
      </c>
    </row>
    <row r="536" spans="1:11" x14ac:dyDescent="0.25">
      <c r="A536" s="1">
        <v>44584.25</v>
      </c>
      <c r="B536" s="18" t="s">
        <v>2623</v>
      </c>
      <c r="C536">
        <v>40.658034318815403</v>
      </c>
      <c r="D536" s="18" t="s">
        <v>2624</v>
      </c>
      <c r="E536">
        <v>4</v>
      </c>
      <c r="F536" t="s">
        <v>12</v>
      </c>
      <c r="G536" t="s">
        <v>11</v>
      </c>
      <c r="H536" s="18" t="s">
        <v>2625</v>
      </c>
      <c r="I536" t="s">
        <v>16</v>
      </c>
      <c r="J536" t="s">
        <v>19</v>
      </c>
      <c r="K536" s="18" t="s">
        <v>2626</v>
      </c>
    </row>
    <row r="537" spans="1:11" x14ac:dyDescent="0.25">
      <c r="A537" s="1">
        <v>44584.291666666664</v>
      </c>
      <c r="B537" s="18" t="s">
        <v>2627</v>
      </c>
      <c r="C537" s="18" t="s">
        <v>2628</v>
      </c>
      <c r="D537" s="18" t="s">
        <v>2629</v>
      </c>
      <c r="E537">
        <v>7</v>
      </c>
      <c r="F537" t="s">
        <v>12</v>
      </c>
      <c r="G537" t="s">
        <v>12</v>
      </c>
      <c r="H537" s="18" t="s">
        <v>2630</v>
      </c>
      <c r="I537" t="s">
        <v>18</v>
      </c>
      <c r="J537" t="s">
        <v>19</v>
      </c>
      <c r="K537" s="18" t="s">
        <v>2631</v>
      </c>
    </row>
    <row r="538" spans="1:11" x14ac:dyDescent="0.25">
      <c r="A538" s="1">
        <v>44584.333333333336</v>
      </c>
      <c r="B538" s="18" t="s">
        <v>2632</v>
      </c>
      <c r="C538" s="18" t="s">
        <v>2633</v>
      </c>
      <c r="D538" s="18" t="s">
        <v>2634</v>
      </c>
      <c r="E538">
        <v>0</v>
      </c>
      <c r="F538" t="s">
        <v>11</v>
      </c>
      <c r="G538" t="s">
        <v>12</v>
      </c>
      <c r="H538" s="18" t="s">
        <v>2635</v>
      </c>
      <c r="I538" t="s">
        <v>15</v>
      </c>
      <c r="J538" t="s">
        <v>14</v>
      </c>
      <c r="K538" s="18" t="s">
        <v>2636</v>
      </c>
    </row>
    <row r="539" spans="1:11" x14ac:dyDescent="0.25">
      <c r="A539" s="1">
        <v>44584.375</v>
      </c>
      <c r="B539" s="18" t="s">
        <v>2637</v>
      </c>
      <c r="C539" s="18" t="s">
        <v>2638</v>
      </c>
      <c r="D539" s="18" t="s">
        <v>2639</v>
      </c>
      <c r="E539">
        <v>2</v>
      </c>
      <c r="F539" t="s">
        <v>12</v>
      </c>
      <c r="G539" t="s">
        <v>11</v>
      </c>
      <c r="H539" s="18" t="s">
        <v>2640</v>
      </c>
      <c r="I539" t="s">
        <v>17</v>
      </c>
      <c r="J539" t="s">
        <v>19</v>
      </c>
      <c r="K539" s="18" t="s">
        <v>2641</v>
      </c>
    </row>
    <row r="540" spans="1:11" x14ac:dyDescent="0.25">
      <c r="A540" s="1">
        <v>44584.416666666664</v>
      </c>
      <c r="B540" s="18" t="s">
        <v>2642</v>
      </c>
      <c r="C540" s="18" t="s">
        <v>2643</v>
      </c>
      <c r="D540" s="18" t="s">
        <v>2644</v>
      </c>
      <c r="E540">
        <v>0</v>
      </c>
      <c r="F540" t="s">
        <v>12</v>
      </c>
      <c r="G540" t="s">
        <v>11</v>
      </c>
      <c r="H540" s="18" t="s">
        <v>2645</v>
      </c>
      <c r="I540" t="s">
        <v>16</v>
      </c>
      <c r="J540" t="s">
        <v>14</v>
      </c>
      <c r="K540" s="18" t="s">
        <v>2646</v>
      </c>
    </row>
    <row r="541" spans="1:11" x14ac:dyDescent="0.25">
      <c r="A541" s="1">
        <v>44584.458333333336</v>
      </c>
      <c r="B541" s="18" t="s">
        <v>2647</v>
      </c>
      <c r="C541" s="18" t="s">
        <v>2648</v>
      </c>
      <c r="D541" s="18" t="s">
        <v>2649</v>
      </c>
      <c r="E541">
        <v>8</v>
      </c>
      <c r="F541" t="s">
        <v>12</v>
      </c>
      <c r="G541" t="s">
        <v>12</v>
      </c>
      <c r="H541" s="18" t="s">
        <v>2650</v>
      </c>
      <c r="I541" t="s">
        <v>13</v>
      </c>
      <c r="J541" t="s">
        <v>19</v>
      </c>
      <c r="K541">
        <v>82.766283129156093</v>
      </c>
    </row>
    <row r="542" spans="1:11" x14ac:dyDescent="0.25">
      <c r="A542" s="1">
        <v>44584.5</v>
      </c>
      <c r="B542" s="18" t="s">
        <v>2651</v>
      </c>
      <c r="C542" s="18" t="s">
        <v>2652</v>
      </c>
      <c r="D542">
        <v>1173.85497575516</v>
      </c>
      <c r="E542">
        <v>2</v>
      </c>
      <c r="F542" t="s">
        <v>12</v>
      </c>
      <c r="G542" t="s">
        <v>12</v>
      </c>
      <c r="H542" s="18" t="s">
        <v>2653</v>
      </c>
      <c r="I542" t="s">
        <v>15</v>
      </c>
      <c r="J542" t="s">
        <v>19</v>
      </c>
      <c r="K542" s="18" t="s">
        <v>2654</v>
      </c>
    </row>
    <row r="543" spans="1:11" x14ac:dyDescent="0.25">
      <c r="A543" s="1">
        <v>44584.541666666664</v>
      </c>
      <c r="B543" s="18" t="s">
        <v>2655</v>
      </c>
      <c r="C543" s="18" t="s">
        <v>2656</v>
      </c>
      <c r="D543" s="18" t="s">
        <v>2657</v>
      </c>
      <c r="E543">
        <v>6</v>
      </c>
      <c r="F543" t="s">
        <v>12</v>
      </c>
      <c r="G543" t="s">
        <v>11</v>
      </c>
      <c r="H543" s="18" t="s">
        <v>2658</v>
      </c>
      <c r="I543" t="s">
        <v>20</v>
      </c>
      <c r="J543" t="s">
        <v>14</v>
      </c>
      <c r="K543" s="18" t="s">
        <v>2659</v>
      </c>
    </row>
    <row r="544" spans="1:11" x14ac:dyDescent="0.25">
      <c r="A544" s="1">
        <v>44584.583333333336</v>
      </c>
      <c r="B544" s="18" t="s">
        <v>2660</v>
      </c>
      <c r="C544" s="18" t="s">
        <v>2661</v>
      </c>
      <c r="D544" s="18" t="s">
        <v>2662</v>
      </c>
      <c r="E544">
        <v>1</v>
      </c>
      <c r="F544" t="s">
        <v>12</v>
      </c>
      <c r="G544" t="s">
        <v>11</v>
      </c>
      <c r="H544" s="18" t="s">
        <v>2663</v>
      </c>
      <c r="I544" t="s">
        <v>16</v>
      </c>
      <c r="J544" t="s">
        <v>19</v>
      </c>
      <c r="K544">
        <v>67.262869112818905</v>
      </c>
    </row>
    <row r="545" spans="1:11" x14ac:dyDescent="0.25">
      <c r="A545" s="1">
        <v>44584.625</v>
      </c>
      <c r="B545" s="18" t="s">
        <v>2664</v>
      </c>
      <c r="C545" s="18" t="s">
        <v>2665</v>
      </c>
      <c r="D545" s="18" t="s">
        <v>2666</v>
      </c>
      <c r="E545">
        <v>3</v>
      </c>
      <c r="F545" t="s">
        <v>11</v>
      </c>
      <c r="G545" t="s">
        <v>11</v>
      </c>
      <c r="H545" s="18" t="s">
        <v>2667</v>
      </c>
      <c r="I545" t="s">
        <v>21</v>
      </c>
      <c r="J545" t="s">
        <v>14</v>
      </c>
      <c r="K545" s="18" t="s">
        <v>2668</v>
      </c>
    </row>
    <row r="546" spans="1:11" x14ac:dyDescent="0.25">
      <c r="A546" s="1">
        <v>44584.666666666664</v>
      </c>
      <c r="B546" s="18" t="s">
        <v>2669</v>
      </c>
      <c r="C546" s="18" t="s">
        <v>2670</v>
      </c>
      <c r="D546" s="18" t="s">
        <v>2671</v>
      </c>
      <c r="E546">
        <v>6</v>
      </c>
      <c r="F546" t="s">
        <v>12</v>
      </c>
      <c r="G546" t="s">
        <v>11</v>
      </c>
      <c r="H546" s="18" t="s">
        <v>2672</v>
      </c>
      <c r="I546" t="s">
        <v>15</v>
      </c>
      <c r="J546" t="s">
        <v>19</v>
      </c>
      <c r="K546" s="18" t="s">
        <v>2673</v>
      </c>
    </row>
    <row r="547" spans="1:11" x14ac:dyDescent="0.25">
      <c r="A547" s="1">
        <v>44584.708333333336</v>
      </c>
      <c r="B547" s="18" t="s">
        <v>2674</v>
      </c>
      <c r="C547" s="18" t="s">
        <v>2675</v>
      </c>
      <c r="D547" s="18" t="s">
        <v>2676</v>
      </c>
      <c r="E547">
        <v>7</v>
      </c>
      <c r="F547" t="s">
        <v>11</v>
      </c>
      <c r="G547" t="s">
        <v>12</v>
      </c>
      <c r="H547" s="18" t="s">
        <v>2677</v>
      </c>
      <c r="I547" t="s">
        <v>20</v>
      </c>
      <c r="J547" t="s">
        <v>14</v>
      </c>
      <c r="K547" s="18" t="s">
        <v>2678</v>
      </c>
    </row>
    <row r="548" spans="1:11" x14ac:dyDescent="0.25">
      <c r="A548" s="1">
        <v>44584.75</v>
      </c>
      <c r="B548" s="18" t="s">
        <v>2679</v>
      </c>
      <c r="C548" s="18" t="s">
        <v>2680</v>
      </c>
      <c r="D548" s="18" t="s">
        <v>2681</v>
      </c>
      <c r="E548">
        <v>5</v>
      </c>
      <c r="F548" t="s">
        <v>12</v>
      </c>
      <c r="G548" t="s">
        <v>12</v>
      </c>
      <c r="H548" s="18" t="s">
        <v>2682</v>
      </c>
      <c r="I548" t="s">
        <v>16</v>
      </c>
      <c r="J548" t="s">
        <v>19</v>
      </c>
      <c r="K548" s="18" t="s">
        <v>2683</v>
      </c>
    </row>
    <row r="549" spans="1:11" x14ac:dyDescent="0.25">
      <c r="A549" s="1">
        <v>44584.791666666664</v>
      </c>
      <c r="B549" s="18" t="s">
        <v>2684</v>
      </c>
      <c r="C549" s="18" t="s">
        <v>2685</v>
      </c>
      <c r="D549" s="18" t="s">
        <v>2686</v>
      </c>
      <c r="E549">
        <v>7</v>
      </c>
      <c r="F549" t="s">
        <v>12</v>
      </c>
      <c r="G549" t="s">
        <v>12</v>
      </c>
      <c r="H549" s="18" t="s">
        <v>2687</v>
      </c>
      <c r="I549" t="s">
        <v>20</v>
      </c>
      <c r="J549" t="s">
        <v>19</v>
      </c>
      <c r="K549" s="18" t="s">
        <v>2688</v>
      </c>
    </row>
    <row r="550" spans="1:11" x14ac:dyDescent="0.25">
      <c r="A550" s="1">
        <v>44584.833333333336</v>
      </c>
      <c r="B550" s="18" t="s">
        <v>2689</v>
      </c>
      <c r="C550" s="18" t="s">
        <v>2690</v>
      </c>
      <c r="D550" s="18" t="s">
        <v>2691</v>
      </c>
      <c r="E550">
        <v>8</v>
      </c>
      <c r="F550" t="s">
        <v>12</v>
      </c>
      <c r="G550" t="s">
        <v>11</v>
      </c>
      <c r="H550" s="18" t="s">
        <v>2692</v>
      </c>
      <c r="I550" t="s">
        <v>13</v>
      </c>
      <c r="J550" t="s">
        <v>14</v>
      </c>
      <c r="K550" s="18" t="s">
        <v>2693</v>
      </c>
    </row>
    <row r="551" spans="1:11" x14ac:dyDescent="0.25">
      <c r="A551" s="1">
        <v>44584.875</v>
      </c>
      <c r="B551" s="18" t="s">
        <v>2694</v>
      </c>
      <c r="C551" s="18" t="s">
        <v>2695</v>
      </c>
      <c r="D551" s="18" t="s">
        <v>2696</v>
      </c>
      <c r="E551">
        <v>5</v>
      </c>
      <c r="F551" t="s">
        <v>12</v>
      </c>
      <c r="G551" t="s">
        <v>11</v>
      </c>
      <c r="H551" s="18" t="s">
        <v>2697</v>
      </c>
      <c r="I551" t="s">
        <v>21</v>
      </c>
      <c r="J551" t="s">
        <v>19</v>
      </c>
      <c r="K551" s="18" t="s">
        <v>2698</v>
      </c>
    </row>
    <row r="552" spans="1:11" x14ac:dyDescent="0.25">
      <c r="A552" s="1">
        <v>44584.916666666664</v>
      </c>
      <c r="B552" s="18" t="s">
        <v>2699</v>
      </c>
      <c r="C552" s="18" t="s">
        <v>2700</v>
      </c>
      <c r="D552" s="18" t="s">
        <v>2701</v>
      </c>
      <c r="E552">
        <v>8</v>
      </c>
      <c r="F552" t="s">
        <v>12</v>
      </c>
      <c r="G552" t="s">
        <v>11</v>
      </c>
      <c r="H552" s="18" t="s">
        <v>2702</v>
      </c>
      <c r="I552" t="s">
        <v>21</v>
      </c>
      <c r="J552" t="s">
        <v>19</v>
      </c>
      <c r="K552" s="18" t="s">
        <v>2703</v>
      </c>
    </row>
    <row r="553" spans="1:11" x14ac:dyDescent="0.25">
      <c r="A553" s="1">
        <v>44584.958333333336</v>
      </c>
      <c r="B553" s="18" t="s">
        <v>2704</v>
      </c>
      <c r="C553" s="18" t="s">
        <v>2705</v>
      </c>
      <c r="D553" s="18" t="s">
        <v>2706</v>
      </c>
      <c r="E553">
        <v>3</v>
      </c>
      <c r="F553" t="s">
        <v>11</v>
      </c>
      <c r="G553" t="s">
        <v>11</v>
      </c>
      <c r="H553" s="18" t="s">
        <v>2707</v>
      </c>
      <c r="I553" t="s">
        <v>21</v>
      </c>
      <c r="J553" t="s">
        <v>19</v>
      </c>
      <c r="K553" s="18" t="s">
        <v>2708</v>
      </c>
    </row>
    <row r="554" spans="1:11" x14ac:dyDescent="0.25">
      <c r="A554" s="1">
        <v>44585</v>
      </c>
      <c r="B554" s="18" t="s">
        <v>2709</v>
      </c>
      <c r="C554" s="18" t="s">
        <v>2710</v>
      </c>
      <c r="D554" s="18" t="s">
        <v>2711</v>
      </c>
      <c r="E554">
        <v>2</v>
      </c>
      <c r="F554" t="s">
        <v>12</v>
      </c>
      <c r="G554" t="s">
        <v>11</v>
      </c>
      <c r="H554" s="18" t="s">
        <v>2712</v>
      </c>
      <c r="I554" t="s">
        <v>15</v>
      </c>
      <c r="J554" t="s">
        <v>14</v>
      </c>
      <c r="K554">
        <v>79.2849224435124</v>
      </c>
    </row>
    <row r="555" spans="1:11" x14ac:dyDescent="0.25">
      <c r="A555" s="1">
        <v>44585.041666666664</v>
      </c>
      <c r="B555" s="18" t="s">
        <v>2713</v>
      </c>
      <c r="C555" s="18" t="s">
        <v>2714</v>
      </c>
      <c r="D555" s="18" t="s">
        <v>2715</v>
      </c>
      <c r="E555">
        <v>2</v>
      </c>
      <c r="F555" t="s">
        <v>12</v>
      </c>
      <c r="G555" t="s">
        <v>11</v>
      </c>
      <c r="H555" s="18" t="s">
        <v>2716</v>
      </c>
      <c r="I555" t="s">
        <v>20</v>
      </c>
      <c r="J555" t="s">
        <v>19</v>
      </c>
      <c r="K555" s="18" t="s">
        <v>2717</v>
      </c>
    </row>
    <row r="556" spans="1:11" x14ac:dyDescent="0.25">
      <c r="A556" s="1">
        <v>44585.083333333336</v>
      </c>
      <c r="B556" s="18" t="s">
        <v>2718</v>
      </c>
      <c r="C556" s="18" t="s">
        <v>2719</v>
      </c>
      <c r="D556" s="18" t="s">
        <v>2720</v>
      </c>
      <c r="E556">
        <v>3</v>
      </c>
      <c r="F556" t="s">
        <v>12</v>
      </c>
      <c r="G556" t="s">
        <v>12</v>
      </c>
      <c r="H556" s="18" t="s">
        <v>2721</v>
      </c>
      <c r="I556" t="s">
        <v>13</v>
      </c>
      <c r="J556" t="s">
        <v>19</v>
      </c>
      <c r="K556" s="18" t="s">
        <v>2722</v>
      </c>
    </row>
    <row r="557" spans="1:11" x14ac:dyDescent="0.25">
      <c r="A557" s="1">
        <v>44585.125</v>
      </c>
      <c r="B557" s="18" t="s">
        <v>2723</v>
      </c>
      <c r="C557" s="18" t="s">
        <v>2724</v>
      </c>
      <c r="D557" s="18" t="s">
        <v>2725</v>
      </c>
      <c r="E557">
        <v>9</v>
      </c>
      <c r="F557" t="s">
        <v>12</v>
      </c>
      <c r="G557" t="s">
        <v>11</v>
      </c>
      <c r="H557" s="18" t="s">
        <v>2726</v>
      </c>
      <c r="I557" t="s">
        <v>13</v>
      </c>
      <c r="J557" t="s">
        <v>14</v>
      </c>
      <c r="K557" s="18" t="s">
        <v>2727</v>
      </c>
    </row>
    <row r="558" spans="1:11" x14ac:dyDescent="0.25">
      <c r="A558" s="1">
        <v>44585.166666666664</v>
      </c>
      <c r="B558" s="18" t="s">
        <v>2728</v>
      </c>
      <c r="C558" s="18" t="s">
        <v>2729</v>
      </c>
      <c r="D558" s="18" t="s">
        <v>2730</v>
      </c>
      <c r="E558">
        <v>8</v>
      </c>
      <c r="F558" t="s">
        <v>12</v>
      </c>
      <c r="G558" t="s">
        <v>12</v>
      </c>
      <c r="H558" s="18" t="s">
        <v>2731</v>
      </c>
      <c r="I558" t="s">
        <v>21</v>
      </c>
      <c r="J558" t="s">
        <v>14</v>
      </c>
      <c r="K558" s="18" t="s">
        <v>2732</v>
      </c>
    </row>
    <row r="559" spans="1:11" x14ac:dyDescent="0.25">
      <c r="A559" s="1">
        <v>44585.208333333336</v>
      </c>
      <c r="B559" s="18" t="s">
        <v>2733</v>
      </c>
      <c r="C559">
        <v>44.682244807196</v>
      </c>
      <c r="D559" s="18" t="s">
        <v>2734</v>
      </c>
      <c r="E559">
        <v>6</v>
      </c>
      <c r="F559" t="s">
        <v>11</v>
      </c>
      <c r="G559" t="s">
        <v>11</v>
      </c>
      <c r="H559" s="18" t="s">
        <v>2735</v>
      </c>
      <c r="I559" t="s">
        <v>13</v>
      </c>
      <c r="J559" t="s">
        <v>14</v>
      </c>
      <c r="K559">
        <v>77.9426406626892</v>
      </c>
    </row>
    <row r="560" spans="1:11" x14ac:dyDescent="0.25">
      <c r="A560" s="1">
        <v>44585.25</v>
      </c>
      <c r="B560" s="18" t="s">
        <v>2736</v>
      </c>
      <c r="C560" s="18" t="s">
        <v>2737</v>
      </c>
      <c r="D560" s="18" t="s">
        <v>2738</v>
      </c>
      <c r="E560">
        <v>6</v>
      </c>
      <c r="F560" t="s">
        <v>12</v>
      </c>
      <c r="G560" t="s">
        <v>12</v>
      </c>
      <c r="H560" s="18" t="s">
        <v>2739</v>
      </c>
      <c r="I560" t="s">
        <v>13</v>
      </c>
      <c r="J560" t="s">
        <v>14</v>
      </c>
      <c r="K560">
        <v>71.9985488138216</v>
      </c>
    </row>
    <row r="561" spans="1:11" x14ac:dyDescent="0.25">
      <c r="A561" s="1">
        <v>44585.291666666664</v>
      </c>
      <c r="B561" s="18" t="s">
        <v>2740</v>
      </c>
      <c r="C561" s="18" t="s">
        <v>2741</v>
      </c>
      <c r="D561" s="18" t="s">
        <v>2742</v>
      </c>
      <c r="E561">
        <v>6</v>
      </c>
      <c r="F561" t="s">
        <v>12</v>
      </c>
      <c r="G561" t="s">
        <v>12</v>
      </c>
      <c r="H561" s="18" t="s">
        <v>2743</v>
      </c>
      <c r="I561" t="s">
        <v>15</v>
      </c>
      <c r="J561" t="s">
        <v>14</v>
      </c>
      <c r="K561" s="18" t="s">
        <v>2744</v>
      </c>
    </row>
    <row r="562" spans="1:11" x14ac:dyDescent="0.25">
      <c r="A562" s="1">
        <v>44585.333333333336</v>
      </c>
      <c r="B562" s="18" t="s">
        <v>2745</v>
      </c>
      <c r="C562" s="18" t="s">
        <v>2746</v>
      </c>
      <c r="D562" s="18" t="s">
        <v>2747</v>
      </c>
      <c r="E562">
        <v>2</v>
      </c>
      <c r="F562" t="s">
        <v>12</v>
      </c>
      <c r="G562" t="s">
        <v>12</v>
      </c>
      <c r="H562" s="18" t="s">
        <v>2748</v>
      </c>
      <c r="I562" t="s">
        <v>17</v>
      </c>
      <c r="J562" t="s">
        <v>19</v>
      </c>
      <c r="K562" s="18" t="s">
        <v>2749</v>
      </c>
    </row>
    <row r="563" spans="1:11" x14ac:dyDescent="0.25">
      <c r="A563" s="1">
        <v>44585.375</v>
      </c>
      <c r="B563" s="18" t="s">
        <v>2750</v>
      </c>
      <c r="C563" s="18" t="s">
        <v>2751</v>
      </c>
      <c r="D563" s="18" t="s">
        <v>2752</v>
      </c>
      <c r="E563">
        <v>3</v>
      </c>
      <c r="F563" t="s">
        <v>11</v>
      </c>
      <c r="G563" t="s">
        <v>11</v>
      </c>
      <c r="H563" s="18" t="s">
        <v>2753</v>
      </c>
      <c r="I563" t="s">
        <v>15</v>
      </c>
      <c r="J563" t="s">
        <v>19</v>
      </c>
      <c r="K563" s="18" t="s">
        <v>2754</v>
      </c>
    </row>
    <row r="564" spans="1:11" x14ac:dyDescent="0.25">
      <c r="A564" s="1">
        <v>44585.416666666664</v>
      </c>
      <c r="B564" s="18" t="s">
        <v>2755</v>
      </c>
      <c r="C564">
        <v>45.698359844361903</v>
      </c>
      <c r="D564" s="18" t="s">
        <v>2756</v>
      </c>
      <c r="E564">
        <v>3</v>
      </c>
      <c r="F564" t="s">
        <v>12</v>
      </c>
      <c r="G564" t="s">
        <v>12</v>
      </c>
      <c r="H564" s="18" t="s">
        <v>2757</v>
      </c>
      <c r="I564" t="s">
        <v>20</v>
      </c>
      <c r="J564" t="s">
        <v>19</v>
      </c>
      <c r="K564" s="18" t="s">
        <v>2758</v>
      </c>
    </row>
    <row r="565" spans="1:11" x14ac:dyDescent="0.25">
      <c r="A565" s="1">
        <v>44585.458333333336</v>
      </c>
      <c r="B565" s="18" t="s">
        <v>2759</v>
      </c>
      <c r="C565" s="18" t="s">
        <v>2760</v>
      </c>
      <c r="D565" s="18" t="s">
        <v>2761</v>
      </c>
      <c r="E565">
        <v>2</v>
      </c>
      <c r="F565" t="s">
        <v>12</v>
      </c>
      <c r="G565" t="s">
        <v>12</v>
      </c>
      <c r="H565" s="18" t="s">
        <v>2762</v>
      </c>
      <c r="I565" t="s">
        <v>20</v>
      </c>
      <c r="J565" t="s">
        <v>19</v>
      </c>
      <c r="K565" s="18" t="s">
        <v>2763</v>
      </c>
    </row>
    <row r="566" spans="1:11" x14ac:dyDescent="0.25">
      <c r="A566" s="1">
        <v>44585.5</v>
      </c>
      <c r="B566" s="18" t="s">
        <v>2764</v>
      </c>
      <c r="C566" s="18" t="s">
        <v>2765</v>
      </c>
      <c r="D566" s="18" t="s">
        <v>2766</v>
      </c>
      <c r="E566">
        <v>9</v>
      </c>
      <c r="F566" t="s">
        <v>11</v>
      </c>
      <c r="G566" t="s">
        <v>11</v>
      </c>
      <c r="H566" s="18" t="s">
        <v>2767</v>
      </c>
      <c r="I566" t="s">
        <v>16</v>
      </c>
      <c r="J566" t="s">
        <v>19</v>
      </c>
      <c r="K566" s="18" t="s">
        <v>2768</v>
      </c>
    </row>
    <row r="567" spans="1:11" x14ac:dyDescent="0.25">
      <c r="A567" s="1">
        <v>44585.541666666664</v>
      </c>
      <c r="B567" s="18" t="s">
        <v>2769</v>
      </c>
      <c r="C567" s="18" t="s">
        <v>2770</v>
      </c>
      <c r="D567" s="18" t="s">
        <v>2771</v>
      </c>
      <c r="E567">
        <v>3</v>
      </c>
      <c r="F567" t="s">
        <v>11</v>
      </c>
      <c r="G567" t="s">
        <v>11</v>
      </c>
      <c r="H567" s="18" t="s">
        <v>2772</v>
      </c>
      <c r="I567" t="s">
        <v>20</v>
      </c>
      <c r="J567" t="s">
        <v>19</v>
      </c>
      <c r="K567">
        <v>83.0243540344661</v>
      </c>
    </row>
    <row r="568" spans="1:11" x14ac:dyDescent="0.25">
      <c r="A568" s="1">
        <v>44585.583333333336</v>
      </c>
      <c r="B568" s="18" t="s">
        <v>2773</v>
      </c>
      <c r="C568" s="18" t="s">
        <v>2774</v>
      </c>
      <c r="D568" s="18" t="s">
        <v>2775</v>
      </c>
      <c r="E568">
        <v>1</v>
      </c>
      <c r="F568" t="s">
        <v>12</v>
      </c>
      <c r="G568" t="s">
        <v>11</v>
      </c>
      <c r="H568" s="18" t="s">
        <v>2776</v>
      </c>
      <c r="I568" t="s">
        <v>21</v>
      </c>
      <c r="J568" t="s">
        <v>19</v>
      </c>
      <c r="K568" s="18" t="s">
        <v>2777</v>
      </c>
    </row>
    <row r="569" spans="1:11" x14ac:dyDescent="0.25">
      <c r="A569" s="1">
        <v>44585.625</v>
      </c>
      <c r="B569" s="18" t="s">
        <v>2778</v>
      </c>
      <c r="C569" s="18" t="s">
        <v>2779</v>
      </c>
      <c r="D569" s="18" t="s">
        <v>2780</v>
      </c>
      <c r="E569">
        <v>7</v>
      </c>
      <c r="F569" t="s">
        <v>12</v>
      </c>
      <c r="G569" t="s">
        <v>11</v>
      </c>
      <c r="H569" s="18" t="s">
        <v>2781</v>
      </c>
      <c r="I569" t="s">
        <v>13</v>
      </c>
      <c r="J569" t="s">
        <v>14</v>
      </c>
      <c r="K569" s="18" t="s">
        <v>2782</v>
      </c>
    </row>
    <row r="570" spans="1:11" x14ac:dyDescent="0.25">
      <c r="A570" s="1">
        <v>44585.666666666664</v>
      </c>
      <c r="B570" s="18" t="s">
        <v>2783</v>
      </c>
      <c r="C570" s="18" t="s">
        <v>2784</v>
      </c>
      <c r="D570" s="18" t="s">
        <v>2785</v>
      </c>
      <c r="E570">
        <v>7</v>
      </c>
      <c r="F570" t="s">
        <v>12</v>
      </c>
      <c r="G570" t="s">
        <v>11</v>
      </c>
      <c r="H570">
        <v>16.3239769424749</v>
      </c>
      <c r="I570" t="s">
        <v>18</v>
      </c>
      <c r="J570" t="s">
        <v>14</v>
      </c>
      <c r="K570" s="18" t="s">
        <v>2786</v>
      </c>
    </row>
    <row r="571" spans="1:11" x14ac:dyDescent="0.25">
      <c r="A571" s="1">
        <v>44585.708333333336</v>
      </c>
      <c r="B571" s="18" t="s">
        <v>2787</v>
      </c>
      <c r="C571">
        <v>39.306797491808098</v>
      </c>
      <c r="D571" s="18" t="s">
        <v>2788</v>
      </c>
      <c r="E571">
        <v>9</v>
      </c>
      <c r="F571" t="s">
        <v>12</v>
      </c>
      <c r="G571" t="s">
        <v>11</v>
      </c>
      <c r="H571" s="18" t="s">
        <v>2789</v>
      </c>
      <c r="I571" t="s">
        <v>15</v>
      </c>
      <c r="J571" t="s">
        <v>19</v>
      </c>
      <c r="K571" s="18" t="s">
        <v>2790</v>
      </c>
    </row>
    <row r="572" spans="1:11" x14ac:dyDescent="0.25">
      <c r="A572" s="1">
        <v>44585.75</v>
      </c>
      <c r="B572" s="18" t="s">
        <v>2791</v>
      </c>
      <c r="C572" s="18" t="s">
        <v>2792</v>
      </c>
      <c r="D572" s="18" t="s">
        <v>2793</v>
      </c>
      <c r="E572">
        <v>4</v>
      </c>
      <c r="F572" t="s">
        <v>11</v>
      </c>
      <c r="G572" t="s">
        <v>11</v>
      </c>
      <c r="H572" s="18" t="s">
        <v>2794</v>
      </c>
      <c r="I572" t="s">
        <v>17</v>
      </c>
      <c r="J572" t="s">
        <v>19</v>
      </c>
      <c r="K572" s="18" t="s">
        <v>2795</v>
      </c>
    </row>
    <row r="573" spans="1:11" x14ac:dyDescent="0.25">
      <c r="A573" s="1">
        <v>44585.791666666664</v>
      </c>
      <c r="B573" s="18" t="s">
        <v>2796</v>
      </c>
      <c r="C573" s="18" t="s">
        <v>2797</v>
      </c>
      <c r="D573" s="18" t="s">
        <v>2798</v>
      </c>
      <c r="E573">
        <v>6</v>
      </c>
      <c r="F573" t="s">
        <v>12</v>
      </c>
      <c r="G573" t="s">
        <v>11</v>
      </c>
      <c r="H573" s="18" t="s">
        <v>2799</v>
      </c>
      <c r="I573" t="s">
        <v>16</v>
      </c>
      <c r="J573" t="s">
        <v>14</v>
      </c>
      <c r="K573" s="18" t="s">
        <v>2800</v>
      </c>
    </row>
    <row r="574" spans="1:11" x14ac:dyDescent="0.25">
      <c r="A574" s="1">
        <v>44585.833333333336</v>
      </c>
      <c r="B574" s="18" t="s">
        <v>2801</v>
      </c>
      <c r="C574" s="18" t="s">
        <v>2802</v>
      </c>
      <c r="D574" s="18" t="s">
        <v>2803</v>
      </c>
      <c r="E574">
        <v>2</v>
      </c>
      <c r="F574" t="s">
        <v>11</v>
      </c>
      <c r="G574" t="s">
        <v>12</v>
      </c>
      <c r="H574">
        <v>19.426209860804001</v>
      </c>
      <c r="I574" t="s">
        <v>18</v>
      </c>
      <c r="J574" t="s">
        <v>19</v>
      </c>
      <c r="K574" s="18" t="s">
        <v>2804</v>
      </c>
    </row>
    <row r="575" spans="1:11" x14ac:dyDescent="0.25">
      <c r="A575" s="1">
        <v>44585.875</v>
      </c>
      <c r="B575">
        <v>21.105905382991899</v>
      </c>
      <c r="C575">
        <v>42.676832466206399</v>
      </c>
      <c r="D575" s="18" t="s">
        <v>2805</v>
      </c>
      <c r="E575">
        <v>6</v>
      </c>
      <c r="F575" t="s">
        <v>12</v>
      </c>
      <c r="G575" t="s">
        <v>12</v>
      </c>
      <c r="H575" s="18" t="s">
        <v>2806</v>
      </c>
      <c r="I575" t="s">
        <v>18</v>
      </c>
      <c r="J575" t="s">
        <v>19</v>
      </c>
      <c r="K575" s="18" t="s">
        <v>2807</v>
      </c>
    </row>
    <row r="576" spans="1:11" x14ac:dyDescent="0.25">
      <c r="A576" s="1">
        <v>44585.916666666664</v>
      </c>
      <c r="B576" s="18" t="s">
        <v>2808</v>
      </c>
      <c r="C576" s="18" t="s">
        <v>2809</v>
      </c>
      <c r="D576" s="18" t="s">
        <v>2810</v>
      </c>
      <c r="E576">
        <v>5</v>
      </c>
      <c r="F576" t="s">
        <v>12</v>
      </c>
      <c r="G576" t="s">
        <v>11</v>
      </c>
      <c r="H576" s="18" t="s">
        <v>2811</v>
      </c>
      <c r="I576" t="s">
        <v>18</v>
      </c>
      <c r="J576" t="s">
        <v>14</v>
      </c>
      <c r="K576" s="18" t="s">
        <v>2812</v>
      </c>
    </row>
    <row r="577" spans="1:11" x14ac:dyDescent="0.25">
      <c r="A577" s="1">
        <v>44585.958333333336</v>
      </c>
      <c r="B577" s="18" t="s">
        <v>2813</v>
      </c>
      <c r="C577" s="18" t="s">
        <v>2814</v>
      </c>
      <c r="D577" s="18" t="s">
        <v>2815</v>
      </c>
      <c r="E577">
        <v>8</v>
      </c>
      <c r="F577" t="s">
        <v>12</v>
      </c>
      <c r="G577" t="s">
        <v>12</v>
      </c>
      <c r="H577" s="18" t="s">
        <v>2816</v>
      </c>
      <c r="I577" t="s">
        <v>21</v>
      </c>
      <c r="J577" t="s">
        <v>14</v>
      </c>
      <c r="K577" s="18" t="s">
        <v>2817</v>
      </c>
    </row>
    <row r="578" spans="1:11" x14ac:dyDescent="0.25">
      <c r="A578" s="1">
        <v>44586</v>
      </c>
      <c r="B578" s="18" t="s">
        <v>2818</v>
      </c>
      <c r="C578" s="18" t="s">
        <v>2819</v>
      </c>
      <c r="D578" s="18" t="s">
        <v>2820</v>
      </c>
      <c r="E578">
        <v>4</v>
      </c>
      <c r="F578" t="s">
        <v>11</v>
      </c>
      <c r="G578" t="s">
        <v>12</v>
      </c>
      <c r="H578" s="18" t="s">
        <v>2821</v>
      </c>
      <c r="I578" t="s">
        <v>20</v>
      </c>
      <c r="J578" t="s">
        <v>19</v>
      </c>
      <c r="K578" s="18" t="s">
        <v>2822</v>
      </c>
    </row>
    <row r="579" spans="1:11" x14ac:dyDescent="0.25">
      <c r="A579" s="1">
        <v>44586.041666666664</v>
      </c>
      <c r="B579" s="18" t="s">
        <v>2823</v>
      </c>
      <c r="C579" s="18" t="s">
        <v>2824</v>
      </c>
      <c r="D579" s="18" t="s">
        <v>2825</v>
      </c>
      <c r="E579">
        <v>2</v>
      </c>
      <c r="F579" t="s">
        <v>11</v>
      </c>
      <c r="G579" t="s">
        <v>12</v>
      </c>
      <c r="H579" s="18" t="s">
        <v>2826</v>
      </c>
      <c r="I579" t="s">
        <v>21</v>
      </c>
      <c r="J579" t="s">
        <v>14</v>
      </c>
      <c r="K579" s="18" t="s">
        <v>2827</v>
      </c>
    </row>
    <row r="580" spans="1:11" x14ac:dyDescent="0.25">
      <c r="A580" s="1">
        <v>44586.083333333336</v>
      </c>
      <c r="B580" s="18" t="s">
        <v>2828</v>
      </c>
      <c r="C580" s="18" t="s">
        <v>2829</v>
      </c>
      <c r="D580" s="18" t="s">
        <v>2830</v>
      </c>
      <c r="E580">
        <v>8</v>
      </c>
      <c r="F580" t="s">
        <v>12</v>
      </c>
      <c r="G580" t="s">
        <v>12</v>
      </c>
      <c r="H580" s="18" t="s">
        <v>2831</v>
      </c>
      <c r="I580" t="s">
        <v>13</v>
      </c>
      <c r="J580" t="s">
        <v>19</v>
      </c>
      <c r="K580" s="18" t="s">
        <v>2832</v>
      </c>
    </row>
    <row r="581" spans="1:11" x14ac:dyDescent="0.25">
      <c r="A581" s="1">
        <v>44586.125</v>
      </c>
      <c r="B581" s="18" t="s">
        <v>2833</v>
      </c>
      <c r="C581" s="18" t="s">
        <v>2834</v>
      </c>
      <c r="D581" s="18" t="s">
        <v>2835</v>
      </c>
      <c r="E581">
        <v>3</v>
      </c>
      <c r="F581" t="s">
        <v>11</v>
      </c>
      <c r="G581" t="s">
        <v>12</v>
      </c>
      <c r="H581" s="18" t="s">
        <v>2836</v>
      </c>
      <c r="I581" t="s">
        <v>18</v>
      </c>
      <c r="J581" t="s">
        <v>14</v>
      </c>
      <c r="K581" s="18" t="s">
        <v>2837</v>
      </c>
    </row>
    <row r="582" spans="1:11" x14ac:dyDescent="0.25">
      <c r="A582" s="1">
        <v>44586.166666666664</v>
      </c>
      <c r="B582" s="18" t="s">
        <v>2838</v>
      </c>
      <c r="C582" s="18" t="s">
        <v>2839</v>
      </c>
      <c r="D582" s="18" t="s">
        <v>2840</v>
      </c>
      <c r="E582">
        <v>5</v>
      </c>
      <c r="F582" t="s">
        <v>11</v>
      </c>
      <c r="G582" t="s">
        <v>11</v>
      </c>
      <c r="H582" s="18" t="s">
        <v>2841</v>
      </c>
      <c r="I582" t="s">
        <v>20</v>
      </c>
      <c r="J582" t="s">
        <v>14</v>
      </c>
      <c r="K582" s="18" t="s">
        <v>2842</v>
      </c>
    </row>
    <row r="583" spans="1:11" x14ac:dyDescent="0.25">
      <c r="A583" s="1">
        <v>44586.208333333336</v>
      </c>
      <c r="B583" s="18" t="s">
        <v>2843</v>
      </c>
      <c r="C583" s="18" t="s">
        <v>2844</v>
      </c>
      <c r="D583" s="18" t="s">
        <v>2845</v>
      </c>
      <c r="E583">
        <v>6</v>
      </c>
      <c r="F583" t="s">
        <v>11</v>
      </c>
      <c r="G583" t="s">
        <v>12</v>
      </c>
      <c r="H583" s="18" t="s">
        <v>2846</v>
      </c>
      <c r="I583" t="s">
        <v>15</v>
      </c>
      <c r="J583" t="s">
        <v>14</v>
      </c>
      <c r="K583" s="18" t="s">
        <v>2847</v>
      </c>
    </row>
    <row r="584" spans="1:11" x14ac:dyDescent="0.25">
      <c r="A584" s="1">
        <v>44586.25</v>
      </c>
      <c r="B584" s="18" t="s">
        <v>2848</v>
      </c>
      <c r="C584" s="18" t="s">
        <v>2849</v>
      </c>
      <c r="D584" s="18" t="s">
        <v>2850</v>
      </c>
      <c r="E584">
        <v>1</v>
      </c>
      <c r="F584" t="s">
        <v>11</v>
      </c>
      <c r="G584" t="s">
        <v>12</v>
      </c>
      <c r="H584" s="18" t="s">
        <v>2851</v>
      </c>
      <c r="I584" t="s">
        <v>16</v>
      </c>
      <c r="J584" t="s">
        <v>19</v>
      </c>
      <c r="K584" s="18" t="s">
        <v>2852</v>
      </c>
    </row>
    <row r="585" spans="1:11" x14ac:dyDescent="0.25">
      <c r="A585" s="1">
        <v>44586.291666666664</v>
      </c>
      <c r="B585" s="18" t="s">
        <v>2853</v>
      </c>
      <c r="C585" s="18" t="s">
        <v>2854</v>
      </c>
      <c r="D585" s="18" t="s">
        <v>2855</v>
      </c>
      <c r="E585">
        <v>4</v>
      </c>
      <c r="F585" t="s">
        <v>11</v>
      </c>
      <c r="G585" t="s">
        <v>12</v>
      </c>
      <c r="H585" s="18" t="s">
        <v>2856</v>
      </c>
      <c r="I585" t="s">
        <v>18</v>
      </c>
      <c r="J585" t="s">
        <v>14</v>
      </c>
      <c r="K585" s="18" t="s">
        <v>2857</v>
      </c>
    </row>
    <row r="586" spans="1:11" x14ac:dyDescent="0.25">
      <c r="A586" s="1">
        <v>44586.333333333336</v>
      </c>
      <c r="B586" s="18" t="s">
        <v>2858</v>
      </c>
      <c r="C586" s="18" t="s">
        <v>2859</v>
      </c>
      <c r="D586" s="18" t="s">
        <v>2860</v>
      </c>
      <c r="E586">
        <v>8</v>
      </c>
      <c r="F586" t="s">
        <v>11</v>
      </c>
      <c r="G586" t="s">
        <v>11</v>
      </c>
      <c r="H586" s="18" t="s">
        <v>2861</v>
      </c>
      <c r="I586" t="s">
        <v>15</v>
      </c>
      <c r="J586" t="s">
        <v>14</v>
      </c>
      <c r="K586" s="18" t="s">
        <v>2862</v>
      </c>
    </row>
    <row r="587" spans="1:11" x14ac:dyDescent="0.25">
      <c r="A587" s="1">
        <v>44586.375</v>
      </c>
      <c r="B587" s="18" t="s">
        <v>2863</v>
      </c>
      <c r="C587">
        <v>50.071090951560798</v>
      </c>
      <c r="D587" s="18" t="s">
        <v>2864</v>
      </c>
      <c r="E587">
        <v>8</v>
      </c>
      <c r="F587" t="s">
        <v>11</v>
      </c>
      <c r="G587" t="s">
        <v>12</v>
      </c>
      <c r="H587" s="18" t="s">
        <v>2865</v>
      </c>
      <c r="I587" t="s">
        <v>15</v>
      </c>
      <c r="J587" t="s">
        <v>19</v>
      </c>
      <c r="K587" s="18" t="s">
        <v>2866</v>
      </c>
    </row>
    <row r="588" spans="1:11" x14ac:dyDescent="0.25">
      <c r="A588" s="1">
        <v>44586.416666666664</v>
      </c>
      <c r="B588" s="18" t="s">
        <v>2867</v>
      </c>
      <c r="C588" s="18" t="s">
        <v>2868</v>
      </c>
      <c r="D588" s="18" t="s">
        <v>2869</v>
      </c>
      <c r="E588">
        <v>9</v>
      </c>
      <c r="F588" t="s">
        <v>12</v>
      </c>
      <c r="G588" t="s">
        <v>11</v>
      </c>
      <c r="H588" s="18" t="s">
        <v>2870</v>
      </c>
      <c r="I588" t="s">
        <v>20</v>
      </c>
      <c r="J588" t="s">
        <v>14</v>
      </c>
      <c r="K588" s="18" t="s">
        <v>2871</v>
      </c>
    </row>
    <row r="589" spans="1:11" x14ac:dyDescent="0.25">
      <c r="A589" s="1">
        <v>44586.458333333336</v>
      </c>
      <c r="B589" s="18" t="s">
        <v>2872</v>
      </c>
      <c r="C589" s="18" t="s">
        <v>2873</v>
      </c>
      <c r="D589" s="18" t="s">
        <v>2874</v>
      </c>
      <c r="E589">
        <v>4</v>
      </c>
      <c r="F589" t="s">
        <v>12</v>
      </c>
      <c r="G589" t="s">
        <v>12</v>
      </c>
      <c r="H589" s="18" t="s">
        <v>2875</v>
      </c>
      <c r="I589" t="s">
        <v>18</v>
      </c>
      <c r="J589" t="s">
        <v>19</v>
      </c>
      <c r="K589" s="18" t="s">
        <v>2876</v>
      </c>
    </row>
    <row r="590" spans="1:11" x14ac:dyDescent="0.25">
      <c r="A590" s="1">
        <v>44586.5</v>
      </c>
      <c r="B590" s="18" t="s">
        <v>2877</v>
      </c>
      <c r="C590" s="18" t="s">
        <v>2878</v>
      </c>
      <c r="D590" s="18" t="s">
        <v>2879</v>
      </c>
      <c r="E590">
        <v>8</v>
      </c>
      <c r="F590" t="s">
        <v>12</v>
      </c>
      <c r="G590" t="s">
        <v>12</v>
      </c>
      <c r="H590" s="18" t="s">
        <v>2880</v>
      </c>
      <c r="I590" t="s">
        <v>15</v>
      </c>
      <c r="J590" t="s">
        <v>14</v>
      </c>
      <c r="K590" s="18" t="s">
        <v>2881</v>
      </c>
    </row>
    <row r="591" spans="1:11" x14ac:dyDescent="0.25">
      <c r="A591" s="1">
        <v>44586.541666666664</v>
      </c>
      <c r="B591" s="18" t="s">
        <v>2882</v>
      </c>
      <c r="C591" s="18" t="s">
        <v>2883</v>
      </c>
      <c r="D591" s="18" t="s">
        <v>2884</v>
      </c>
      <c r="E591">
        <v>9</v>
      </c>
      <c r="F591" t="s">
        <v>11</v>
      </c>
      <c r="G591" t="s">
        <v>11</v>
      </c>
      <c r="H591" s="18" t="s">
        <v>2885</v>
      </c>
      <c r="I591" t="s">
        <v>20</v>
      </c>
      <c r="J591" t="s">
        <v>19</v>
      </c>
      <c r="K591" s="18" t="s">
        <v>2886</v>
      </c>
    </row>
    <row r="592" spans="1:11" x14ac:dyDescent="0.25">
      <c r="A592" s="1">
        <v>44586.583333333336</v>
      </c>
      <c r="B592" s="18" t="s">
        <v>2887</v>
      </c>
      <c r="C592" s="18" t="s">
        <v>2888</v>
      </c>
      <c r="D592" s="18" t="s">
        <v>2889</v>
      </c>
      <c r="E592">
        <v>6</v>
      </c>
      <c r="F592" t="s">
        <v>12</v>
      </c>
      <c r="G592" t="s">
        <v>12</v>
      </c>
      <c r="H592" s="18" t="s">
        <v>2890</v>
      </c>
      <c r="I592" t="s">
        <v>17</v>
      </c>
      <c r="J592" t="s">
        <v>14</v>
      </c>
      <c r="K592" s="18" t="s">
        <v>2891</v>
      </c>
    </row>
    <row r="593" spans="1:11" x14ac:dyDescent="0.25">
      <c r="A593" s="1">
        <v>44586.625</v>
      </c>
      <c r="B593" s="18" t="s">
        <v>2892</v>
      </c>
      <c r="C593" s="18" t="s">
        <v>2893</v>
      </c>
      <c r="D593" s="18" t="s">
        <v>2894</v>
      </c>
      <c r="E593">
        <v>3</v>
      </c>
      <c r="F593" t="s">
        <v>11</v>
      </c>
      <c r="G593" t="s">
        <v>11</v>
      </c>
      <c r="H593" s="18" t="s">
        <v>2895</v>
      </c>
      <c r="I593" t="s">
        <v>17</v>
      </c>
      <c r="J593" t="s">
        <v>14</v>
      </c>
      <c r="K593" s="18" t="s">
        <v>2896</v>
      </c>
    </row>
    <row r="594" spans="1:11" x14ac:dyDescent="0.25">
      <c r="A594" s="1">
        <v>44586.666666666664</v>
      </c>
      <c r="B594" s="18" t="s">
        <v>2897</v>
      </c>
      <c r="C594">
        <v>52.457230817308698</v>
      </c>
      <c r="D594" s="18" t="s">
        <v>2898</v>
      </c>
      <c r="E594">
        <v>5</v>
      </c>
      <c r="F594" t="s">
        <v>12</v>
      </c>
      <c r="G594" t="s">
        <v>11</v>
      </c>
      <c r="H594" s="18" t="s">
        <v>2899</v>
      </c>
      <c r="I594" t="s">
        <v>16</v>
      </c>
      <c r="J594" t="s">
        <v>19</v>
      </c>
      <c r="K594" s="18" t="s">
        <v>2900</v>
      </c>
    </row>
    <row r="595" spans="1:11" x14ac:dyDescent="0.25">
      <c r="A595" s="1">
        <v>44586.708333333336</v>
      </c>
      <c r="B595" s="18" t="s">
        <v>2901</v>
      </c>
      <c r="C595" s="18" t="s">
        <v>2902</v>
      </c>
      <c r="D595" s="18" t="s">
        <v>2903</v>
      </c>
      <c r="E595">
        <v>4</v>
      </c>
      <c r="F595" t="s">
        <v>11</v>
      </c>
      <c r="G595" t="s">
        <v>11</v>
      </c>
      <c r="H595" s="18" t="s">
        <v>2904</v>
      </c>
      <c r="I595" t="s">
        <v>17</v>
      </c>
      <c r="J595" t="s">
        <v>14</v>
      </c>
      <c r="K595" s="18" t="s">
        <v>2905</v>
      </c>
    </row>
    <row r="596" spans="1:11" x14ac:dyDescent="0.25">
      <c r="A596" s="1">
        <v>44586.75</v>
      </c>
      <c r="B596" s="18" t="s">
        <v>2906</v>
      </c>
      <c r="C596" s="18" t="s">
        <v>2907</v>
      </c>
      <c r="D596" s="18" t="s">
        <v>2908</v>
      </c>
      <c r="E596">
        <v>1</v>
      </c>
      <c r="F596" t="s">
        <v>11</v>
      </c>
      <c r="G596" t="s">
        <v>11</v>
      </c>
      <c r="H596" s="18" t="s">
        <v>2909</v>
      </c>
      <c r="I596" t="s">
        <v>13</v>
      </c>
      <c r="J596" t="s">
        <v>19</v>
      </c>
      <c r="K596" s="18" t="s">
        <v>2910</v>
      </c>
    </row>
    <row r="597" spans="1:11" x14ac:dyDescent="0.25">
      <c r="A597" s="1">
        <v>44586.791666666664</v>
      </c>
      <c r="B597" s="18" t="s">
        <v>2911</v>
      </c>
      <c r="C597" s="18" t="s">
        <v>2912</v>
      </c>
      <c r="D597" s="18" t="s">
        <v>2913</v>
      </c>
      <c r="E597">
        <v>2</v>
      </c>
      <c r="F597" t="s">
        <v>12</v>
      </c>
      <c r="G597" t="s">
        <v>11</v>
      </c>
      <c r="H597">
        <v>23.306866674074602</v>
      </c>
      <c r="I597" t="s">
        <v>16</v>
      </c>
      <c r="J597" t="s">
        <v>19</v>
      </c>
      <c r="K597" s="18" t="s">
        <v>2914</v>
      </c>
    </row>
    <row r="598" spans="1:11" x14ac:dyDescent="0.25">
      <c r="A598" s="1">
        <v>44586.833333333336</v>
      </c>
      <c r="B598" s="18" t="s">
        <v>2915</v>
      </c>
      <c r="C598" s="18" t="s">
        <v>2916</v>
      </c>
      <c r="D598" s="18" t="s">
        <v>2917</v>
      </c>
      <c r="E598">
        <v>8</v>
      </c>
      <c r="F598" t="s">
        <v>11</v>
      </c>
      <c r="G598" t="s">
        <v>11</v>
      </c>
      <c r="H598" s="18" t="s">
        <v>2918</v>
      </c>
      <c r="I598" t="s">
        <v>15</v>
      </c>
      <c r="J598" t="s">
        <v>14</v>
      </c>
      <c r="K598" s="18" t="s">
        <v>2919</v>
      </c>
    </row>
    <row r="599" spans="1:11" x14ac:dyDescent="0.25">
      <c r="A599" s="1">
        <v>44586.875</v>
      </c>
      <c r="B599" s="18" t="s">
        <v>2920</v>
      </c>
      <c r="C599" s="18" t="s">
        <v>2921</v>
      </c>
      <c r="D599" s="18" t="s">
        <v>2922</v>
      </c>
      <c r="E599">
        <v>4</v>
      </c>
      <c r="F599" t="s">
        <v>11</v>
      </c>
      <c r="G599" t="s">
        <v>12</v>
      </c>
      <c r="H599" s="18" t="s">
        <v>2923</v>
      </c>
      <c r="I599" t="s">
        <v>21</v>
      </c>
      <c r="J599" t="s">
        <v>14</v>
      </c>
      <c r="K599">
        <v>85.126671990727303</v>
      </c>
    </row>
    <row r="600" spans="1:11" x14ac:dyDescent="0.25">
      <c r="A600" s="1">
        <v>44586.916666666664</v>
      </c>
      <c r="B600" s="18" t="s">
        <v>2924</v>
      </c>
      <c r="C600" s="18" t="s">
        <v>2925</v>
      </c>
      <c r="D600" s="18" t="s">
        <v>2926</v>
      </c>
      <c r="E600">
        <v>6</v>
      </c>
      <c r="F600" t="s">
        <v>12</v>
      </c>
      <c r="G600" t="s">
        <v>12</v>
      </c>
      <c r="H600" s="18" t="s">
        <v>2927</v>
      </c>
      <c r="I600" t="s">
        <v>17</v>
      </c>
      <c r="J600" t="s">
        <v>14</v>
      </c>
      <c r="K600" s="18" t="s">
        <v>2928</v>
      </c>
    </row>
    <row r="601" spans="1:11" x14ac:dyDescent="0.25">
      <c r="A601" s="1">
        <v>44586.958333333336</v>
      </c>
      <c r="B601" s="18" t="s">
        <v>2929</v>
      </c>
      <c r="C601" s="18" t="s">
        <v>2930</v>
      </c>
      <c r="D601" s="18" t="s">
        <v>2931</v>
      </c>
      <c r="E601">
        <v>5</v>
      </c>
      <c r="F601" t="s">
        <v>12</v>
      </c>
      <c r="G601" t="s">
        <v>11</v>
      </c>
      <c r="H601" s="18" t="s">
        <v>2932</v>
      </c>
      <c r="I601" t="s">
        <v>13</v>
      </c>
      <c r="J601" t="s">
        <v>14</v>
      </c>
      <c r="K601" s="18" t="s">
        <v>2933</v>
      </c>
    </row>
    <row r="602" spans="1:11" x14ac:dyDescent="0.25">
      <c r="A602" s="1">
        <v>44587</v>
      </c>
      <c r="B602" s="18" t="s">
        <v>2934</v>
      </c>
      <c r="C602" s="18" t="s">
        <v>2935</v>
      </c>
      <c r="D602" s="18" t="s">
        <v>2936</v>
      </c>
      <c r="E602">
        <v>0</v>
      </c>
      <c r="F602" t="s">
        <v>12</v>
      </c>
      <c r="G602" t="s">
        <v>12</v>
      </c>
      <c r="H602" s="18" t="s">
        <v>2937</v>
      </c>
      <c r="I602" t="s">
        <v>16</v>
      </c>
      <c r="J602" t="s">
        <v>14</v>
      </c>
      <c r="K602" s="18" t="s">
        <v>2938</v>
      </c>
    </row>
    <row r="603" spans="1:11" x14ac:dyDescent="0.25">
      <c r="A603" s="1">
        <v>44587.041666666664</v>
      </c>
      <c r="B603" s="18" t="s">
        <v>2939</v>
      </c>
      <c r="C603" s="18" t="s">
        <v>2940</v>
      </c>
      <c r="D603" s="18" t="s">
        <v>2941</v>
      </c>
      <c r="E603">
        <v>0</v>
      </c>
      <c r="F603" t="s">
        <v>11</v>
      </c>
      <c r="G603" t="s">
        <v>11</v>
      </c>
      <c r="H603" s="18" t="s">
        <v>2942</v>
      </c>
      <c r="I603" t="s">
        <v>13</v>
      </c>
      <c r="J603" t="s">
        <v>14</v>
      </c>
      <c r="K603" s="18" t="s">
        <v>2943</v>
      </c>
    </row>
    <row r="604" spans="1:11" x14ac:dyDescent="0.25">
      <c r="A604" s="1">
        <v>44587.083333333336</v>
      </c>
      <c r="B604" s="18" t="s">
        <v>2944</v>
      </c>
      <c r="C604" s="18" t="s">
        <v>2945</v>
      </c>
      <c r="D604" s="18" t="s">
        <v>2946</v>
      </c>
      <c r="E604">
        <v>4</v>
      </c>
      <c r="F604" t="s">
        <v>11</v>
      </c>
      <c r="G604" t="s">
        <v>11</v>
      </c>
      <c r="H604" s="18" t="s">
        <v>2947</v>
      </c>
      <c r="I604" t="s">
        <v>20</v>
      </c>
      <c r="J604" t="s">
        <v>14</v>
      </c>
      <c r="K604" s="18" t="s">
        <v>2948</v>
      </c>
    </row>
    <row r="605" spans="1:11" x14ac:dyDescent="0.25">
      <c r="A605" s="1">
        <v>44587.125</v>
      </c>
      <c r="B605" s="18" t="s">
        <v>2949</v>
      </c>
      <c r="C605" s="18" t="s">
        <v>2950</v>
      </c>
      <c r="D605" s="18" t="s">
        <v>2951</v>
      </c>
      <c r="E605">
        <v>7</v>
      </c>
      <c r="F605" t="s">
        <v>11</v>
      </c>
      <c r="G605" t="s">
        <v>11</v>
      </c>
      <c r="H605" s="18" t="s">
        <v>2952</v>
      </c>
      <c r="I605" t="s">
        <v>16</v>
      </c>
      <c r="J605" t="s">
        <v>14</v>
      </c>
      <c r="K605">
        <v>90.381645649520294</v>
      </c>
    </row>
    <row r="606" spans="1:11" x14ac:dyDescent="0.25">
      <c r="A606" s="1">
        <v>44587.166666666664</v>
      </c>
      <c r="B606" s="18" t="s">
        <v>2953</v>
      </c>
      <c r="C606" s="18" t="s">
        <v>2954</v>
      </c>
      <c r="D606" s="18" t="s">
        <v>2955</v>
      </c>
      <c r="E606">
        <v>7</v>
      </c>
      <c r="F606" t="s">
        <v>12</v>
      </c>
      <c r="G606" t="s">
        <v>12</v>
      </c>
      <c r="H606" s="18" t="s">
        <v>2956</v>
      </c>
      <c r="I606" t="s">
        <v>16</v>
      </c>
      <c r="J606" t="s">
        <v>19</v>
      </c>
      <c r="K606" s="18" t="s">
        <v>2957</v>
      </c>
    </row>
    <row r="607" spans="1:11" x14ac:dyDescent="0.25">
      <c r="A607" s="1">
        <v>44587.208333333336</v>
      </c>
      <c r="B607" s="18" t="s">
        <v>2958</v>
      </c>
      <c r="C607" s="18" t="s">
        <v>2959</v>
      </c>
      <c r="D607" s="18" t="s">
        <v>2960</v>
      </c>
      <c r="E607">
        <v>6</v>
      </c>
      <c r="F607" t="s">
        <v>12</v>
      </c>
      <c r="G607" t="s">
        <v>11</v>
      </c>
      <c r="H607" s="18" t="s">
        <v>2961</v>
      </c>
      <c r="I607" t="s">
        <v>18</v>
      </c>
      <c r="J607" t="s">
        <v>14</v>
      </c>
      <c r="K607" s="18" t="s">
        <v>2962</v>
      </c>
    </row>
    <row r="608" spans="1:11" x14ac:dyDescent="0.25">
      <c r="A608" s="1">
        <v>44587.25</v>
      </c>
      <c r="B608" s="18" t="s">
        <v>2963</v>
      </c>
      <c r="C608" s="18" t="s">
        <v>2964</v>
      </c>
      <c r="D608" s="18" t="s">
        <v>2965</v>
      </c>
      <c r="E608">
        <v>3</v>
      </c>
      <c r="F608" t="s">
        <v>11</v>
      </c>
      <c r="G608" t="s">
        <v>11</v>
      </c>
      <c r="H608" s="18" t="s">
        <v>2966</v>
      </c>
      <c r="I608" t="s">
        <v>20</v>
      </c>
      <c r="J608" t="s">
        <v>19</v>
      </c>
      <c r="K608" s="18" t="s">
        <v>2967</v>
      </c>
    </row>
    <row r="609" spans="1:11" x14ac:dyDescent="0.25">
      <c r="A609" s="1">
        <v>44587.291666666664</v>
      </c>
      <c r="B609" s="18" t="s">
        <v>2968</v>
      </c>
      <c r="C609" s="18" t="s">
        <v>2969</v>
      </c>
      <c r="D609" s="18" t="s">
        <v>2970</v>
      </c>
      <c r="E609">
        <v>8</v>
      </c>
      <c r="F609" t="s">
        <v>12</v>
      </c>
      <c r="G609" t="s">
        <v>11</v>
      </c>
      <c r="H609" s="18" t="s">
        <v>2971</v>
      </c>
      <c r="I609" t="s">
        <v>21</v>
      </c>
      <c r="J609" t="s">
        <v>14</v>
      </c>
      <c r="K609" s="18" t="s">
        <v>2972</v>
      </c>
    </row>
    <row r="610" spans="1:11" x14ac:dyDescent="0.25">
      <c r="A610" s="1">
        <v>44587.333333333336</v>
      </c>
      <c r="B610" s="18" t="s">
        <v>2973</v>
      </c>
      <c r="C610" s="18" t="s">
        <v>2974</v>
      </c>
      <c r="D610" s="18" t="s">
        <v>2975</v>
      </c>
      <c r="E610">
        <v>8</v>
      </c>
      <c r="F610" t="s">
        <v>11</v>
      </c>
      <c r="G610" t="s">
        <v>12</v>
      </c>
      <c r="H610" s="18" t="s">
        <v>2976</v>
      </c>
      <c r="I610" t="s">
        <v>13</v>
      </c>
      <c r="J610" t="s">
        <v>14</v>
      </c>
      <c r="K610" s="18" t="s">
        <v>2977</v>
      </c>
    </row>
    <row r="611" spans="1:11" x14ac:dyDescent="0.25">
      <c r="A611" s="1">
        <v>44587.375</v>
      </c>
      <c r="B611" s="18" t="s">
        <v>2978</v>
      </c>
      <c r="C611" s="18" t="s">
        <v>2979</v>
      </c>
      <c r="D611" s="18" t="s">
        <v>2980</v>
      </c>
      <c r="E611">
        <v>6</v>
      </c>
      <c r="F611" t="s">
        <v>11</v>
      </c>
      <c r="G611" t="s">
        <v>12</v>
      </c>
      <c r="H611" s="18" t="s">
        <v>2981</v>
      </c>
      <c r="I611" t="s">
        <v>17</v>
      </c>
      <c r="J611" t="s">
        <v>14</v>
      </c>
      <c r="K611" s="18" t="s">
        <v>2982</v>
      </c>
    </row>
    <row r="612" spans="1:11" x14ac:dyDescent="0.25">
      <c r="A612" s="1">
        <v>44587.416666666664</v>
      </c>
      <c r="B612" s="18" t="s">
        <v>2983</v>
      </c>
      <c r="C612" s="18" t="s">
        <v>2984</v>
      </c>
      <c r="D612" s="18" t="s">
        <v>2985</v>
      </c>
      <c r="E612">
        <v>4</v>
      </c>
      <c r="F612" t="s">
        <v>12</v>
      </c>
      <c r="G612" t="s">
        <v>12</v>
      </c>
      <c r="H612" s="18" t="s">
        <v>2986</v>
      </c>
      <c r="I612" t="s">
        <v>17</v>
      </c>
      <c r="J612" t="s">
        <v>14</v>
      </c>
      <c r="K612" s="18" t="s">
        <v>2987</v>
      </c>
    </row>
    <row r="613" spans="1:11" x14ac:dyDescent="0.25">
      <c r="A613" s="1">
        <v>44587.458333333336</v>
      </c>
      <c r="B613" s="18" t="s">
        <v>2988</v>
      </c>
      <c r="C613" s="18" t="s">
        <v>2989</v>
      </c>
      <c r="D613" s="18" t="s">
        <v>2990</v>
      </c>
      <c r="E613">
        <v>1</v>
      </c>
      <c r="F613" t="s">
        <v>12</v>
      </c>
      <c r="G613" t="s">
        <v>11</v>
      </c>
      <c r="H613" s="18" t="s">
        <v>2991</v>
      </c>
      <c r="I613" t="s">
        <v>15</v>
      </c>
      <c r="J613" t="s">
        <v>14</v>
      </c>
      <c r="K613" s="18" t="s">
        <v>2992</v>
      </c>
    </row>
    <row r="614" spans="1:11" x14ac:dyDescent="0.25">
      <c r="A614" s="1">
        <v>44587.5</v>
      </c>
      <c r="B614" s="18" t="s">
        <v>2993</v>
      </c>
      <c r="C614" s="18" t="s">
        <v>2994</v>
      </c>
      <c r="D614" s="18" t="s">
        <v>2995</v>
      </c>
      <c r="E614">
        <v>6</v>
      </c>
      <c r="F614" t="s">
        <v>12</v>
      </c>
      <c r="G614" t="s">
        <v>11</v>
      </c>
      <c r="H614" s="18" t="s">
        <v>2996</v>
      </c>
      <c r="I614" t="s">
        <v>18</v>
      </c>
      <c r="J614" t="s">
        <v>14</v>
      </c>
      <c r="K614" s="18" t="s">
        <v>2997</v>
      </c>
    </row>
    <row r="615" spans="1:11" x14ac:dyDescent="0.25">
      <c r="A615" s="1">
        <v>44587.541666666664</v>
      </c>
      <c r="B615" s="18" t="s">
        <v>2998</v>
      </c>
      <c r="C615" s="18" t="s">
        <v>2999</v>
      </c>
      <c r="D615" s="18" t="s">
        <v>3000</v>
      </c>
      <c r="E615">
        <v>5</v>
      </c>
      <c r="F615" t="s">
        <v>11</v>
      </c>
      <c r="G615" t="s">
        <v>11</v>
      </c>
      <c r="H615" s="18" t="s">
        <v>3001</v>
      </c>
      <c r="I615" t="s">
        <v>15</v>
      </c>
      <c r="J615" t="s">
        <v>19</v>
      </c>
      <c r="K615" s="18" t="s">
        <v>3002</v>
      </c>
    </row>
    <row r="616" spans="1:11" x14ac:dyDescent="0.25">
      <c r="A616" s="1">
        <v>44587.583333333336</v>
      </c>
      <c r="B616" s="18" t="s">
        <v>3003</v>
      </c>
      <c r="C616" s="18" t="s">
        <v>3004</v>
      </c>
      <c r="D616" s="18" t="s">
        <v>3005</v>
      </c>
      <c r="E616">
        <v>5</v>
      </c>
      <c r="F616" t="s">
        <v>12</v>
      </c>
      <c r="G616" t="s">
        <v>11</v>
      </c>
      <c r="H616" s="18" t="s">
        <v>3006</v>
      </c>
      <c r="I616" t="s">
        <v>18</v>
      </c>
      <c r="J616" t="s">
        <v>19</v>
      </c>
      <c r="K616" s="18" t="s">
        <v>3007</v>
      </c>
    </row>
    <row r="617" spans="1:11" x14ac:dyDescent="0.25">
      <c r="A617" s="1">
        <v>44587.625</v>
      </c>
      <c r="B617" s="18" t="s">
        <v>3008</v>
      </c>
      <c r="C617" s="18" t="s">
        <v>3009</v>
      </c>
      <c r="D617" s="18" t="s">
        <v>3010</v>
      </c>
      <c r="E617">
        <v>6</v>
      </c>
      <c r="F617" t="s">
        <v>12</v>
      </c>
      <c r="G617" t="s">
        <v>11</v>
      </c>
      <c r="H617" s="18" t="s">
        <v>3011</v>
      </c>
      <c r="I617" t="s">
        <v>13</v>
      </c>
      <c r="J617" t="s">
        <v>14</v>
      </c>
      <c r="K617">
        <v>74.816331889739601</v>
      </c>
    </row>
    <row r="618" spans="1:11" x14ac:dyDescent="0.25">
      <c r="A618" s="1">
        <v>44587.666666666664</v>
      </c>
      <c r="B618" s="18" t="s">
        <v>3012</v>
      </c>
      <c r="C618" s="18" t="s">
        <v>3013</v>
      </c>
      <c r="D618" s="18" t="s">
        <v>3014</v>
      </c>
      <c r="E618">
        <v>2</v>
      </c>
      <c r="F618" t="s">
        <v>11</v>
      </c>
      <c r="G618" t="s">
        <v>11</v>
      </c>
      <c r="H618" s="18" t="s">
        <v>3015</v>
      </c>
      <c r="I618" t="s">
        <v>13</v>
      </c>
      <c r="J618" t="s">
        <v>14</v>
      </c>
      <c r="K618" s="18" t="s">
        <v>3016</v>
      </c>
    </row>
    <row r="619" spans="1:11" x14ac:dyDescent="0.25">
      <c r="A619" s="1">
        <v>44587.708333333336</v>
      </c>
      <c r="B619" s="18" t="s">
        <v>3017</v>
      </c>
      <c r="C619" s="18" t="s">
        <v>3018</v>
      </c>
      <c r="D619" s="18" t="s">
        <v>3019</v>
      </c>
      <c r="E619">
        <v>9</v>
      </c>
      <c r="F619" t="s">
        <v>11</v>
      </c>
      <c r="G619" t="s">
        <v>12</v>
      </c>
      <c r="H619" s="18" t="s">
        <v>3020</v>
      </c>
      <c r="I619" t="s">
        <v>15</v>
      </c>
      <c r="J619" t="s">
        <v>19</v>
      </c>
      <c r="K619" s="18" t="s">
        <v>3021</v>
      </c>
    </row>
    <row r="620" spans="1:11" x14ac:dyDescent="0.25">
      <c r="A620" s="1">
        <v>44587.75</v>
      </c>
      <c r="B620" s="18" t="s">
        <v>3022</v>
      </c>
      <c r="C620" s="18" t="s">
        <v>3023</v>
      </c>
      <c r="D620" s="18" t="s">
        <v>3024</v>
      </c>
      <c r="E620">
        <v>6</v>
      </c>
      <c r="F620" t="s">
        <v>12</v>
      </c>
      <c r="G620" t="s">
        <v>12</v>
      </c>
      <c r="H620" s="18" t="s">
        <v>3025</v>
      </c>
      <c r="I620" t="s">
        <v>15</v>
      </c>
      <c r="J620" t="s">
        <v>14</v>
      </c>
      <c r="K620" s="18" t="s">
        <v>3026</v>
      </c>
    </row>
    <row r="621" spans="1:11" x14ac:dyDescent="0.25">
      <c r="A621" s="1">
        <v>44587.791666666664</v>
      </c>
      <c r="B621" s="18" t="s">
        <v>3027</v>
      </c>
      <c r="C621" s="18" t="s">
        <v>3028</v>
      </c>
      <c r="D621" s="18" t="s">
        <v>3029</v>
      </c>
      <c r="E621">
        <v>6</v>
      </c>
      <c r="F621" t="s">
        <v>11</v>
      </c>
      <c r="G621" t="s">
        <v>11</v>
      </c>
      <c r="H621" s="18" t="s">
        <v>3030</v>
      </c>
      <c r="I621" t="s">
        <v>13</v>
      </c>
      <c r="J621" t="s">
        <v>14</v>
      </c>
      <c r="K621" s="18" t="s">
        <v>3031</v>
      </c>
    </row>
    <row r="622" spans="1:11" x14ac:dyDescent="0.25">
      <c r="A622" s="1">
        <v>44587.833333333336</v>
      </c>
      <c r="B622" s="18" t="s">
        <v>3032</v>
      </c>
      <c r="C622" s="18" t="s">
        <v>3033</v>
      </c>
      <c r="D622" s="18" t="s">
        <v>3034</v>
      </c>
      <c r="E622">
        <v>8</v>
      </c>
      <c r="F622" t="s">
        <v>11</v>
      </c>
      <c r="G622" t="s">
        <v>12</v>
      </c>
      <c r="H622" s="18" t="s">
        <v>3035</v>
      </c>
      <c r="I622" t="s">
        <v>15</v>
      </c>
      <c r="J622" t="s">
        <v>19</v>
      </c>
      <c r="K622" s="18" t="s">
        <v>3036</v>
      </c>
    </row>
    <row r="623" spans="1:11" x14ac:dyDescent="0.25">
      <c r="A623" s="1">
        <v>44587.875</v>
      </c>
      <c r="B623">
        <v>23.373630563947302</v>
      </c>
      <c r="C623" s="18" t="s">
        <v>3037</v>
      </c>
      <c r="D623" s="18" t="s">
        <v>3038</v>
      </c>
      <c r="E623">
        <v>1</v>
      </c>
      <c r="F623" t="s">
        <v>11</v>
      </c>
      <c r="G623" t="s">
        <v>12</v>
      </c>
      <c r="H623" s="18" t="s">
        <v>3039</v>
      </c>
      <c r="I623" t="s">
        <v>20</v>
      </c>
      <c r="J623" t="s">
        <v>19</v>
      </c>
      <c r="K623" s="18" t="s">
        <v>3040</v>
      </c>
    </row>
    <row r="624" spans="1:11" x14ac:dyDescent="0.25">
      <c r="A624" s="1">
        <v>44587.916666666664</v>
      </c>
      <c r="B624" s="18" t="s">
        <v>3041</v>
      </c>
      <c r="C624" s="18" t="s">
        <v>3042</v>
      </c>
      <c r="D624" s="18" t="s">
        <v>3043</v>
      </c>
      <c r="E624">
        <v>2</v>
      </c>
      <c r="F624" t="s">
        <v>11</v>
      </c>
      <c r="G624" t="s">
        <v>12</v>
      </c>
      <c r="H624" s="18" t="s">
        <v>3044</v>
      </c>
      <c r="I624" t="s">
        <v>18</v>
      </c>
      <c r="J624" t="s">
        <v>14</v>
      </c>
      <c r="K624" s="18" t="s">
        <v>3045</v>
      </c>
    </row>
    <row r="625" spans="1:11" x14ac:dyDescent="0.25">
      <c r="A625" s="1">
        <v>44587.958333333336</v>
      </c>
      <c r="B625" s="18" t="s">
        <v>3046</v>
      </c>
      <c r="C625" s="18" t="s">
        <v>3047</v>
      </c>
      <c r="D625" s="18" t="s">
        <v>3048</v>
      </c>
      <c r="E625">
        <v>2</v>
      </c>
      <c r="F625" t="s">
        <v>11</v>
      </c>
      <c r="G625" t="s">
        <v>11</v>
      </c>
      <c r="H625" s="18" t="s">
        <v>3049</v>
      </c>
      <c r="I625" t="s">
        <v>15</v>
      </c>
      <c r="J625" t="s">
        <v>14</v>
      </c>
      <c r="K625" s="18" t="s">
        <v>3050</v>
      </c>
    </row>
    <row r="626" spans="1:11" x14ac:dyDescent="0.25">
      <c r="A626" s="1">
        <v>44588</v>
      </c>
      <c r="B626" s="18" t="s">
        <v>3051</v>
      </c>
      <c r="C626" s="18" t="s">
        <v>3052</v>
      </c>
      <c r="D626" s="18" t="s">
        <v>3053</v>
      </c>
      <c r="E626">
        <v>9</v>
      </c>
      <c r="F626" t="s">
        <v>12</v>
      </c>
      <c r="G626" t="s">
        <v>11</v>
      </c>
      <c r="H626" s="18" t="s">
        <v>3054</v>
      </c>
      <c r="I626" t="s">
        <v>15</v>
      </c>
      <c r="J626" t="s">
        <v>14</v>
      </c>
      <c r="K626" s="18" t="s">
        <v>3055</v>
      </c>
    </row>
    <row r="627" spans="1:11" x14ac:dyDescent="0.25">
      <c r="A627" s="1">
        <v>44588.041666666664</v>
      </c>
      <c r="B627" s="18" t="s">
        <v>3056</v>
      </c>
      <c r="C627" s="18" t="s">
        <v>3057</v>
      </c>
      <c r="D627" s="18" t="s">
        <v>3058</v>
      </c>
      <c r="E627">
        <v>8</v>
      </c>
      <c r="F627" t="s">
        <v>12</v>
      </c>
      <c r="G627" t="s">
        <v>11</v>
      </c>
      <c r="H627" s="18" t="s">
        <v>3059</v>
      </c>
      <c r="I627" t="s">
        <v>15</v>
      </c>
      <c r="J627" t="s">
        <v>19</v>
      </c>
      <c r="K627" s="18" t="s">
        <v>3060</v>
      </c>
    </row>
    <row r="628" spans="1:11" x14ac:dyDescent="0.25">
      <c r="A628" s="1">
        <v>44588.083333333336</v>
      </c>
      <c r="B628" s="18" t="s">
        <v>3061</v>
      </c>
      <c r="C628" s="18" t="s">
        <v>3062</v>
      </c>
      <c r="D628" s="18" t="s">
        <v>3063</v>
      </c>
      <c r="E628">
        <v>8</v>
      </c>
      <c r="F628" t="s">
        <v>11</v>
      </c>
      <c r="G628" t="s">
        <v>12</v>
      </c>
      <c r="H628" s="18" t="s">
        <v>3064</v>
      </c>
      <c r="I628" t="s">
        <v>13</v>
      </c>
      <c r="J628" t="s">
        <v>14</v>
      </c>
      <c r="K628" s="18" t="s">
        <v>3065</v>
      </c>
    </row>
    <row r="629" spans="1:11" x14ac:dyDescent="0.25">
      <c r="A629" s="1">
        <v>44588.125</v>
      </c>
      <c r="B629" s="18" t="s">
        <v>3066</v>
      </c>
      <c r="C629" s="18" t="s">
        <v>3067</v>
      </c>
      <c r="D629" s="18" t="s">
        <v>3068</v>
      </c>
      <c r="E629">
        <v>5</v>
      </c>
      <c r="F629" t="s">
        <v>12</v>
      </c>
      <c r="G629" t="s">
        <v>12</v>
      </c>
      <c r="H629" s="18" t="s">
        <v>3069</v>
      </c>
      <c r="I629" t="s">
        <v>21</v>
      </c>
      <c r="J629" t="s">
        <v>14</v>
      </c>
      <c r="K629" s="18" t="s">
        <v>3070</v>
      </c>
    </row>
    <row r="630" spans="1:11" x14ac:dyDescent="0.25">
      <c r="A630" s="1">
        <v>44588.166666666664</v>
      </c>
      <c r="B630" s="18" t="s">
        <v>3071</v>
      </c>
      <c r="C630" s="18" t="s">
        <v>3072</v>
      </c>
      <c r="D630" s="18" t="s">
        <v>3073</v>
      </c>
      <c r="E630">
        <v>7</v>
      </c>
      <c r="F630" t="s">
        <v>12</v>
      </c>
      <c r="G630" t="s">
        <v>12</v>
      </c>
      <c r="H630" s="18" t="s">
        <v>3074</v>
      </c>
      <c r="I630" t="s">
        <v>13</v>
      </c>
      <c r="J630" t="s">
        <v>19</v>
      </c>
      <c r="K630" s="18" t="s">
        <v>3075</v>
      </c>
    </row>
    <row r="631" spans="1:11" x14ac:dyDescent="0.25">
      <c r="A631" s="1">
        <v>44588.208333333336</v>
      </c>
      <c r="B631" s="18" t="s">
        <v>3076</v>
      </c>
      <c r="C631" s="18" t="s">
        <v>3077</v>
      </c>
      <c r="D631" s="18" t="s">
        <v>3078</v>
      </c>
      <c r="E631">
        <v>6</v>
      </c>
      <c r="F631" t="s">
        <v>11</v>
      </c>
      <c r="G631" t="s">
        <v>11</v>
      </c>
      <c r="H631" s="18" t="s">
        <v>3079</v>
      </c>
      <c r="I631" t="s">
        <v>13</v>
      </c>
      <c r="J631" t="s">
        <v>14</v>
      </c>
      <c r="K631" s="18" t="s">
        <v>3080</v>
      </c>
    </row>
    <row r="632" spans="1:11" x14ac:dyDescent="0.25">
      <c r="A632" s="1">
        <v>44588.25</v>
      </c>
      <c r="B632" s="18" t="s">
        <v>3081</v>
      </c>
      <c r="C632" s="18" t="s">
        <v>3082</v>
      </c>
      <c r="D632" s="18" t="s">
        <v>3083</v>
      </c>
      <c r="E632">
        <v>3</v>
      </c>
      <c r="F632" t="s">
        <v>12</v>
      </c>
      <c r="G632" t="s">
        <v>12</v>
      </c>
      <c r="H632" s="18" t="s">
        <v>3084</v>
      </c>
      <c r="I632" t="s">
        <v>18</v>
      </c>
      <c r="J632" t="s">
        <v>14</v>
      </c>
      <c r="K632" s="18" t="s">
        <v>3085</v>
      </c>
    </row>
    <row r="633" spans="1:11" x14ac:dyDescent="0.25">
      <c r="A633" s="1">
        <v>44588.291666666664</v>
      </c>
      <c r="B633" s="18" t="s">
        <v>3086</v>
      </c>
      <c r="C633" s="18" t="s">
        <v>3087</v>
      </c>
      <c r="D633" s="18" t="s">
        <v>3088</v>
      </c>
      <c r="E633">
        <v>5</v>
      </c>
      <c r="F633" t="s">
        <v>11</v>
      </c>
      <c r="G633" t="s">
        <v>11</v>
      </c>
      <c r="H633" s="18" t="s">
        <v>3089</v>
      </c>
      <c r="I633" t="s">
        <v>20</v>
      </c>
      <c r="J633" t="s">
        <v>14</v>
      </c>
      <c r="K633" s="18" t="s">
        <v>3090</v>
      </c>
    </row>
    <row r="634" spans="1:11" x14ac:dyDescent="0.25">
      <c r="A634" s="1">
        <v>44588.333333333336</v>
      </c>
      <c r="B634">
        <v>23.3066143118699</v>
      </c>
      <c r="C634" s="18" t="s">
        <v>3091</v>
      </c>
      <c r="D634" s="18" t="s">
        <v>3092</v>
      </c>
      <c r="E634">
        <v>2</v>
      </c>
      <c r="F634" t="s">
        <v>12</v>
      </c>
      <c r="G634" t="s">
        <v>12</v>
      </c>
      <c r="H634" s="18" t="s">
        <v>3093</v>
      </c>
      <c r="I634" t="s">
        <v>16</v>
      </c>
      <c r="J634" t="s">
        <v>14</v>
      </c>
      <c r="K634" s="18" t="s">
        <v>3094</v>
      </c>
    </row>
    <row r="635" spans="1:11" x14ac:dyDescent="0.25">
      <c r="A635" s="1">
        <v>44588.375</v>
      </c>
      <c r="B635" s="18" t="s">
        <v>3095</v>
      </c>
      <c r="C635" s="18" t="s">
        <v>3096</v>
      </c>
      <c r="D635">
        <v>1510.4642369800899</v>
      </c>
      <c r="E635">
        <v>8</v>
      </c>
      <c r="F635" t="s">
        <v>11</v>
      </c>
      <c r="G635" t="s">
        <v>12</v>
      </c>
      <c r="H635" s="18" t="s">
        <v>3097</v>
      </c>
      <c r="I635" t="s">
        <v>18</v>
      </c>
      <c r="J635" t="s">
        <v>14</v>
      </c>
      <c r="K635" s="18" t="s">
        <v>3098</v>
      </c>
    </row>
    <row r="636" spans="1:11" x14ac:dyDescent="0.25">
      <c r="A636" s="1">
        <v>44588.416666666664</v>
      </c>
      <c r="B636" s="18" t="s">
        <v>3099</v>
      </c>
      <c r="C636" s="18" t="s">
        <v>3100</v>
      </c>
      <c r="D636" s="18" t="s">
        <v>3101</v>
      </c>
      <c r="E636">
        <v>4</v>
      </c>
      <c r="F636" t="s">
        <v>12</v>
      </c>
      <c r="G636" t="s">
        <v>12</v>
      </c>
      <c r="H636" s="18" t="s">
        <v>3102</v>
      </c>
      <c r="I636" t="s">
        <v>20</v>
      </c>
      <c r="J636" t="s">
        <v>19</v>
      </c>
      <c r="K636">
        <v>78.751488858330603</v>
      </c>
    </row>
    <row r="637" spans="1:11" x14ac:dyDescent="0.25">
      <c r="A637" s="1">
        <v>44588.458333333336</v>
      </c>
      <c r="B637" s="18" t="s">
        <v>3103</v>
      </c>
      <c r="C637" s="18" t="s">
        <v>3104</v>
      </c>
      <c r="D637" s="18" t="s">
        <v>3105</v>
      </c>
      <c r="E637">
        <v>0</v>
      </c>
      <c r="F637" t="s">
        <v>12</v>
      </c>
      <c r="G637" t="s">
        <v>12</v>
      </c>
      <c r="H637">
        <v>9.4005056951191204</v>
      </c>
      <c r="I637" t="s">
        <v>17</v>
      </c>
      <c r="J637" t="s">
        <v>19</v>
      </c>
      <c r="K637" s="18" t="s">
        <v>3106</v>
      </c>
    </row>
    <row r="638" spans="1:11" x14ac:dyDescent="0.25">
      <c r="A638" s="1">
        <v>44588.5</v>
      </c>
      <c r="B638" s="18" t="s">
        <v>3107</v>
      </c>
      <c r="C638" s="18" t="s">
        <v>3108</v>
      </c>
      <c r="D638" s="18" t="s">
        <v>3109</v>
      </c>
      <c r="E638">
        <v>8</v>
      </c>
      <c r="F638" t="s">
        <v>12</v>
      </c>
      <c r="G638" t="s">
        <v>11</v>
      </c>
      <c r="H638" s="18" t="s">
        <v>3110</v>
      </c>
      <c r="I638" t="s">
        <v>15</v>
      </c>
      <c r="J638" t="s">
        <v>19</v>
      </c>
      <c r="K638" s="18" t="s">
        <v>3111</v>
      </c>
    </row>
    <row r="639" spans="1:11" x14ac:dyDescent="0.25">
      <c r="A639" s="1">
        <v>44588.541666666664</v>
      </c>
      <c r="B639" s="18" t="s">
        <v>3112</v>
      </c>
      <c r="C639" s="18" t="s">
        <v>3113</v>
      </c>
      <c r="D639" s="18" t="s">
        <v>3114</v>
      </c>
      <c r="E639">
        <v>8</v>
      </c>
      <c r="F639" t="s">
        <v>11</v>
      </c>
      <c r="G639" t="s">
        <v>11</v>
      </c>
      <c r="H639" s="18" t="s">
        <v>3115</v>
      </c>
      <c r="I639" t="s">
        <v>16</v>
      </c>
      <c r="J639" t="s">
        <v>19</v>
      </c>
      <c r="K639" s="18" t="s">
        <v>3116</v>
      </c>
    </row>
    <row r="640" spans="1:11" x14ac:dyDescent="0.25">
      <c r="A640" s="1">
        <v>44588.583333333336</v>
      </c>
      <c r="B640" s="18" t="s">
        <v>3117</v>
      </c>
      <c r="C640" s="18" t="s">
        <v>3118</v>
      </c>
      <c r="D640" s="18" t="s">
        <v>3119</v>
      </c>
      <c r="E640">
        <v>1</v>
      </c>
      <c r="F640" t="s">
        <v>12</v>
      </c>
      <c r="G640" t="s">
        <v>11</v>
      </c>
      <c r="H640" s="18" t="s">
        <v>3120</v>
      </c>
      <c r="I640" t="s">
        <v>13</v>
      </c>
      <c r="J640" t="s">
        <v>14</v>
      </c>
      <c r="K640" s="18" t="s">
        <v>3121</v>
      </c>
    </row>
    <row r="641" spans="1:11" x14ac:dyDescent="0.25">
      <c r="A641" s="1">
        <v>44588.625</v>
      </c>
      <c r="B641" s="18" t="s">
        <v>3122</v>
      </c>
      <c r="C641" s="18" t="s">
        <v>3123</v>
      </c>
      <c r="D641" s="18" t="s">
        <v>3124</v>
      </c>
      <c r="E641">
        <v>2</v>
      </c>
      <c r="F641" t="s">
        <v>11</v>
      </c>
      <c r="G641" t="s">
        <v>12</v>
      </c>
      <c r="H641" s="18" t="s">
        <v>3125</v>
      </c>
      <c r="I641" t="s">
        <v>20</v>
      </c>
      <c r="J641" t="s">
        <v>14</v>
      </c>
      <c r="K641" s="18" t="s">
        <v>3126</v>
      </c>
    </row>
    <row r="642" spans="1:11" x14ac:dyDescent="0.25">
      <c r="A642" s="1">
        <v>44588.666666666664</v>
      </c>
      <c r="B642" s="18" t="s">
        <v>3127</v>
      </c>
      <c r="C642" s="18" t="s">
        <v>3128</v>
      </c>
      <c r="D642" s="18" t="s">
        <v>3129</v>
      </c>
      <c r="E642">
        <v>3</v>
      </c>
      <c r="F642" t="s">
        <v>11</v>
      </c>
      <c r="G642" t="s">
        <v>11</v>
      </c>
      <c r="H642" s="18" t="s">
        <v>3130</v>
      </c>
      <c r="I642" t="s">
        <v>21</v>
      </c>
      <c r="J642" t="s">
        <v>19</v>
      </c>
      <c r="K642" s="18" t="s">
        <v>3131</v>
      </c>
    </row>
    <row r="643" spans="1:11" x14ac:dyDescent="0.25">
      <c r="A643" s="1">
        <v>44588.708333333336</v>
      </c>
      <c r="B643" s="18" t="s">
        <v>3132</v>
      </c>
      <c r="C643" s="18" t="s">
        <v>3133</v>
      </c>
      <c r="D643" s="18" t="s">
        <v>3134</v>
      </c>
      <c r="E643">
        <v>0</v>
      </c>
      <c r="F643" t="s">
        <v>11</v>
      </c>
      <c r="G643" t="s">
        <v>12</v>
      </c>
      <c r="H643">
        <v>6.9479695574058406E-2</v>
      </c>
      <c r="I643" t="s">
        <v>15</v>
      </c>
      <c r="J643" t="s">
        <v>14</v>
      </c>
      <c r="K643" s="18" t="s">
        <v>3135</v>
      </c>
    </row>
    <row r="644" spans="1:11" x14ac:dyDescent="0.25">
      <c r="A644" s="1">
        <v>44588.75</v>
      </c>
      <c r="B644" s="18" t="s">
        <v>3136</v>
      </c>
      <c r="C644" s="18" t="s">
        <v>3137</v>
      </c>
      <c r="D644" s="18" t="s">
        <v>3138</v>
      </c>
      <c r="E644">
        <v>4</v>
      </c>
      <c r="F644" t="s">
        <v>12</v>
      </c>
      <c r="G644" t="s">
        <v>11</v>
      </c>
      <c r="H644" s="18" t="s">
        <v>3139</v>
      </c>
      <c r="I644" t="s">
        <v>13</v>
      </c>
      <c r="J644" t="s">
        <v>19</v>
      </c>
      <c r="K644" s="18" t="s">
        <v>3140</v>
      </c>
    </row>
    <row r="645" spans="1:11" x14ac:dyDescent="0.25">
      <c r="A645" s="1">
        <v>44588.791666666664</v>
      </c>
      <c r="B645" s="18" t="s">
        <v>3141</v>
      </c>
      <c r="C645" s="18" t="s">
        <v>3142</v>
      </c>
      <c r="D645" s="18" t="s">
        <v>3143</v>
      </c>
      <c r="E645">
        <v>9</v>
      </c>
      <c r="F645" t="s">
        <v>12</v>
      </c>
      <c r="G645" t="s">
        <v>12</v>
      </c>
      <c r="H645" s="18" t="s">
        <v>3144</v>
      </c>
      <c r="I645" t="s">
        <v>15</v>
      </c>
      <c r="J645" t="s">
        <v>19</v>
      </c>
      <c r="K645" s="18" t="s">
        <v>3145</v>
      </c>
    </row>
    <row r="646" spans="1:11" x14ac:dyDescent="0.25">
      <c r="A646" s="1">
        <v>44588.833333333336</v>
      </c>
      <c r="B646" s="18" t="s">
        <v>3146</v>
      </c>
      <c r="C646" s="18" t="s">
        <v>3147</v>
      </c>
      <c r="D646" s="18" t="s">
        <v>3148</v>
      </c>
      <c r="E646">
        <v>6</v>
      </c>
      <c r="F646" t="s">
        <v>12</v>
      </c>
      <c r="G646" t="s">
        <v>12</v>
      </c>
      <c r="H646" s="18" t="s">
        <v>3149</v>
      </c>
      <c r="I646" t="s">
        <v>18</v>
      </c>
      <c r="J646" t="s">
        <v>19</v>
      </c>
      <c r="K646" s="18" t="s">
        <v>3150</v>
      </c>
    </row>
    <row r="647" spans="1:11" x14ac:dyDescent="0.25">
      <c r="A647" s="1">
        <v>44588.875</v>
      </c>
      <c r="B647" s="18" t="s">
        <v>3151</v>
      </c>
      <c r="C647" s="18" t="s">
        <v>3152</v>
      </c>
      <c r="D647" s="18" t="s">
        <v>3153</v>
      </c>
      <c r="E647">
        <v>3</v>
      </c>
      <c r="F647" t="s">
        <v>12</v>
      </c>
      <c r="G647" t="s">
        <v>11</v>
      </c>
      <c r="H647" s="18" t="s">
        <v>3154</v>
      </c>
      <c r="I647" t="s">
        <v>16</v>
      </c>
      <c r="J647" t="s">
        <v>14</v>
      </c>
      <c r="K647" s="18" t="s">
        <v>3155</v>
      </c>
    </row>
    <row r="648" spans="1:11" x14ac:dyDescent="0.25">
      <c r="A648" s="1">
        <v>44588.916666666664</v>
      </c>
      <c r="B648" s="18" t="s">
        <v>3156</v>
      </c>
      <c r="C648" s="18" t="s">
        <v>3157</v>
      </c>
      <c r="D648" s="18" t="s">
        <v>3158</v>
      </c>
      <c r="E648">
        <v>9</v>
      </c>
      <c r="F648" t="s">
        <v>12</v>
      </c>
      <c r="G648" t="s">
        <v>12</v>
      </c>
      <c r="H648" s="18" t="s">
        <v>3159</v>
      </c>
      <c r="I648" t="s">
        <v>16</v>
      </c>
      <c r="J648" t="s">
        <v>19</v>
      </c>
      <c r="K648" s="18" t="s">
        <v>3160</v>
      </c>
    </row>
    <row r="649" spans="1:11" x14ac:dyDescent="0.25">
      <c r="A649" s="1">
        <v>44588.958333333336</v>
      </c>
      <c r="B649" s="18" t="s">
        <v>3161</v>
      </c>
      <c r="C649">
        <v>31.531221607016501</v>
      </c>
      <c r="D649" s="18" t="s">
        <v>3162</v>
      </c>
      <c r="E649">
        <v>3</v>
      </c>
      <c r="F649" t="s">
        <v>12</v>
      </c>
      <c r="G649" t="s">
        <v>11</v>
      </c>
      <c r="H649" s="18" t="s">
        <v>3163</v>
      </c>
      <c r="I649" t="s">
        <v>17</v>
      </c>
      <c r="J649" t="s">
        <v>19</v>
      </c>
      <c r="K649" s="18" t="s">
        <v>3164</v>
      </c>
    </row>
    <row r="650" spans="1:11" x14ac:dyDescent="0.25">
      <c r="A650" s="1">
        <v>44589</v>
      </c>
      <c r="B650" s="18" t="s">
        <v>3165</v>
      </c>
      <c r="C650" s="18" t="s">
        <v>3166</v>
      </c>
      <c r="D650" s="18" t="s">
        <v>3167</v>
      </c>
      <c r="E650">
        <v>4</v>
      </c>
      <c r="F650" t="s">
        <v>11</v>
      </c>
      <c r="G650" t="s">
        <v>12</v>
      </c>
      <c r="H650" s="18" t="s">
        <v>3168</v>
      </c>
      <c r="I650" t="s">
        <v>18</v>
      </c>
      <c r="J650" t="s">
        <v>14</v>
      </c>
      <c r="K650" s="18" t="s">
        <v>3169</v>
      </c>
    </row>
    <row r="651" spans="1:11" x14ac:dyDescent="0.25">
      <c r="A651" s="1">
        <v>44589.041666666664</v>
      </c>
      <c r="B651" s="18" t="s">
        <v>3170</v>
      </c>
      <c r="C651" s="18" t="s">
        <v>3171</v>
      </c>
      <c r="D651" s="18" t="s">
        <v>3172</v>
      </c>
      <c r="E651">
        <v>0</v>
      </c>
      <c r="F651" t="s">
        <v>11</v>
      </c>
      <c r="G651" t="s">
        <v>12</v>
      </c>
      <c r="H651" s="18" t="s">
        <v>3173</v>
      </c>
      <c r="I651" t="s">
        <v>15</v>
      </c>
      <c r="J651" t="s">
        <v>19</v>
      </c>
      <c r="K651" s="18" t="s">
        <v>3174</v>
      </c>
    </row>
    <row r="652" spans="1:11" x14ac:dyDescent="0.25">
      <c r="A652" s="1">
        <v>44589.083333333336</v>
      </c>
      <c r="B652" s="18" t="s">
        <v>3175</v>
      </c>
      <c r="C652" s="18" t="s">
        <v>3176</v>
      </c>
      <c r="D652" s="18" t="s">
        <v>3177</v>
      </c>
      <c r="E652">
        <v>2</v>
      </c>
      <c r="F652" t="s">
        <v>12</v>
      </c>
      <c r="G652" t="s">
        <v>11</v>
      </c>
      <c r="H652" s="18" t="s">
        <v>3178</v>
      </c>
      <c r="I652" t="s">
        <v>18</v>
      </c>
      <c r="J652" t="s">
        <v>14</v>
      </c>
      <c r="K652" s="18" t="s">
        <v>3179</v>
      </c>
    </row>
    <row r="653" spans="1:11" x14ac:dyDescent="0.25">
      <c r="A653" s="1">
        <v>44589.125</v>
      </c>
      <c r="B653" s="18" t="s">
        <v>3180</v>
      </c>
      <c r="C653" s="18" t="s">
        <v>3181</v>
      </c>
      <c r="D653" s="18" t="s">
        <v>3182</v>
      </c>
      <c r="E653">
        <v>4</v>
      </c>
      <c r="F653" t="s">
        <v>11</v>
      </c>
      <c r="G653" t="s">
        <v>11</v>
      </c>
      <c r="H653" s="18" t="s">
        <v>3183</v>
      </c>
      <c r="I653" t="s">
        <v>17</v>
      </c>
      <c r="J653" t="s">
        <v>19</v>
      </c>
      <c r="K653" s="18" t="s">
        <v>3184</v>
      </c>
    </row>
    <row r="654" spans="1:11" x14ac:dyDescent="0.25">
      <c r="A654" s="1">
        <v>44589.166666666664</v>
      </c>
      <c r="B654" s="18" t="s">
        <v>3185</v>
      </c>
      <c r="C654" s="18" t="s">
        <v>3186</v>
      </c>
      <c r="D654" s="18" t="s">
        <v>3187</v>
      </c>
      <c r="E654">
        <v>6</v>
      </c>
      <c r="F654" t="s">
        <v>12</v>
      </c>
      <c r="G654" t="s">
        <v>11</v>
      </c>
      <c r="H654" s="18" t="s">
        <v>3188</v>
      </c>
      <c r="I654" t="s">
        <v>15</v>
      </c>
      <c r="J654" t="s">
        <v>14</v>
      </c>
      <c r="K654" s="18" t="s">
        <v>3189</v>
      </c>
    </row>
    <row r="655" spans="1:11" x14ac:dyDescent="0.25">
      <c r="A655" s="1">
        <v>44589.208333333336</v>
      </c>
      <c r="B655" s="18" t="s">
        <v>3190</v>
      </c>
      <c r="C655" s="18" t="s">
        <v>3191</v>
      </c>
      <c r="D655" s="18" t="s">
        <v>3192</v>
      </c>
      <c r="E655">
        <v>4</v>
      </c>
      <c r="F655" t="s">
        <v>12</v>
      </c>
      <c r="G655" t="s">
        <v>11</v>
      </c>
      <c r="H655" s="18" t="s">
        <v>3193</v>
      </c>
      <c r="I655" t="s">
        <v>15</v>
      </c>
      <c r="J655" t="s">
        <v>19</v>
      </c>
      <c r="K655" s="18" t="s">
        <v>3194</v>
      </c>
    </row>
    <row r="656" spans="1:11" x14ac:dyDescent="0.25">
      <c r="A656" s="1">
        <v>44589.25</v>
      </c>
      <c r="B656" s="18" t="s">
        <v>3195</v>
      </c>
      <c r="C656" s="18" t="s">
        <v>3196</v>
      </c>
      <c r="D656" s="18" t="s">
        <v>3197</v>
      </c>
      <c r="E656">
        <v>4</v>
      </c>
      <c r="F656" t="s">
        <v>11</v>
      </c>
      <c r="G656" t="s">
        <v>12</v>
      </c>
      <c r="H656" s="18" t="s">
        <v>3198</v>
      </c>
      <c r="I656" t="s">
        <v>17</v>
      </c>
      <c r="J656" t="s">
        <v>14</v>
      </c>
      <c r="K656" s="18" t="s">
        <v>3199</v>
      </c>
    </row>
    <row r="657" spans="1:11" x14ac:dyDescent="0.25">
      <c r="A657" s="1">
        <v>44589.291666666664</v>
      </c>
      <c r="B657" s="18" t="s">
        <v>3200</v>
      </c>
      <c r="C657" s="18" t="s">
        <v>3201</v>
      </c>
      <c r="D657" s="18" t="s">
        <v>3202</v>
      </c>
      <c r="E657">
        <v>2</v>
      </c>
      <c r="F657" t="s">
        <v>12</v>
      </c>
      <c r="G657" t="s">
        <v>11</v>
      </c>
      <c r="H657" s="18" t="s">
        <v>3203</v>
      </c>
      <c r="I657" t="s">
        <v>13</v>
      </c>
      <c r="J657" t="s">
        <v>14</v>
      </c>
      <c r="K657" s="18" t="s">
        <v>3204</v>
      </c>
    </row>
    <row r="658" spans="1:11" x14ac:dyDescent="0.25">
      <c r="A658" s="1">
        <v>44589.333333333336</v>
      </c>
      <c r="B658" s="18" t="s">
        <v>3205</v>
      </c>
      <c r="C658">
        <v>30.252949118016598</v>
      </c>
      <c r="D658" s="18" t="s">
        <v>3206</v>
      </c>
      <c r="E658">
        <v>0</v>
      </c>
      <c r="F658" t="s">
        <v>11</v>
      </c>
      <c r="G658" t="s">
        <v>11</v>
      </c>
      <c r="H658" s="18" t="s">
        <v>3207</v>
      </c>
      <c r="I658" t="s">
        <v>21</v>
      </c>
      <c r="J658" t="s">
        <v>19</v>
      </c>
      <c r="K658" s="18" t="s">
        <v>3208</v>
      </c>
    </row>
    <row r="659" spans="1:11" x14ac:dyDescent="0.25">
      <c r="A659" s="1">
        <v>44589.375</v>
      </c>
      <c r="B659" s="18" t="s">
        <v>3209</v>
      </c>
      <c r="C659" s="18" t="s">
        <v>3210</v>
      </c>
      <c r="D659" s="18" t="s">
        <v>3211</v>
      </c>
      <c r="E659">
        <v>0</v>
      </c>
      <c r="F659" t="s">
        <v>11</v>
      </c>
      <c r="G659" t="s">
        <v>12</v>
      </c>
      <c r="H659">
        <v>25.6528345007534</v>
      </c>
      <c r="I659" t="s">
        <v>15</v>
      </c>
      <c r="J659" t="s">
        <v>14</v>
      </c>
      <c r="K659" s="18" t="s">
        <v>3212</v>
      </c>
    </row>
    <row r="660" spans="1:11" x14ac:dyDescent="0.25">
      <c r="A660" s="1">
        <v>44589.416666666664</v>
      </c>
      <c r="B660" s="18" t="s">
        <v>3213</v>
      </c>
      <c r="C660" s="18" t="s">
        <v>3214</v>
      </c>
      <c r="D660" s="18" t="s">
        <v>3215</v>
      </c>
      <c r="E660">
        <v>5</v>
      </c>
      <c r="F660" t="s">
        <v>12</v>
      </c>
      <c r="G660" t="s">
        <v>12</v>
      </c>
      <c r="H660" s="18" t="s">
        <v>3216</v>
      </c>
      <c r="I660" t="s">
        <v>17</v>
      </c>
      <c r="J660" t="s">
        <v>19</v>
      </c>
      <c r="K660" s="18" t="s">
        <v>3217</v>
      </c>
    </row>
    <row r="661" spans="1:11" x14ac:dyDescent="0.25">
      <c r="A661" s="1">
        <v>44589.458333333336</v>
      </c>
      <c r="B661" s="18" t="s">
        <v>3218</v>
      </c>
      <c r="C661" s="18" t="s">
        <v>3219</v>
      </c>
      <c r="D661" s="18" t="s">
        <v>3220</v>
      </c>
      <c r="E661">
        <v>8</v>
      </c>
      <c r="F661" t="s">
        <v>12</v>
      </c>
      <c r="G661" t="s">
        <v>11</v>
      </c>
      <c r="H661" s="18" t="s">
        <v>3221</v>
      </c>
      <c r="I661" t="s">
        <v>15</v>
      </c>
      <c r="J661" t="s">
        <v>19</v>
      </c>
      <c r="K661">
        <v>81.890114690195901</v>
      </c>
    </row>
    <row r="662" spans="1:11" x14ac:dyDescent="0.25">
      <c r="A662" s="1">
        <v>44589.5</v>
      </c>
      <c r="B662" s="18" t="s">
        <v>3222</v>
      </c>
      <c r="C662" s="18" t="s">
        <v>3223</v>
      </c>
      <c r="D662" s="18" t="s">
        <v>3224</v>
      </c>
      <c r="E662">
        <v>9</v>
      </c>
      <c r="F662" t="s">
        <v>12</v>
      </c>
      <c r="G662" t="s">
        <v>11</v>
      </c>
      <c r="H662" s="18" t="s">
        <v>3225</v>
      </c>
      <c r="I662" t="s">
        <v>13</v>
      </c>
      <c r="J662" t="s">
        <v>14</v>
      </c>
      <c r="K662" s="18" t="s">
        <v>3226</v>
      </c>
    </row>
    <row r="663" spans="1:11" x14ac:dyDescent="0.25">
      <c r="A663" s="1">
        <v>44589.541666666664</v>
      </c>
      <c r="B663" s="18" t="s">
        <v>3227</v>
      </c>
      <c r="C663" s="18" t="s">
        <v>3228</v>
      </c>
      <c r="D663">
        <v>1417.1803762412501</v>
      </c>
      <c r="E663">
        <v>2</v>
      </c>
      <c r="F663" t="s">
        <v>11</v>
      </c>
      <c r="G663" t="s">
        <v>12</v>
      </c>
      <c r="H663" s="18" t="s">
        <v>3229</v>
      </c>
      <c r="I663" t="s">
        <v>21</v>
      </c>
      <c r="J663" t="s">
        <v>14</v>
      </c>
      <c r="K663">
        <v>68.470083342192595</v>
      </c>
    </row>
    <row r="664" spans="1:11" x14ac:dyDescent="0.25">
      <c r="A664" s="1">
        <v>44589.583333333336</v>
      </c>
      <c r="B664" s="18" t="s">
        <v>3230</v>
      </c>
      <c r="C664">
        <v>37.958596906883798</v>
      </c>
      <c r="D664" s="18" t="s">
        <v>3231</v>
      </c>
      <c r="E664">
        <v>1</v>
      </c>
      <c r="F664" t="s">
        <v>11</v>
      </c>
      <c r="G664" t="s">
        <v>12</v>
      </c>
      <c r="H664" s="18" t="s">
        <v>3232</v>
      </c>
      <c r="I664" t="s">
        <v>16</v>
      </c>
      <c r="J664" t="s">
        <v>14</v>
      </c>
      <c r="K664">
        <v>79.257313029097006</v>
      </c>
    </row>
    <row r="665" spans="1:11" x14ac:dyDescent="0.25">
      <c r="A665" s="1">
        <v>44589.625</v>
      </c>
      <c r="B665" s="18" t="s">
        <v>3233</v>
      </c>
      <c r="C665" s="18" t="s">
        <v>3234</v>
      </c>
      <c r="D665" s="18" t="s">
        <v>3235</v>
      </c>
      <c r="E665">
        <v>2</v>
      </c>
      <c r="F665" t="s">
        <v>12</v>
      </c>
      <c r="G665" t="s">
        <v>12</v>
      </c>
      <c r="H665" s="18" t="s">
        <v>3236</v>
      </c>
      <c r="I665" t="s">
        <v>18</v>
      </c>
      <c r="J665" t="s">
        <v>14</v>
      </c>
      <c r="K665" s="18" t="s">
        <v>3237</v>
      </c>
    </row>
    <row r="666" spans="1:11" x14ac:dyDescent="0.25">
      <c r="A666" s="1">
        <v>44589.666666666664</v>
      </c>
      <c r="B666" s="18" t="s">
        <v>3238</v>
      </c>
      <c r="C666" s="18" t="s">
        <v>3239</v>
      </c>
      <c r="D666" s="18" t="s">
        <v>3240</v>
      </c>
      <c r="E666">
        <v>6</v>
      </c>
      <c r="F666" t="s">
        <v>11</v>
      </c>
      <c r="G666" t="s">
        <v>11</v>
      </c>
      <c r="H666" s="18" t="s">
        <v>3241</v>
      </c>
      <c r="I666" t="s">
        <v>20</v>
      </c>
      <c r="J666" t="s">
        <v>19</v>
      </c>
      <c r="K666" s="18" t="s">
        <v>3242</v>
      </c>
    </row>
    <row r="667" spans="1:11" x14ac:dyDescent="0.25">
      <c r="A667" s="1">
        <v>44589.708333333336</v>
      </c>
      <c r="B667" s="18" t="s">
        <v>3243</v>
      </c>
      <c r="C667" s="18" t="s">
        <v>3244</v>
      </c>
      <c r="D667" s="18" t="s">
        <v>3245</v>
      </c>
      <c r="E667">
        <v>8</v>
      </c>
      <c r="F667" t="s">
        <v>11</v>
      </c>
      <c r="G667" t="s">
        <v>12</v>
      </c>
      <c r="H667" s="18" t="s">
        <v>3246</v>
      </c>
      <c r="I667" t="s">
        <v>21</v>
      </c>
      <c r="J667" t="s">
        <v>19</v>
      </c>
      <c r="K667" s="18" t="s">
        <v>3247</v>
      </c>
    </row>
    <row r="668" spans="1:11" x14ac:dyDescent="0.25">
      <c r="A668" s="1">
        <v>44589.75</v>
      </c>
      <c r="B668" s="18" t="s">
        <v>3248</v>
      </c>
      <c r="C668" s="18" t="s">
        <v>3249</v>
      </c>
      <c r="D668" s="18" t="s">
        <v>3250</v>
      </c>
      <c r="E668">
        <v>1</v>
      </c>
      <c r="F668" t="s">
        <v>12</v>
      </c>
      <c r="G668" t="s">
        <v>12</v>
      </c>
      <c r="H668" s="18" t="s">
        <v>3251</v>
      </c>
      <c r="I668" t="s">
        <v>15</v>
      </c>
      <c r="J668" t="s">
        <v>14</v>
      </c>
      <c r="K668" s="18" t="s">
        <v>3252</v>
      </c>
    </row>
    <row r="669" spans="1:11" x14ac:dyDescent="0.25">
      <c r="A669" s="1">
        <v>44589.791666666664</v>
      </c>
      <c r="B669" s="18" t="s">
        <v>3253</v>
      </c>
      <c r="C669" s="18" t="s">
        <v>3254</v>
      </c>
      <c r="D669" s="18" t="s">
        <v>3255</v>
      </c>
      <c r="E669">
        <v>1</v>
      </c>
      <c r="F669" t="s">
        <v>12</v>
      </c>
      <c r="G669" t="s">
        <v>11</v>
      </c>
      <c r="H669" s="18" t="s">
        <v>3256</v>
      </c>
      <c r="I669" t="s">
        <v>18</v>
      </c>
      <c r="J669" t="s">
        <v>14</v>
      </c>
      <c r="K669" s="18" t="s">
        <v>3257</v>
      </c>
    </row>
    <row r="670" spans="1:11" x14ac:dyDescent="0.25">
      <c r="A670" s="1">
        <v>44589.833333333336</v>
      </c>
      <c r="B670" s="18" t="s">
        <v>3258</v>
      </c>
      <c r="C670" s="18" t="s">
        <v>3259</v>
      </c>
      <c r="D670" s="18" t="s">
        <v>3260</v>
      </c>
      <c r="E670">
        <v>2</v>
      </c>
      <c r="F670" t="s">
        <v>12</v>
      </c>
      <c r="G670" t="s">
        <v>11</v>
      </c>
      <c r="H670" s="18" t="s">
        <v>3261</v>
      </c>
      <c r="I670" t="s">
        <v>16</v>
      </c>
      <c r="J670" t="s">
        <v>14</v>
      </c>
      <c r="K670" s="18" t="s">
        <v>3262</v>
      </c>
    </row>
    <row r="671" spans="1:11" x14ac:dyDescent="0.25">
      <c r="A671" s="1">
        <v>44589.875</v>
      </c>
      <c r="B671" s="18" t="s">
        <v>3263</v>
      </c>
      <c r="C671" s="18" t="s">
        <v>3264</v>
      </c>
      <c r="D671" s="18" t="s">
        <v>3265</v>
      </c>
      <c r="E671">
        <v>9</v>
      </c>
      <c r="F671" t="s">
        <v>11</v>
      </c>
      <c r="G671" t="s">
        <v>12</v>
      </c>
      <c r="H671" s="18" t="s">
        <v>3266</v>
      </c>
      <c r="I671" t="s">
        <v>16</v>
      </c>
      <c r="J671" t="s">
        <v>19</v>
      </c>
      <c r="K671" s="18" t="s">
        <v>3267</v>
      </c>
    </row>
    <row r="672" spans="1:11" x14ac:dyDescent="0.25">
      <c r="A672" s="1">
        <v>44589.916666666664</v>
      </c>
      <c r="B672" s="18" t="s">
        <v>3268</v>
      </c>
      <c r="C672">
        <v>31.2086057407159</v>
      </c>
      <c r="D672" s="18" t="s">
        <v>3269</v>
      </c>
      <c r="E672">
        <v>6</v>
      </c>
      <c r="F672" t="s">
        <v>11</v>
      </c>
      <c r="G672" t="s">
        <v>11</v>
      </c>
      <c r="H672" s="18" t="s">
        <v>3270</v>
      </c>
      <c r="I672" t="s">
        <v>20</v>
      </c>
      <c r="J672" t="s">
        <v>14</v>
      </c>
      <c r="K672" s="18" t="s">
        <v>3271</v>
      </c>
    </row>
    <row r="673" spans="1:11" x14ac:dyDescent="0.25">
      <c r="A673" s="1">
        <v>44589.958333333336</v>
      </c>
      <c r="B673" s="18" t="s">
        <v>3272</v>
      </c>
      <c r="C673" s="18" t="s">
        <v>3273</v>
      </c>
      <c r="D673" s="18" t="s">
        <v>3274</v>
      </c>
      <c r="E673">
        <v>4</v>
      </c>
      <c r="F673" t="s">
        <v>11</v>
      </c>
      <c r="G673" t="s">
        <v>11</v>
      </c>
      <c r="H673" s="18" t="s">
        <v>3275</v>
      </c>
      <c r="I673" t="s">
        <v>18</v>
      </c>
      <c r="J673" t="s">
        <v>19</v>
      </c>
      <c r="K673" s="18" t="s">
        <v>3276</v>
      </c>
    </row>
    <row r="674" spans="1:11" x14ac:dyDescent="0.25">
      <c r="A674" s="1">
        <v>44590</v>
      </c>
      <c r="B674" s="18" t="s">
        <v>3277</v>
      </c>
      <c r="C674" s="18" t="s">
        <v>3278</v>
      </c>
      <c r="D674" s="18" t="s">
        <v>3279</v>
      </c>
      <c r="E674">
        <v>7</v>
      </c>
      <c r="F674" t="s">
        <v>11</v>
      </c>
      <c r="G674" t="s">
        <v>12</v>
      </c>
      <c r="H674" s="18" t="s">
        <v>3280</v>
      </c>
      <c r="I674" t="s">
        <v>20</v>
      </c>
      <c r="J674" t="s">
        <v>14</v>
      </c>
      <c r="K674">
        <v>77.571595906330501</v>
      </c>
    </row>
    <row r="675" spans="1:11" x14ac:dyDescent="0.25">
      <c r="A675" s="1">
        <v>44590.041666666664</v>
      </c>
      <c r="B675" s="18" t="s">
        <v>3281</v>
      </c>
      <c r="C675" s="18" t="s">
        <v>3282</v>
      </c>
      <c r="D675" s="18" t="s">
        <v>3283</v>
      </c>
      <c r="E675">
        <v>2</v>
      </c>
      <c r="F675" t="s">
        <v>11</v>
      </c>
      <c r="G675" t="s">
        <v>12</v>
      </c>
      <c r="H675" s="18" t="s">
        <v>3284</v>
      </c>
      <c r="I675" t="s">
        <v>20</v>
      </c>
      <c r="J675" t="s">
        <v>14</v>
      </c>
      <c r="K675" s="18" t="s">
        <v>3285</v>
      </c>
    </row>
    <row r="676" spans="1:11" x14ac:dyDescent="0.25">
      <c r="A676" s="1">
        <v>44590.083333333336</v>
      </c>
      <c r="B676" s="18" t="s">
        <v>3286</v>
      </c>
      <c r="C676" s="18" t="s">
        <v>3287</v>
      </c>
      <c r="D676" s="18" t="s">
        <v>3288</v>
      </c>
      <c r="E676">
        <v>0</v>
      </c>
      <c r="F676" t="s">
        <v>12</v>
      </c>
      <c r="G676" t="s">
        <v>11</v>
      </c>
      <c r="H676" s="18" t="s">
        <v>3289</v>
      </c>
      <c r="I676" t="s">
        <v>20</v>
      </c>
      <c r="J676" t="s">
        <v>19</v>
      </c>
      <c r="K676" s="18" t="s">
        <v>3290</v>
      </c>
    </row>
    <row r="677" spans="1:11" x14ac:dyDescent="0.25">
      <c r="A677" s="1">
        <v>44590.125</v>
      </c>
      <c r="B677" s="18" t="s">
        <v>3291</v>
      </c>
      <c r="C677" s="18" t="s">
        <v>3292</v>
      </c>
      <c r="D677" s="18" t="s">
        <v>3293</v>
      </c>
      <c r="E677">
        <v>0</v>
      </c>
      <c r="F677" t="s">
        <v>12</v>
      </c>
      <c r="G677" t="s">
        <v>11</v>
      </c>
      <c r="H677" s="18" t="s">
        <v>3294</v>
      </c>
      <c r="I677" t="s">
        <v>16</v>
      </c>
      <c r="J677" t="s">
        <v>14</v>
      </c>
      <c r="K677" s="18" t="s">
        <v>3295</v>
      </c>
    </row>
    <row r="678" spans="1:11" x14ac:dyDescent="0.25">
      <c r="A678" s="1">
        <v>44590.166666666664</v>
      </c>
      <c r="B678" s="18" t="s">
        <v>3296</v>
      </c>
      <c r="C678" s="18" t="s">
        <v>3297</v>
      </c>
      <c r="D678" s="18" t="s">
        <v>3298</v>
      </c>
      <c r="E678">
        <v>8</v>
      </c>
      <c r="F678" t="s">
        <v>12</v>
      </c>
      <c r="G678" t="s">
        <v>11</v>
      </c>
      <c r="H678" s="18" t="s">
        <v>3299</v>
      </c>
      <c r="I678" t="s">
        <v>15</v>
      </c>
      <c r="J678" t="s">
        <v>14</v>
      </c>
      <c r="K678" s="18" t="s">
        <v>3300</v>
      </c>
    </row>
    <row r="679" spans="1:11" x14ac:dyDescent="0.25">
      <c r="A679" s="1">
        <v>44590.208333333336</v>
      </c>
      <c r="B679" s="18" t="s">
        <v>3301</v>
      </c>
      <c r="C679" s="18" t="s">
        <v>3302</v>
      </c>
      <c r="D679" s="18" t="s">
        <v>3303</v>
      </c>
      <c r="E679">
        <v>2</v>
      </c>
      <c r="F679" t="s">
        <v>12</v>
      </c>
      <c r="G679" t="s">
        <v>12</v>
      </c>
      <c r="H679" s="18" t="s">
        <v>3304</v>
      </c>
      <c r="I679" t="s">
        <v>13</v>
      </c>
      <c r="J679" t="s">
        <v>19</v>
      </c>
      <c r="K679" s="18" t="s">
        <v>3305</v>
      </c>
    </row>
    <row r="680" spans="1:11" x14ac:dyDescent="0.25">
      <c r="A680" s="1">
        <v>44590.25</v>
      </c>
      <c r="B680" s="18" t="s">
        <v>3306</v>
      </c>
      <c r="C680" s="18" t="s">
        <v>3307</v>
      </c>
      <c r="D680" s="18" t="s">
        <v>3308</v>
      </c>
      <c r="E680">
        <v>0</v>
      </c>
      <c r="F680" t="s">
        <v>12</v>
      </c>
      <c r="G680" t="s">
        <v>12</v>
      </c>
      <c r="H680">
        <v>9.7649958108775508</v>
      </c>
      <c r="I680" t="s">
        <v>21</v>
      </c>
      <c r="J680" t="s">
        <v>19</v>
      </c>
      <c r="K680" s="18" t="s">
        <v>3309</v>
      </c>
    </row>
    <row r="681" spans="1:11" x14ac:dyDescent="0.25">
      <c r="A681" s="1">
        <v>44590.291666666664</v>
      </c>
      <c r="B681" s="18" t="s">
        <v>3310</v>
      </c>
      <c r="C681" s="18" t="s">
        <v>3311</v>
      </c>
      <c r="D681" s="18" t="s">
        <v>3312</v>
      </c>
      <c r="E681">
        <v>4</v>
      </c>
      <c r="F681" t="s">
        <v>11</v>
      </c>
      <c r="G681" t="s">
        <v>12</v>
      </c>
      <c r="H681" s="18" t="s">
        <v>3313</v>
      </c>
      <c r="I681" t="s">
        <v>18</v>
      </c>
      <c r="J681" t="s">
        <v>19</v>
      </c>
      <c r="K681" s="18" t="s">
        <v>3314</v>
      </c>
    </row>
    <row r="682" spans="1:11" x14ac:dyDescent="0.25">
      <c r="A682" s="1">
        <v>44590.333333333336</v>
      </c>
      <c r="B682" s="18" t="s">
        <v>3315</v>
      </c>
      <c r="C682">
        <v>48.967015168518699</v>
      </c>
      <c r="D682" s="18" t="s">
        <v>3316</v>
      </c>
      <c r="E682">
        <v>7</v>
      </c>
      <c r="F682" t="s">
        <v>11</v>
      </c>
      <c r="G682" t="s">
        <v>12</v>
      </c>
      <c r="H682" s="18" t="s">
        <v>3317</v>
      </c>
      <c r="I682" t="s">
        <v>13</v>
      </c>
      <c r="J682" t="s">
        <v>19</v>
      </c>
      <c r="K682" s="18" t="s">
        <v>3318</v>
      </c>
    </row>
    <row r="683" spans="1:11" x14ac:dyDescent="0.25">
      <c r="A683" s="1">
        <v>44590.375</v>
      </c>
      <c r="B683" s="18" t="s">
        <v>3319</v>
      </c>
      <c r="C683" s="18" t="s">
        <v>3320</v>
      </c>
      <c r="D683" s="18" t="s">
        <v>3321</v>
      </c>
      <c r="E683">
        <v>7</v>
      </c>
      <c r="F683" t="s">
        <v>11</v>
      </c>
      <c r="G683" t="s">
        <v>12</v>
      </c>
      <c r="H683" s="18" t="s">
        <v>3322</v>
      </c>
      <c r="I683" t="s">
        <v>20</v>
      </c>
      <c r="J683" t="s">
        <v>14</v>
      </c>
      <c r="K683">
        <v>76.425406074137399</v>
      </c>
    </row>
    <row r="684" spans="1:11" x14ac:dyDescent="0.25">
      <c r="A684" s="1">
        <v>44590.416666666664</v>
      </c>
      <c r="B684" s="18" t="s">
        <v>3323</v>
      </c>
      <c r="C684">
        <v>54.763903496371903</v>
      </c>
      <c r="D684" s="18" t="s">
        <v>3324</v>
      </c>
      <c r="E684">
        <v>8</v>
      </c>
      <c r="F684" t="s">
        <v>11</v>
      </c>
      <c r="G684" t="s">
        <v>11</v>
      </c>
      <c r="H684" s="18" t="s">
        <v>3325</v>
      </c>
      <c r="I684" t="s">
        <v>20</v>
      </c>
      <c r="J684" t="s">
        <v>19</v>
      </c>
      <c r="K684" s="18" t="s">
        <v>3326</v>
      </c>
    </row>
    <row r="685" spans="1:11" x14ac:dyDescent="0.25">
      <c r="A685" s="1">
        <v>44590.458333333336</v>
      </c>
      <c r="B685" s="18" t="s">
        <v>3327</v>
      </c>
      <c r="C685" s="18" t="s">
        <v>3328</v>
      </c>
      <c r="D685" s="18" t="s">
        <v>3329</v>
      </c>
      <c r="E685">
        <v>7</v>
      </c>
      <c r="F685" t="s">
        <v>11</v>
      </c>
      <c r="G685" t="s">
        <v>11</v>
      </c>
      <c r="H685" s="18" t="s">
        <v>3330</v>
      </c>
      <c r="I685" t="s">
        <v>18</v>
      </c>
      <c r="J685" t="s">
        <v>14</v>
      </c>
      <c r="K685" s="18" t="s">
        <v>3331</v>
      </c>
    </row>
    <row r="686" spans="1:11" x14ac:dyDescent="0.25">
      <c r="A686" s="1">
        <v>44590.5</v>
      </c>
      <c r="B686" s="18" t="s">
        <v>3332</v>
      </c>
      <c r="C686" s="18" t="s">
        <v>3333</v>
      </c>
      <c r="D686" s="18" t="s">
        <v>3334</v>
      </c>
      <c r="E686">
        <v>9</v>
      </c>
      <c r="F686" t="s">
        <v>12</v>
      </c>
      <c r="G686" t="s">
        <v>11</v>
      </c>
      <c r="H686" s="18" t="s">
        <v>3335</v>
      </c>
      <c r="I686" t="s">
        <v>13</v>
      </c>
      <c r="J686" t="s">
        <v>19</v>
      </c>
      <c r="K686" s="18" t="s">
        <v>3336</v>
      </c>
    </row>
    <row r="687" spans="1:11" x14ac:dyDescent="0.25">
      <c r="A687" s="1">
        <v>44590.541666666664</v>
      </c>
      <c r="B687" s="18" t="s">
        <v>3337</v>
      </c>
      <c r="C687" s="18" t="s">
        <v>3338</v>
      </c>
      <c r="D687" s="18" t="s">
        <v>3339</v>
      </c>
      <c r="E687">
        <v>9</v>
      </c>
      <c r="F687" t="s">
        <v>11</v>
      </c>
      <c r="G687" t="s">
        <v>12</v>
      </c>
      <c r="H687" s="18" t="s">
        <v>3340</v>
      </c>
      <c r="I687" t="s">
        <v>13</v>
      </c>
      <c r="J687" t="s">
        <v>14</v>
      </c>
      <c r="K687" s="18" t="s">
        <v>3341</v>
      </c>
    </row>
    <row r="688" spans="1:11" x14ac:dyDescent="0.25">
      <c r="A688" s="1">
        <v>44590.583333333336</v>
      </c>
      <c r="B688" s="18" t="s">
        <v>3342</v>
      </c>
      <c r="C688" s="18" t="s">
        <v>3343</v>
      </c>
      <c r="D688" s="18" t="s">
        <v>3344</v>
      </c>
      <c r="E688">
        <v>3</v>
      </c>
      <c r="F688" t="s">
        <v>11</v>
      </c>
      <c r="G688" t="s">
        <v>11</v>
      </c>
      <c r="H688" s="18" t="s">
        <v>3345</v>
      </c>
      <c r="I688" t="s">
        <v>16</v>
      </c>
      <c r="J688" t="s">
        <v>19</v>
      </c>
      <c r="K688" s="18" t="s">
        <v>3346</v>
      </c>
    </row>
    <row r="689" spans="1:11" x14ac:dyDescent="0.25">
      <c r="A689" s="1">
        <v>44590.625</v>
      </c>
      <c r="B689" s="18" t="s">
        <v>3347</v>
      </c>
      <c r="C689" s="18" t="s">
        <v>3348</v>
      </c>
      <c r="D689" s="18" t="s">
        <v>3349</v>
      </c>
      <c r="E689">
        <v>7</v>
      </c>
      <c r="F689" t="s">
        <v>11</v>
      </c>
      <c r="G689" t="s">
        <v>11</v>
      </c>
      <c r="H689" s="18" t="s">
        <v>3350</v>
      </c>
      <c r="I689" t="s">
        <v>20</v>
      </c>
      <c r="J689" t="s">
        <v>14</v>
      </c>
      <c r="K689" s="18" t="s">
        <v>3351</v>
      </c>
    </row>
    <row r="690" spans="1:11" x14ac:dyDescent="0.25">
      <c r="A690" s="1">
        <v>44590.666666666664</v>
      </c>
      <c r="B690" s="18" t="s">
        <v>3352</v>
      </c>
      <c r="C690" s="18" t="s">
        <v>3353</v>
      </c>
      <c r="D690" s="18" t="s">
        <v>3354</v>
      </c>
      <c r="E690">
        <v>6</v>
      </c>
      <c r="F690" t="s">
        <v>11</v>
      </c>
      <c r="G690" t="s">
        <v>11</v>
      </c>
      <c r="H690" s="18" t="s">
        <v>3355</v>
      </c>
      <c r="I690" t="s">
        <v>13</v>
      </c>
      <c r="J690" t="s">
        <v>19</v>
      </c>
      <c r="K690" s="18" t="s">
        <v>3356</v>
      </c>
    </row>
    <row r="691" spans="1:11" x14ac:dyDescent="0.25">
      <c r="A691" s="1">
        <v>44590.708333333336</v>
      </c>
      <c r="B691" s="18" t="s">
        <v>3357</v>
      </c>
      <c r="C691" s="18" t="s">
        <v>3358</v>
      </c>
      <c r="D691" s="18" t="s">
        <v>3359</v>
      </c>
      <c r="E691">
        <v>6</v>
      </c>
      <c r="F691" t="s">
        <v>12</v>
      </c>
      <c r="G691" t="s">
        <v>12</v>
      </c>
      <c r="H691" s="18" t="s">
        <v>3360</v>
      </c>
      <c r="I691" t="s">
        <v>16</v>
      </c>
      <c r="J691" t="s">
        <v>14</v>
      </c>
      <c r="K691" s="18" t="s">
        <v>3361</v>
      </c>
    </row>
    <row r="692" spans="1:11" x14ac:dyDescent="0.25">
      <c r="A692" s="1">
        <v>44590.75</v>
      </c>
      <c r="B692" s="18" t="s">
        <v>3362</v>
      </c>
      <c r="C692">
        <v>53.385402250842198</v>
      </c>
      <c r="D692" s="18" t="s">
        <v>3363</v>
      </c>
      <c r="E692">
        <v>3</v>
      </c>
      <c r="F692" t="s">
        <v>11</v>
      </c>
      <c r="G692" t="s">
        <v>11</v>
      </c>
      <c r="H692" s="18" t="s">
        <v>3364</v>
      </c>
      <c r="I692" t="s">
        <v>13</v>
      </c>
      <c r="J692" t="s">
        <v>14</v>
      </c>
      <c r="K692" s="18" t="s">
        <v>3365</v>
      </c>
    </row>
    <row r="693" spans="1:11" x14ac:dyDescent="0.25">
      <c r="A693" s="1">
        <v>44590.791666666664</v>
      </c>
      <c r="B693" s="18" t="s">
        <v>3366</v>
      </c>
      <c r="C693" s="18" t="s">
        <v>3367</v>
      </c>
      <c r="D693" s="18" t="s">
        <v>3368</v>
      </c>
      <c r="E693">
        <v>4</v>
      </c>
      <c r="F693" t="s">
        <v>11</v>
      </c>
      <c r="G693" t="s">
        <v>12</v>
      </c>
      <c r="H693" s="18" t="s">
        <v>3369</v>
      </c>
      <c r="I693" t="s">
        <v>20</v>
      </c>
      <c r="J693" t="s">
        <v>14</v>
      </c>
      <c r="K693" s="18" t="s">
        <v>3370</v>
      </c>
    </row>
    <row r="694" spans="1:11" x14ac:dyDescent="0.25">
      <c r="A694" s="1">
        <v>44590.833333333336</v>
      </c>
      <c r="B694" s="18" t="s">
        <v>3371</v>
      </c>
      <c r="C694" s="18" t="s">
        <v>3372</v>
      </c>
      <c r="D694" s="18" t="s">
        <v>3373</v>
      </c>
      <c r="E694">
        <v>0</v>
      </c>
      <c r="F694" t="s">
        <v>11</v>
      </c>
      <c r="G694" t="s">
        <v>11</v>
      </c>
      <c r="H694" s="18" t="s">
        <v>3374</v>
      </c>
      <c r="I694" t="s">
        <v>20</v>
      </c>
      <c r="J694" t="s">
        <v>19</v>
      </c>
      <c r="K694" s="18" t="s">
        <v>3375</v>
      </c>
    </row>
    <row r="695" spans="1:11" x14ac:dyDescent="0.25">
      <c r="A695" s="1">
        <v>44590.875</v>
      </c>
      <c r="B695" s="18" t="s">
        <v>3376</v>
      </c>
      <c r="C695" s="18" t="s">
        <v>3377</v>
      </c>
      <c r="D695" s="18" t="s">
        <v>3378</v>
      </c>
      <c r="E695">
        <v>2</v>
      </c>
      <c r="F695" t="s">
        <v>11</v>
      </c>
      <c r="G695" t="s">
        <v>11</v>
      </c>
      <c r="H695" s="18" t="s">
        <v>3379</v>
      </c>
      <c r="I695" t="s">
        <v>13</v>
      </c>
      <c r="J695" t="s">
        <v>14</v>
      </c>
      <c r="K695" s="18" t="s">
        <v>3380</v>
      </c>
    </row>
    <row r="696" spans="1:11" x14ac:dyDescent="0.25">
      <c r="A696" s="1">
        <v>44590.916666666664</v>
      </c>
      <c r="B696" s="18" t="s">
        <v>3381</v>
      </c>
      <c r="C696" s="18" t="s">
        <v>3382</v>
      </c>
      <c r="D696" s="18" t="s">
        <v>3383</v>
      </c>
      <c r="E696">
        <v>8</v>
      </c>
      <c r="F696" t="s">
        <v>11</v>
      </c>
      <c r="G696" t="s">
        <v>12</v>
      </c>
      <c r="H696" s="18" t="s">
        <v>3384</v>
      </c>
      <c r="I696" t="s">
        <v>21</v>
      </c>
      <c r="J696" t="s">
        <v>14</v>
      </c>
      <c r="K696" s="18" t="s">
        <v>3385</v>
      </c>
    </row>
    <row r="697" spans="1:11" x14ac:dyDescent="0.25">
      <c r="A697" s="1">
        <v>44590.958333333336</v>
      </c>
      <c r="B697" s="18" t="s">
        <v>3386</v>
      </c>
      <c r="C697" s="18" t="s">
        <v>3387</v>
      </c>
      <c r="D697" s="18" t="s">
        <v>3388</v>
      </c>
      <c r="E697">
        <v>2</v>
      </c>
      <c r="F697" t="s">
        <v>12</v>
      </c>
      <c r="G697" t="s">
        <v>12</v>
      </c>
      <c r="H697" s="18" t="s">
        <v>3389</v>
      </c>
      <c r="I697" t="s">
        <v>13</v>
      </c>
      <c r="J697" t="s">
        <v>14</v>
      </c>
      <c r="K697" s="18" t="s">
        <v>3390</v>
      </c>
    </row>
    <row r="698" spans="1:11" x14ac:dyDescent="0.25">
      <c r="A698" s="1">
        <v>44591</v>
      </c>
      <c r="B698" s="18" t="s">
        <v>3391</v>
      </c>
      <c r="C698" s="18" t="s">
        <v>3392</v>
      </c>
      <c r="D698" s="18" t="s">
        <v>3393</v>
      </c>
      <c r="E698">
        <v>0</v>
      </c>
      <c r="F698" t="s">
        <v>11</v>
      </c>
      <c r="G698" t="s">
        <v>11</v>
      </c>
      <c r="H698" s="18" t="s">
        <v>3394</v>
      </c>
      <c r="I698" t="s">
        <v>15</v>
      </c>
      <c r="J698" t="s">
        <v>14</v>
      </c>
      <c r="K698" s="18" t="s">
        <v>3395</v>
      </c>
    </row>
    <row r="699" spans="1:11" x14ac:dyDescent="0.25">
      <c r="A699" s="1">
        <v>44591.041666666664</v>
      </c>
      <c r="B699" s="18" t="s">
        <v>3396</v>
      </c>
      <c r="C699">
        <v>41.212345347034599</v>
      </c>
      <c r="D699" s="18" t="s">
        <v>3397</v>
      </c>
      <c r="E699">
        <v>0</v>
      </c>
      <c r="F699" t="s">
        <v>11</v>
      </c>
      <c r="G699" t="s">
        <v>11</v>
      </c>
      <c r="H699" s="18" t="s">
        <v>3398</v>
      </c>
      <c r="I699" t="s">
        <v>17</v>
      </c>
      <c r="J699" t="s">
        <v>19</v>
      </c>
      <c r="K699" s="18" t="s">
        <v>3399</v>
      </c>
    </row>
    <row r="700" spans="1:11" x14ac:dyDescent="0.25">
      <c r="A700" s="1">
        <v>44591.083333333336</v>
      </c>
      <c r="B700" s="18" t="s">
        <v>3400</v>
      </c>
      <c r="C700" s="18" t="s">
        <v>3401</v>
      </c>
      <c r="D700" s="18" t="s">
        <v>3402</v>
      </c>
      <c r="E700">
        <v>4</v>
      </c>
      <c r="F700" t="s">
        <v>11</v>
      </c>
      <c r="G700" t="s">
        <v>12</v>
      </c>
      <c r="H700" s="18" t="s">
        <v>3403</v>
      </c>
      <c r="I700" t="s">
        <v>20</v>
      </c>
      <c r="J700" t="s">
        <v>14</v>
      </c>
      <c r="K700" s="18" t="s">
        <v>3404</v>
      </c>
    </row>
    <row r="701" spans="1:11" x14ac:dyDescent="0.25">
      <c r="A701" s="1">
        <v>44591.125</v>
      </c>
      <c r="B701" s="18" t="s">
        <v>3405</v>
      </c>
      <c r="C701" s="18" t="s">
        <v>3406</v>
      </c>
      <c r="D701" s="18" t="s">
        <v>3407</v>
      </c>
      <c r="E701">
        <v>8</v>
      </c>
      <c r="F701" t="s">
        <v>12</v>
      </c>
      <c r="G701" t="s">
        <v>12</v>
      </c>
      <c r="H701" s="18" t="s">
        <v>3408</v>
      </c>
      <c r="I701" t="s">
        <v>13</v>
      </c>
      <c r="J701" t="s">
        <v>14</v>
      </c>
      <c r="K701" s="18" t="s">
        <v>3409</v>
      </c>
    </row>
    <row r="702" spans="1:11" x14ac:dyDescent="0.25">
      <c r="A702" s="1">
        <v>44591.166666666664</v>
      </c>
      <c r="B702" s="18" t="s">
        <v>3410</v>
      </c>
      <c r="C702" s="18" t="s">
        <v>3411</v>
      </c>
      <c r="D702" s="18" t="s">
        <v>3412</v>
      </c>
      <c r="E702">
        <v>3</v>
      </c>
      <c r="F702" t="s">
        <v>12</v>
      </c>
      <c r="G702" t="s">
        <v>12</v>
      </c>
      <c r="H702" s="18" t="s">
        <v>3413</v>
      </c>
      <c r="I702" t="s">
        <v>13</v>
      </c>
      <c r="J702" t="s">
        <v>19</v>
      </c>
      <c r="K702" s="18" t="s">
        <v>3414</v>
      </c>
    </row>
    <row r="703" spans="1:11" x14ac:dyDescent="0.25">
      <c r="A703" s="1">
        <v>44591.208333333336</v>
      </c>
      <c r="B703" s="18" t="s">
        <v>3415</v>
      </c>
      <c r="C703" s="18" t="s">
        <v>3416</v>
      </c>
      <c r="D703" s="18" t="s">
        <v>3417</v>
      </c>
      <c r="E703">
        <v>5</v>
      </c>
      <c r="F703" t="s">
        <v>12</v>
      </c>
      <c r="G703" t="s">
        <v>12</v>
      </c>
      <c r="H703" s="18" t="s">
        <v>3418</v>
      </c>
      <c r="I703" t="s">
        <v>16</v>
      </c>
      <c r="J703" t="s">
        <v>14</v>
      </c>
      <c r="K703" s="18" t="s">
        <v>3419</v>
      </c>
    </row>
    <row r="704" spans="1:11" x14ac:dyDescent="0.25">
      <c r="A704" s="1">
        <v>44591.25</v>
      </c>
      <c r="B704" s="18" t="s">
        <v>3420</v>
      </c>
      <c r="C704" s="18" t="s">
        <v>3421</v>
      </c>
      <c r="D704" s="18" t="s">
        <v>3422</v>
      </c>
      <c r="E704">
        <v>4</v>
      </c>
      <c r="F704" t="s">
        <v>11</v>
      </c>
      <c r="G704" t="s">
        <v>12</v>
      </c>
      <c r="H704" s="18" t="s">
        <v>3423</v>
      </c>
      <c r="I704" t="s">
        <v>15</v>
      </c>
      <c r="J704" t="s">
        <v>19</v>
      </c>
      <c r="K704" s="18" t="s">
        <v>3424</v>
      </c>
    </row>
    <row r="705" spans="1:11" x14ac:dyDescent="0.25">
      <c r="A705" s="1">
        <v>44591.291666666664</v>
      </c>
      <c r="B705" s="18" t="s">
        <v>3425</v>
      </c>
      <c r="C705" s="18" t="s">
        <v>3426</v>
      </c>
      <c r="D705" s="18" t="s">
        <v>3427</v>
      </c>
      <c r="E705">
        <v>3</v>
      </c>
      <c r="F705" t="s">
        <v>12</v>
      </c>
      <c r="G705" t="s">
        <v>11</v>
      </c>
      <c r="H705" s="18" t="s">
        <v>3428</v>
      </c>
      <c r="I705" t="s">
        <v>13</v>
      </c>
      <c r="J705" t="s">
        <v>14</v>
      </c>
      <c r="K705" s="18" t="s">
        <v>3429</v>
      </c>
    </row>
    <row r="706" spans="1:11" x14ac:dyDescent="0.25">
      <c r="A706" s="1">
        <v>44591.333333333336</v>
      </c>
      <c r="B706" s="18" t="s">
        <v>3430</v>
      </c>
      <c r="C706" s="18" t="s">
        <v>3431</v>
      </c>
      <c r="D706" s="18" t="s">
        <v>3432</v>
      </c>
      <c r="E706">
        <v>3</v>
      </c>
      <c r="F706" t="s">
        <v>11</v>
      </c>
      <c r="G706" t="s">
        <v>12</v>
      </c>
      <c r="H706" s="18" t="s">
        <v>3433</v>
      </c>
      <c r="I706" t="s">
        <v>13</v>
      </c>
      <c r="J706" t="s">
        <v>19</v>
      </c>
      <c r="K706">
        <v>79.123725348203905</v>
      </c>
    </row>
    <row r="707" spans="1:11" x14ac:dyDescent="0.25">
      <c r="A707" s="1">
        <v>44591.375</v>
      </c>
      <c r="B707">
        <v>21.637690468466399</v>
      </c>
      <c r="C707" s="18" t="s">
        <v>3434</v>
      </c>
      <c r="D707" s="18" t="s">
        <v>3435</v>
      </c>
      <c r="E707">
        <v>4</v>
      </c>
      <c r="F707" t="s">
        <v>11</v>
      </c>
      <c r="G707" t="s">
        <v>11</v>
      </c>
      <c r="H707" s="18" t="s">
        <v>3436</v>
      </c>
      <c r="I707" t="s">
        <v>21</v>
      </c>
      <c r="J707" t="s">
        <v>14</v>
      </c>
      <c r="K707" s="18" t="s">
        <v>3437</v>
      </c>
    </row>
    <row r="708" spans="1:11" x14ac:dyDescent="0.25">
      <c r="A708" s="1">
        <v>44591.416666666664</v>
      </c>
      <c r="B708">
        <v>29.614779020502901</v>
      </c>
      <c r="C708" s="18" t="s">
        <v>3438</v>
      </c>
      <c r="D708" s="18" t="s">
        <v>3439</v>
      </c>
      <c r="E708">
        <v>1</v>
      </c>
      <c r="F708" t="s">
        <v>11</v>
      </c>
      <c r="G708" t="s">
        <v>12</v>
      </c>
      <c r="H708" s="18" t="s">
        <v>3440</v>
      </c>
      <c r="I708" t="s">
        <v>17</v>
      </c>
      <c r="J708" t="s">
        <v>19</v>
      </c>
      <c r="K708" s="18" t="s">
        <v>3441</v>
      </c>
    </row>
    <row r="709" spans="1:11" x14ac:dyDescent="0.25">
      <c r="A709" s="1">
        <v>44591.458333333336</v>
      </c>
      <c r="B709" s="18" t="s">
        <v>3442</v>
      </c>
      <c r="C709" s="18" t="s">
        <v>3443</v>
      </c>
      <c r="D709" s="18" t="s">
        <v>3444</v>
      </c>
      <c r="E709">
        <v>1</v>
      </c>
      <c r="F709" t="s">
        <v>12</v>
      </c>
      <c r="G709" t="s">
        <v>11</v>
      </c>
      <c r="H709" s="18" t="s">
        <v>3445</v>
      </c>
      <c r="I709" t="s">
        <v>18</v>
      </c>
      <c r="J709" t="s">
        <v>14</v>
      </c>
      <c r="K709">
        <v>73.559051812356799</v>
      </c>
    </row>
    <row r="710" spans="1:11" x14ac:dyDescent="0.25">
      <c r="A710" s="1">
        <v>44591.5</v>
      </c>
      <c r="B710" s="18" t="s">
        <v>3446</v>
      </c>
      <c r="C710" s="18" t="s">
        <v>3447</v>
      </c>
      <c r="D710" s="18" t="s">
        <v>3448</v>
      </c>
      <c r="E710">
        <v>6</v>
      </c>
      <c r="F710" t="s">
        <v>11</v>
      </c>
      <c r="G710" t="s">
        <v>12</v>
      </c>
      <c r="H710" s="18" t="s">
        <v>3449</v>
      </c>
      <c r="I710" t="s">
        <v>18</v>
      </c>
      <c r="J710" t="s">
        <v>14</v>
      </c>
      <c r="K710" s="18" t="s">
        <v>3450</v>
      </c>
    </row>
    <row r="711" spans="1:11" x14ac:dyDescent="0.25">
      <c r="A711" s="1">
        <v>44591.541666666664</v>
      </c>
      <c r="B711" s="18" t="s">
        <v>3451</v>
      </c>
      <c r="C711" s="18" t="s">
        <v>3452</v>
      </c>
      <c r="D711" s="18" t="s">
        <v>3453</v>
      </c>
      <c r="E711">
        <v>0</v>
      </c>
      <c r="F711" t="s">
        <v>11</v>
      </c>
      <c r="G711" t="s">
        <v>12</v>
      </c>
      <c r="H711" s="18" t="s">
        <v>3454</v>
      </c>
      <c r="I711" t="s">
        <v>17</v>
      </c>
      <c r="J711" t="s">
        <v>19</v>
      </c>
      <c r="K711" s="18" t="s">
        <v>3455</v>
      </c>
    </row>
    <row r="712" spans="1:11" x14ac:dyDescent="0.25">
      <c r="A712" s="1">
        <v>44591.583333333336</v>
      </c>
      <c r="B712" s="18" t="s">
        <v>3456</v>
      </c>
      <c r="C712" s="18" t="s">
        <v>3457</v>
      </c>
      <c r="D712" s="18" t="s">
        <v>3458</v>
      </c>
      <c r="E712">
        <v>1</v>
      </c>
      <c r="F712" t="s">
        <v>11</v>
      </c>
      <c r="G712" t="s">
        <v>11</v>
      </c>
      <c r="H712" s="18" t="s">
        <v>3459</v>
      </c>
      <c r="I712" t="s">
        <v>13</v>
      </c>
      <c r="J712" t="s">
        <v>14</v>
      </c>
      <c r="K712">
        <v>73.862732882586101</v>
      </c>
    </row>
    <row r="713" spans="1:11" x14ac:dyDescent="0.25">
      <c r="A713" s="1">
        <v>44591.625</v>
      </c>
      <c r="B713" s="18" t="s">
        <v>3460</v>
      </c>
      <c r="C713" s="18" t="s">
        <v>3461</v>
      </c>
      <c r="D713" s="18" t="s">
        <v>3462</v>
      </c>
      <c r="E713">
        <v>3</v>
      </c>
      <c r="F713" t="s">
        <v>11</v>
      </c>
      <c r="G713" t="s">
        <v>12</v>
      </c>
      <c r="H713" s="18" t="s">
        <v>3463</v>
      </c>
      <c r="I713" t="s">
        <v>17</v>
      </c>
      <c r="J713" t="s">
        <v>19</v>
      </c>
      <c r="K713" s="18" t="s">
        <v>3464</v>
      </c>
    </row>
    <row r="714" spans="1:11" x14ac:dyDescent="0.25">
      <c r="A714" s="1">
        <v>44591.666666666664</v>
      </c>
      <c r="B714" s="18" t="s">
        <v>3465</v>
      </c>
      <c r="C714" s="18" t="s">
        <v>3466</v>
      </c>
      <c r="D714" s="18" t="s">
        <v>3467</v>
      </c>
      <c r="E714">
        <v>6</v>
      </c>
      <c r="F714" t="s">
        <v>12</v>
      </c>
      <c r="G714" t="s">
        <v>11</v>
      </c>
      <c r="H714" s="18" t="s">
        <v>3468</v>
      </c>
      <c r="I714" t="s">
        <v>18</v>
      </c>
      <c r="J714" t="s">
        <v>19</v>
      </c>
      <c r="K714" s="18" t="s">
        <v>3469</v>
      </c>
    </row>
    <row r="715" spans="1:11" x14ac:dyDescent="0.25">
      <c r="A715" s="1">
        <v>44591.708333333336</v>
      </c>
      <c r="B715" s="18" t="s">
        <v>3470</v>
      </c>
      <c r="C715" s="18" t="s">
        <v>3471</v>
      </c>
      <c r="D715" s="18" t="s">
        <v>3472</v>
      </c>
      <c r="E715">
        <v>5</v>
      </c>
      <c r="F715" t="s">
        <v>12</v>
      </c>
      <c r="G715" t="s">
        <v>11</v>
      </c>
      <c r="H715">
        <v>9.1507864826262306</v>
      </c>
      <c r="I715" t="s">
        <v>18</v>
      </c>
      <c r="J715" t="s">
        <v>19</v>
      </c>
      <c r="K715" s="18" t="s">
        <v>3473</v>
      </c>
    </row>
    <row r="716" spans="1:11" x14ac:dyDescent="0.25">
      <c r="A716" s="1">
        <v>44591.75</v>
      </c>
      <c r="B716" s="18" t="s">
        <v>3474</v>
      </c>
      <c r="C716" s="18" t="s">
        <v>3475</v>
      </c>
      <c r="D716" s="18" t="s">
        <v>3476</v>
      </c>
      <c r="E716">
        <v>4</v>
      </c>
      <c r="F716" t="s">
        <v>11</v>
      </c>
      <c r="G716" t="s">
        <v>12</v>
      </c>
      <c r="H716" s="18" t="s">
        <v>3477</v>
      </c>
      <c r="I716" t="s">
        <v>21</v>
      </c>
      <c r="J716" t="s">
        <v>14</v>
      </c>
      <c r="K716" s="18" t="s">
        <v>3478</v>
      </c>
    </row>
    <row r="717" spans="1:11" x14ac:dyDescent="0.25">
      <c r="A717" s="1">
        <v>44591.791666666664</v>
      </c>
      <c r="B717" s="18" t="s">
        <v>3479</v>
      </c>
      <c r="C717" s="18" t="s">
        <v>3480</v>
      </c>
      <c r="D717" s="18" t="s">
        <v>3481</v>
      </c>
      <c r="E717">
        <v>3</v>
      </c>
      <c r="F717" t="s">
        <v>11</v>
      </c>
      <c r="G717" t="s">
        <v>11</v>
      </c>
      <c r="H717" s="18" t="s">
        <v>3482</v>
      </c>
      <c r="I717" t="s">
        <v>18</v>
      </c>
      <c r="J717" t="s">
        <v>14</v>
      </c>
      <c r="K717">
        <v>73.413568060219305</v>
      </c>
    </row>
    <row r="718" spans="1:11" x14ac:dyDescent="0.25">
      <c r="A718" s="1">
        <v>44591.833333333336</v>
      </c>
      <c r="B718" s="18" t="s">
        <v>3483</v>
      </c>
      <c r="C718" s="18" t="s">
        <v>3484</v>
      </c>
      <c r="D718" s="18" t="s">
        <v>3485</v>
      </c>
      <c r="E718">
        <v>2</v>
      </c>
      <c r="F718" t="s">
        <v>12</v>
      </c>
      <c r="G718" t="s">
        <v>11</v>
      </c>
      <c r="H718" s="18" t="s">
        <v>3486</v>
      </c>
      <c r="I718" t="s">
        <v>15</v>
      </c>
      <c r="J718" t="s">
        <v>19</v>
      </c>
      <c r="K718" s="18" t="s">
        <v>3487</v>
      </c>
    </row>
    <row r="719" spans="1:11" x14ac:dyDescent="0.25">
      <c r="A719" s="1">
        <v>44591.875</v>
      </c>
      <c r="B719" s="18" t="s">
        <v>3488</v>
      </c>
      <c r="C719" s="18" t="s">
        <v>3489</v>
      </c>
      <c r="D719" s="18" t="s">
        <v>3490</v>
      </c>
      <c r="E719">
        <v>3</v>
      </c>
      <c r="F719" t="s">
        <v>11</v>
      </c>
      <c r="G719" t="s">
        <v>12</v>
      </c>
      <c r="H719" s="18" t="s">
        <v>3491</v>
      </c>
      <c r="I719" t="s">
        <v>15</v>
      </c>
      <c r="J719" t="s">
        <v>14</v>
      </c>
      <c r="K719" s="18" t="s">
        <v>3492</v>
      </c>
    </row>
    <row r="720" spans="1:11" x14ac:dyDescent="0.25">
      <c r="A720" s="1">
        <v>44591.916666666664</v>
      </c>
      <c r="B720" s="18" t="s">
        <v>3493</v>
      </c>
      <c r="C720" s="18" t="s">
        <v>3494</v>
      </c>
      <c r="D720" s="18" t="s">
        <v>3495</v>
      </c>
      <c r="E720">
        <v>2</v>
      </c>
      <c r="F720" t="s">
        <v>11</v>
      </c>
      <c r="G720" t="s">
        <v>11</v>
      </c>
      <c r="H720" s="18" t="s">
        <v>3496</v>
      </c>
      <c r="I720" t="s">
        <v>18</v>
      </c>
      <c r="J720" t="s">
        <v>19</v>
      </c>
      <c r="K720">
        <v>67.216095415165199</v>
      </c>
    </row>
    <row r="721" spans="1:11" x14ac:dyDescent="0.25">
      <c r="A721" s="1">
        <v>44591.958333333336</v>
      </c>
      <c r="B721" s="18" t="s">
        <v>3497</v>
      </c>
      <c r="C721" s="18" t="s">
        <v>3498</v>
      </c>
      <c r="D721" s="18" t="s">
        <v>3499</v>
      </c>
      <c r="E721">
        <v>0</v>
      </c>
      <c r="F721" t="s">
        <v>12</v>
      </c>
      <c r="G721" t="s">
        <v>12</v>
      </c>
      <c r="H721" s="18" t="s">
        <v>3500</v>
      </c>
      <c r="I721" t="s">
        <v>17</v>
      </c>
      <c r="J721" t="s">
        <v>14</v>
      </c>
      <c r="K721" s="18" t="s">
        <v>3501</v>
      </c>
    </row>
    <row r="722" spans="1:11" x14ac:dyDescent="0.25">
      <c r="A722" s="1">
        <v>44592</v>
      </c>
      <c r="B722" s="18" t="s">
        <v>3502</v>
      </c>
      <c r="C722" s="18" t="s">
        <v>3503</v>
      </c>
      <c r="D722" s="18" t="s">
        <v>3504</v>
      </c>
      <c r="E722">
        <v>5</v>
      </c>
      <c r="F722" t="s">
        <v>11</v>
      </c>
      <c r="G722" t="s">
        <v>11</v>
      </c>
      <c r="H722" s="18" t="s">
        <v>3505</v>
      </c>
      <c r="I722" t="s">
        <v>17</v>
      </c>
      <c r="J722" t="s">
        <v>14</v>
      </c>
      <c r="K722" s="18" t="s">
        <v>3506</v>
      </c>
    </row>
    <row r="723" spans="1:11" x14ac:dyDescent="0.25">
      <c r="A723" s="1">
        <v>44592.041666666664</v>
      </c>
      <c r="B723" s="18" t="s">
        <v>3507</v>
      </c>
      <c r="C723" s="18" t="s">
        <v>3508</v>
      </c>
      <c r="D723" s="18" t="s">
        <v>3509</v>
      </c>
      <c r="E723">
        <v>1</v>
      </c>
      <c r="F723" t="s">
        <v>11</v>
      </c>
      <c r="G723" t="s">
        <v>12</v>
      </c>
      <c r="H723">
        <v>6.4392682745869595E-2</v>
      </c>
      <c r="I723" t="s">
        <v>21</v>
      </c>
      <c r="J723" t="s">
        <v>19</v>
      </c>
      <c r="K723" s="18" t="s">
        <v>3510</v>
      </c>
    </row>
    <row r="724" spans="1:11" x14ac:dyDescent="0.25">
      <c r="A724" s="1">
        <v>44592.083333333336</v>
      </c>
      <c r="B724" s="18" t="s">
        <v>3511</v>
      </c>
      <c r="C724" s="18" t="s">
        <v>3512</v>
      </c>
      <c r="D724" s="18" t="s">
        <v>3513</v>
      </c>
      <c r="E724">
        <v>3</v>
      </c>
      <c r="F724" t="s">
        <v>11</v>
      </c>
      <c r="G724" t="s">
        <v>11</v>
      </c>
      <c r="H724" s="18" t="s">
        <v>3514</v>
      </c>
      <c r="I724" t="s">
        <v>16</v>
      </c>
      <c r="J724" t="s">
        <v>19</v>
      </c>
      <c r="K724" s="18" t="s">
        <v>3515</v>
      </c>
    </row>
    <row r="725" spans="1:11" x14ac:dyDescent="0.25">
      <c r="A725" s="1">
        <v>44592.125</v>
      </c>
      <c r="B725" s="18" t="s">
        <v>3516</v>
      </c>
      <c r="C725" s="18" t="s">
        <v>3517</v>
      </c>
      <c r="D725" s="18" t="s">
        <v>3518</v>
      </c>
      <c r="E725">
        <v>1</v>
      </c>
      <c r="F725" t="s">
        <v>12</v>
      </c>
      <c r="G725" t="s">
        <v>11</v>
      </c>
      <c r="H725" s="18" t="s">
        <v>3519</v>
      </c>
      <c r="I725" t="s">
        <v>18</v>
      </c>
      <c r="J725" t="s">
        <v>19</v>
      </c>
      <c r="K725" s="18" t="s">
        <v>3520</v>
      </c>
    </row>
    <row r="726" spans="1:11" x14ac:dyDescent="0.25">
      <c r="A726" s="1">
        <v>44592.166666666664</v>
      </c>
      <c r="B726" s="18" t="s">
        <v>3521</v>
      </c>
      <c r="C726" s="18" t="s">
        <v>3522</v>
      </c>
      <c r="D726" s="18" t="s">
        <v>3523</v>
      </c>
      <c r="E726">
        <v>4</v>
      </c>
      <c r="F726" t="s">
        <v>12</v>
      </c>
      <c r="G726" t="s">
        <v>12</v>
      </c>
      <c r="H726" s="18" t="s">
        <v>3524</v>
      </c>
      <c r="I726" t="s">
        <v>15</v>
      </c>
      <c r="J726" t="s">
        <v>14</v>
      </c>
      <c r="K726" s="18" t="s">
        <v>3525</v>
      </c>
    </row>
    <row r="727" spans="1:11" x14ac:dyDescent="0.25">
      <c r="A727" s="1">
        <v>44592.208333333336</v>
      </c>
      <c r="B727" s="18" t="s">
        <v>3526</v>
      </c>
      <c r="C727" s="18" t="s">
        <v>3527</v>
      </c>
      <c r="D727" s="18" t="s">
        <v>3528</v>
      </c>
      <c r="E727">
        <v>5</v>
      </c>
      <c r="F727" t="s">
        <v>11</v>
      </c>
      <c r="G727" t="s">
        <v>12</v>
      </c>
      <c r="H727" s="18" t="s">
        <v>3529</v>
      </c>
      <c r="I727" t="s">
        <v>17</v>
      </c>
      <c r="J727" t="s">
        <v>14</v>
      </c>
      <c r="K727">
        <v>73.623689303559402</v>
      </c>
    </row>
    <row r="728" spans="1:11" x14ac:dyDescent="0.25">
      <c r="A728" s="1">
        <v>44592.25</v>
      </c>
      <c r="B728" s="18" t="s">
        <v>3530</v>
      </c>
      <c r="C728" s="18" t="s">
        <v>3531</v>
      </c>
      <c r="D728" s="18" t="s">
        <v>3532</v>
      </c>
      <c r="E728">
        <v>1</v>
      </c>
      <c r="F728" t="s">
        <v>11</v>
      </c>
      <c r="G728" t="s">
        <v>12</v>
      </c>
      <c r="H728" s="18" t="s">
        <v>3533</v>
      </c>
      <c r="I728" t="s">
        <v>20</v>
      </c>
      <c r="J728" t="s">
        <v>14</v>
      </c>
      <c r="K728" s="18" t="s">
        <v>3534</v>
      </c>
    </row>
    <row r="729" spans="1:11" x14ac:dyDescent="0.25">
      <c r="A729" s="1">
        <v>44592.291666666664</v>
      </c>
      <c r="B729" s="18" t="s">
        <v>3535</v>
      </c>
      <c r="C729" s="18" t="s">
        <v>3536</v>
      </c>
      <c r="D729" s="18" t="s">
        <v>3537</v>
      </c>
      <c r="E729">
        <v>0</v>
      </c>
      <c r="F729" t="s">
        <v>12</v>
      </c>
      <c r="G729" t="s">
        <v>11</v>
      </c>
      <c r="H729" s="18" t="s">
        <v>3538</v>
      </c>
      <c r="I729" t="s">
        <v>13</v>
      </c>
      <c r="J729" t="s">
        <v>14</v>
      </c>
      <c r="K729" s="18" t="s">
        <v>3539</v>
      </c>
    </row>
    <row r="730" spans="1:11" x14ac:dyDescent="0.25">
      <c r="A730" s="1">
        <v>44592.333333333336</v>
      </c>
      <c r="B730" s="18" t="s">
        <v>3540</v>
      </c>
      <c r="C730" s="18" t="s">
        <v>3541</v>
      </c>
      <c r="D730" s="18" t="s">
        <v>3542</v>
      </c>
      <c r="E730">
        <v>0</v>
      </c>
      <c r="F730" t="s">
        <v>12</v>
      </c>
      <c r="G730" t="s">
        <v>11</v>
      </c>
      <c r="H730" s="18" t="s">
        <v>3543</v>
      </c>
      <c r="I730" t="s">
        <v>15</v>
      </c>
      <c r="J730" t="s">
        <v>14</v>
      </c>
      <c r="K730" s="18" t="s">
        <v>3544</v>
      </c>
    </row>
    <row r="731" spans="1:11" x14ac:dyDescent="0.25">
      <c r="A731" s="1">
        <v>44592.375</v>
      </c>
      <c r="B731" s="18" t="s">
        <v>3545</v>
      </c>
      <c r="C731" s="18" t="s">
        <v>3546</v>
      </c>
      <c r="D731" s="18" t="s">
        <v>3547</v>
      </c>
      <c r="E731">
        <v>2</v>
      </c>
      <c r="F731" t="s">
        <v>11</v>
      </c>
      <c r="G731" t="s">
        <v>12</v>
      </c>
      <c r="H731" s="18" t="s">
        <v>3548</v>
      </c>
      <c r="I731" t="s">
        <v>16</v>
      </c>
      <c r="J731" t="s">
        <v>19</v>
      </c>
      <c r="K731" s="18" t="s">
        <v>3549</v>
      </c>
    </row>
    <row r="732" spans="1:11" x14ac:dyDescent="0.25">
      <c r="A732" s="1">
        <v>44592.416666666664</v>
      </c>
      <c r="B732" s="18" t="s">
        <v>3550</v>
      </c>
      <c r="C732" s="18" t="s">
        <v>3551</v>
      </c>
      <c r="D732" s="18" t="s">
        <v>3552</v>
      </c>
      <c r="E732">
        <v>1</v>
      </c>
      <c r="F732" t="s">
        <v>12</v>
      </c>
      <c r="G732" t="s">
        <v>12</v>
      </c>
      <c r="H732" s="18" t="s">
        <v>3553</v>
      </c>
      <c r="I732" t="s">
        <v>21</v>
      </c>
      <c r="J732" t="s">
        <v>14</v>
      </c>
      <c r="K732" s="18" t="s">
        <v>3554</v>
      </c>
    </row>
    <row r="733" spans="1:11" x14ac:dyDescent="0.25">
      <c r="A733" s="1">
        <v>44592.458333333336</v>
      </c>
      <c r="B733" s="18" t="s">
        <v>3555</v>
      </c>
      <c r="C733">
        <v>39.287923425325701</v>
      </c>
      <c r="D733" s="18" t="s">
        <v>3556</v>
      </c>
      <c r="E733">
        <v>4</v>
      </c>
      <c r="F733" t="s">
        <v>12</v>
      </c>
      <c r="G733" t="s">
        <v>11</v>
      </c>
      <c r="H733" s="18" t="s">
        <v>3557</v>
      </c>
      <c r="I733" t="s">
        <v>20</v>
      </c>
      <c r="J733" t="s">
        <v>19</v>
      </c>
      <c r="K733" s="18" t="s">
        <v>3558</v>
      </c>
    </row>
    <row r="734" spans="1:11" x14ac:dyDescent="0.25">
      <c r="A734" s="1">
        <v>44592.5</v>
      </c>
      <c r="B734" s="18" t="s">
        <v>3559</v>
      </c>
      <c r="C734" s="18" t="s">
        <v>3560</v>
      </c>
      <c r="D734" s="18" t="s">
        <v>3561</v>
      </c>
      <c r="E734">
        <v>1</v>
      </c>
      <c r="F734" t="s">
        <v>11</v>
      </c>
      <c r="G734" t="s">
        <v>12</v>
      </c>
      <c r="H734" s="18" t="s">
        <v>3562</v>
      </c>
      <c r="I734" t="s">
        <v>13</v>
      </c>
      <c r="J734" t="s">
        <v>19</v>
      </c>
      <c r="K734" s="18" t="s">
        <v>3563</v>
      </c>
    </row>
    <row r="735" spans="1:11" x14ac:dyDescent="0.25">
      <c r="A735" s="1">
        <v>44592.541666666664</v>
      </c>
      <c r="B735" s="18" t="s">
        <v>3564</v>
      </c>
      <c r="C735" s="18" t="s">
        <v>3565</v>
      </c>
      <c r="D735" s="18" t="s">
        <v>3566</v>
      </c>
      <c r="E735">
        <v>2</v>
      </c>
      <c r="F735" t="s">
        <v>12</v>
      </c>
      <c r="G735" t="s">
        <v>12</v>
      </c>
      <c r="H735">
        <v>19.466651409317102</v>
      </c>
      <c r="I735" t="s">
        <v>21</v>
      </c>
      <c r="J735" t="s">
        <v>19</v>
      </c>
      <c r="K735" s="18" t="s">
        <v>3567</v>
      </c>
    </row>
    <row r="736" spans="1:11" x14ac:dyDescent="0.25">
      <c r="A736" s="1">
        <v>44592.583333333336</v>
      </c>
      <c r="B736" s="18" t="s">
        <v>3568</v>
      </c>
      <c r="C736" s="18" t="s">
        <v>3569</v>
      </c>
      <c r="D736" s="18" t="s">
        <v>3570</v>
      </c>
      <c r="E736">
        <v>2</v>
      </c>
      <c r="F736" t="s">
        <v>11</v>
      </c>
      <c r="G736" t="s">
        <v>12</v>
      </c>
      <c r="H736" s="18" t="s">
        <v>3571</v>
      </c>
      <c r="I736" t="s">
        <v>15</v>
      </c>
      <c r="J736" t="s">
        <v>19</v>
      </c>
      <c r="K736">
        <v>82.298800620253601</v>
      </c>
    </row>
    <row r="737" spans="1:11" x14ac:dyDescent="0.25">
      <c r="A737" s="1">
        <v>44592.625</v>
      </c>
      <c r="B737" s="18" t="s">
        <v>3572</v>
      </c>
      <c r="C737" s="18" t="s">
        <v>3573</v>
      </c>
      <c r="D737" s="18" t="s">
        <v>3574</v>
      </c>
      <c r="E737">
        <v>9</v>
      </c>
      <c r="F737" t="s">
        <v>11</v>
      </c>
      <c r="G737" t="s">
        <v>12</v>
      </c>
      <c r="H737" s="18" t="s">
        <v>3575</v>
      </c>
      <c r="I737" t="s">
        <v>21</v>
      </c>
      <c r="J737" t="s">
        <v>19</v>
      </c>
      <c r="K737" s="18" t="s">
        <v>3576</v>
      </c>
    </row>
    <row r="738" spans="1:11" x14ac:dyDescent="0.25">
      <c r="A738" s="1">
        <v>44592.666666666664</v>
      </c>
      <c r="B738" s="18" t="s">
        <v>3577</v>
      </c>
      <c r="C738">
        <v>46.178226207434903</v>
      </c>
      <c r="D738" s="18" t="s">
        <v>3578</v>
      </c>
      <c r="E738">
        <v>1</v>
      </c>
      <c r="F738" t="s">
        <v>11</v>
      </c>
      <c r="G738" t="s">
        <v>12</v>
      </c>
      <c r="H738" s="18" t="s">
        <v>3579</v>
      </c>
      <c r="I738" t="s">
        <v>15</v>
      </c>
      <c r="J738" t="s">
        <v>19</v>
      </c>
      <c r="K738" s="18" t="s">
        <v>3580</v>
      </c>
    </row>
    <row r="739" spans="1:11" x14ac:dyDescent="0.25">
      <c r="A739" s="1">
        <v>44592.708333333336</v>
      </c>
      <c r="B739" s="18" t="s">
        <v>3581</v>
      </c>
      <c r="C739" s="18" t="s">
        <v>3582</v>
      </c>
      <c r="D739" s="18" t="s">
        <v>3583</v>
      </c>
      <c r="E739">
        <v>4</v>
      </c>
      <c r="F739" t="s">
        <v>11</v>
      </c>
      <c r="G739" t="s">
        <v>12</v>
      </c>
      <c r="H739" s="18" t="s">
        <v>3584</v>
      </c>
      <c r="I739" t="s">
        <v>17</v>
      </c>
      <c r="J739" t="s">
        <v>14</v>
      </c>
      <c r="K739" s="18" t="s">
        <v>3585</v>
      </c>
    </row>
    <row r="740" spans="1:11" x14ac:dyDescent="0.25">
      <c r="A740" s="1">
        <v>44592.75</v>
      </c>
      <c r="B740" s="18" t="s">
        <v>3586</v>
      </c>
      <c r="C740" s="18" t="s">
        <v>3587</v>
      </c>
      <c r="D740" s="18" t="s">
        <v>3588</v>
      </c>
      <c r="E740">
        <v>0</v>
      </c>
      <c r="F740" t="s">
        <v>11</v>
      </c>
      <c r="G740" t="s">
        <v>11</v>
      </c>
      <c r="H740" s="18" t="s">
        <v>3589</v>
      </c>
      <c r="I740" t="s">
        <v>21</v>
      </c>
      <c r="J740" t="s">
        <v>19</v>
      </c>
      <c r="K740">
        <v>79.668309622251599</v>
      </c>
    </row>
    <row r="741" spans="1:11" x14ac:dyDescent="0.25">
      <c r="A741" s="1">
        <v>44592.791666666664</v>
      </c>
      <c r="B741" s="18" t="s">
        <v>3590</v>
      </c>
      <c r="C741" s="18" t="s">
        <v>3591</v>
      </c>
      <c r="D741">
        <v>1896.72144417749</v>
      </c>
      <c r="E741">
        <v>6</v>
      </c>
      <c r="F741" t="s">
        <v>12</v>
      </c>
      <c r="G741" t="s">
        <v>11</v>
      </c>
      <c r="H741" s="18" t="s">
        <v>3592</v>
      </c>
      <c r="I741" t="s">
        <v>20</v>
      </c>
      <c r="J741" t="s">
        <v>14</v>
      </c>
      <c r="K741" s="18" t="s">
        <v>3593</v>
      </c>
    </row>
    <row r="742" spans="1:11" x14ac:dyDescent="0.25">
      <c r="A742" s="1">
        <v>44592.833333333336</v>
      </c>
      <c r="B742" s="18" t="s">
        <v>3594</v>
      </c>
      <c r="C742" s="18" t="s">
        <v>3595</v>
      </c>
      <c r="D742" s="18" t="s">
        <v>3596</v>
      </c>
      <c r="E742">
        <v>6</v>
      </c>
      <c r="F742" t="s">
        <v>12</v>
      </c>
      <c r="G742" t="s">
        <v>11</v>
      </c>
      <c r="H742" s="18" t="s">
        <v>3597</v>
      </c>
      <c r="I742" t="s">
        <v>13</v>
      </c>
      <c r="J742" t="s">
        <v>19</v>
      </c>
      <c r="K742" s="18" t="s">
        <v>3598</v>
      </c>
    </row>
    <row r="743" spans="1:11" x14ac:dyDescent="0.25">
      <c r="A743" s="1">
        <v>44592.875</v>
      </c>
      <c r="B743" s="18" t="s">
        <v>3599</v>
      </c>
      <c r="C743" s="18" t="s">
        <v>3600</v>
      </c>
      <c r="D743" s="18" t="s">
        <v>3601</v>
      </c>
      <c r="E743">
        <v>8</v>
      </c>
      <c r="F743" t="s">
        <v>12</v>
      </c>
      <c r="G743" t="s">
        <v>11</v>
      </c>
      <c r="H743" s="18" t="s">
        <v>3602</v>
      </c>
      <c r="I743" t="s">
        <v>15</v>
      </c>
      <c r="J743" t="s">
        <v>19</v>
      </c>
      <c r="K743" s="18" t="s">
        <v>3603</v>
      </c>
    </row>
    <row r="744" spans="1:11" x14ac:dyDescent="0.25">
      <c r="A744" s="1">
        <v>44592.916666666664</v>
      </c>
      <c r="B744" s="18" t="s">
        <v>3604</v>
      </c>
      <c r="C744" s="18" t="s">
        <v>3605</v>
      </c>
      <c r="D744" s="18" t="s">
        <v>3606</v>
      </c>
      <c r="E744">
        <v>3</v>
      </c>
      <c r="F744" t="s">
        <v>12</v>
      </c>
      <c r="G744" t="s">
        <v>11</v>
      </c>
      <c r="H744" s="18" t="s">
        <v>3607</v>
      </c>
      <c r="I744" t="s">
        <v>15</v>
      </c>
      <c r="J744" t="s">
        <v>19</v>
      </c>
      <c r="K744">
        <v>58.820473142429996</v>
      </c>
    </row>
    <row r="745" spans="1:11" x14ac:dyDescent="0.25">
      <c r="A745" s="1">
        <v>44592.958333333336</v>
      </c>
      <c r="B745" s="18" t="s">
        <v>3608</v>
      </c>
      <c r="C745" s="18" t="s">
        <v>3609</v>
      </c>
      <c r="D745" s="18" t="s">
        <v>3610</v>
      </c>
      <c r="E745">
        <v>0</v>
      </c>
      <c r="F745" t="s">
        <v>12</v>
      </c>
      <c r="G745" t="s">
        <v>11</v>
      </c>
      <c r="H745" s="18" t="s">
        <v>3611</v>
      </c>
      <c r="I745" t="s">
        <v>20</v>
      </c>
      <c r="J745" t="s">
        <v>19</v>
      </c>
      <c r="K745" s="18" t="s">
        <v>3612</v>
      </c>
    </row>
    <row r="746" spans="1:11" x14ac:dyDescent="0.25">
      <c r="A746" s="1">
        <v>44593</v>
      </c>
      <c r="B746" s="18" t="s">
        <v>3613</v>
      </c>
      <c r="C746" s="18" t="s">
        <v>3614</v>
      </c>
      <c r="D746" s="18" t="s">
        <v>3615</v>
      </c>
      <c r="E746">
        <v>3</v>
      </c>
      <c r="F746" t="s">
        <v>11</v>
      </c>
      <c r="G746" t="s">
        <v>12</v>
      </c>
      <c r="H746" s="18" t="s">
        <v>3616</v>
      </c>
      <c r="I746" t="s">
        <v>13</v>
      </c>
      <c r="J746" t="s">
        <v>19</v>
      </c>
      <c r="K746" s="18" t="s">
        <v>3617</v>
      </c>
    </row>
    <row r="747" spans="1:11" x14ac:dyDescent="0.25">
      <c r="A747" s="1">
        <v>44593.041666666664</v>
      </c>
      <c r="B747" s="18" t="s">
        <v>3618</v>
      </c>
      <c r="C747" s="18" t="s">
        <v>3619</v>
      </c>
      <c r="D747" s="18" t="s">
        <v>3620</v>
      </c>
      <c r="E747">
        <v>5</v>
      </c>
      <c r="F747" t="s">
        <v>12</v>
      </c>
      <c r="G747" t="s">
        <v>11</v>
      </c>
      <c r="H747" s="18" t="s">
        <v>3621</v>
      </c>
      <c r="I747" t="s">
        <v>16</v>
      </c>
      <c r="J747" t="s">
        <v>14</v>
      </c>
      <c r="K747" s="18" t="s">
        <v>3622</v>
      </c>
    </row>
    <row r="748" spans="1:11" x14ac:dyDescent="0.25">
      <c r="A748" s="1">
        <v>44593.083333333336</v>
      </c>
      <c r="B748" s="18" t="s">
        <v>3623</v>
      </c>
      <c r="C748" s="18" t="s">
        <v>3624</v>
      </c>
      <c r="D748" s="18" t="s">
        <v>3625</v>
      </c>
      <c r="E748">
        <v>4</v>
      </c>
      <c r="F748" t="s">
        <v>12</v>
      </c>
      <c r="G748" t="s">
        <v>12</v>
      </c>
      <c r="H748" s="18" t="s">
        <v>3626</v>
      </c>
      <c r="I748" t="s">
        <v>20</v>
      </c>
      <c r="J748" t="s">
        <v>14</v>
      </c>
      <c r="K748" s="18" t="s">
        <v>3627</v>
      </c>
    </row>
    <row r="749" spans="1:11" x14ac:dyDescent="0.25">
      <c r="A749" s="1">
        <v>44593.125</v>
      </c>
      <c r="B749" s="18" t="s">
        <v>3628</v>
      </c>
      <c r="C749" s="18" t="s">
        <v>3629</v>
      </c>
      <c r="D749" s="18" t="s">
        <v>3630</v>
      </c>
      <c r="E749">
        <v>6</v>
      </c>
      <c r="F749" t="s">
        <v>12</v>
      </c>
      <c r="G749" t="s">
        <v>12</v>
      </c>
      <c r="H749">
        <v>0.99396254497282399</v>
      </c>
      <c r="I749" t="s">
        <v>18</v>
      </c>
      <c r="J749" t="s">
        <v>14</v>
      </c>
      <c r="K749" s="18" t="s">
        <v>3631</v>
      </c>
    </row>
    <row r="750" spans="1:11" x14ac:dyDescent="0.25">
      <c r="A750" s="1">
        <v>44593.166666666664</v>
      </c>
      <c r="B750" s="18" t="s">
        <v>3632</v>
      </c>
      <c r="C750" s="18" t="s">
        <v>3633</v>
      </c>
      <c r="D750" s="18" t="s">
        <v>3634</v>
      </c>
      <c r="E750">
        <v>9</v>
      </c>
      <c r="F750" t="s">
        <v>11</v>
      </c>
      <c r="G750" t="s">
        <v>12</v>
      </c>
      <c r="H750" s="18" t="s">
        <v>3635</v>
      </c>
      <c r="I750" t="s">
        <v>17</v>
      </c>
      <c r="J750" t="s">
        <v>14</v>
      </c>
      <c r="K750" s="18" t="s">
        <v>3636</v>
      </c>
    </row>
    <row r="751" spans="1:11" x14ac:dyDescent="0.25">
      <c r="A751" s="1">
        <v>44593.208333333336</v>
      </c>
      <c r="B751" s="18" t="s">
        <v>3637</v>
      </c>
      <c r="C751" s="18" t="s">
        <v>3638</v>
      </c>
      <c r="D751" s="18" t="s">
        <v>3639</v>
      </c>
      <c r="E751">
        <v>1</v>
      </c>
      <c r="F751" t="s">
        <v>12</v>
      </c>
      <c r="G751" t="s">
        <v>12</v>
      </c>
      <c r="H751">
        <v>9.4878990376205206</v>
      </c>
      <c r="I751" t="s">
        <v>13</v>
      </c>
      <c r="J751" t="s">
        <v>19</v>
      </c>
      <c r="K751" s="18" t="s">
        <v>3640</v>
      </c>
    </row>
    <row r="752" spans="1:11" x14ac:dyDescent="0.25">
      <c r="A752" s="1">
        <v>44593.25</v>
      </c>
      <c r="B752" s="18" t="s">
        <v>3641</v>
      </c>
      <c r="C752" s="18" t="s">
        <v>3642</v>
      </c>
      <c r="D752" s="18" t="s">
        <v>3643</v>
      </c>
      <c r="E752">
        <v>8</v>
      </c>
      <c r="F752" t="s">
        <v>11</v>
      </c>
      <c r="G752" t="s">
        <v>12</v>
      </c>
      <c r="H752" s="18" t="s">
        <v>3644</v>
      </c>
      <c r="I752" t="s">
        <v>16</v>
      </c>
      <c r="J752" t="s">
        <v>19</v>
      </c>
      <c r="K752" s="18" t="s">
        <v>3645</v>
      </c>
    </row>
    <row r="753" spans="1:11" x14ac:dyDescent="0.25">
      <c r="A753" s="1">
        <v>44593.291666666664</v>
      </c>
      <c r="B753" s="18" t="s">
        <v>3646</v>
      </c>
      <c r="C753" s="18" t="s">
        <v>3647</v>
      </c>
      <c r="D753" s="18" t="s">
        <v>3648</v>
      </c>
      <c r="E753">
        <v>9</v>
      </c>
      <c r="F753" t="s">
        <v>11</v>
      </c>
      <c r="G753" t="s">
        <v>12</v>
      </c>
      <c r="H753" s="18" t="s">
        <v>3649</v>
      </c>
      <c r="I753" t="s">
        <v>21</v>
      </c>
      <c r="J753" t="s">
        <v>19</v>
      </c>
      <c r="K753" s="18" t="s">
        <v>3650</v>
      </c>
    </row>
    <row r="754" spans="1:11" x14ac:dyDescent="0.25">
      <c r="A754" s="1">
        <v>44593.333333333336</v>
      </c>
      <c r="B754" s="18" t="s">
        <v>3651</v>
      </c>
      <c r="C754" s="18" t="s">
        <v>3652</v>
      </c>
      <c r="D754" s="18" t="s">
        <v>3653</v>
      </c>
      <c r="E754">
        <v>7</v>
      </c>
      <c r="F754" t="s">
        <v>11</v>
      </c>
      <c r="G754" t="s">
        <v>11</v>
      </c>
      <c r="H754" s="18" t="s">
        <v>3654</v>
      </c>
      <c r="I754" t="s">
        <v>15</v>
      </c>
      <c r="J754" t="s">
        <v>19</v>
      </c>
      <c r="K754" s="18" t="s">
        <v>3655</v>
      </c>
    </row>
    <row r="755" spans="1:11" x14ac:dyDescent="0.25">
      <c r="A755" s="1">
        <v>44593.375</v>
      </c>
      <c r="B755">
        <v>21.212028672994101</v>
      </c>
      <c r="C755" s="18" t="s">
        <v>3656</v>
      </c>
      <c r="D755" s="18" t="s">
        <v>3657</v>
      </c>
      <c r="E755">
        <v>1</v>
      </c>
      <c r="F755" t="s">
        <v>12</v>
      </c>
      <c r="G755" t="s">
        <v>12</v>
      </c>
      <c r="H755" s="18" t="s">
        <v>3658</v>
      </c>
      <c r="I755" t="s">
        <v>16</v>
      </c>
      <c r="J755" t="s">
        <v>14</v>
      </c>
      <c r="K755" s="18" t="s">
        <v>3659</v>
      </c>
    </row>
    <row r="756" spans="1:11" x14ac:dyDescent="0.25">
      <c r="A756" s="1">
        <v>44593.416666666664</v>
      </c>
      <c r="B756" s="18" t="s">
        <v>3660</v>
      </c>
      <c r="C756" s="18" t="s">
        <v>3661</v>
      </c>
      <c r="D756" s="18" t="s">
        <v>3662</v>
      </c>
      <c r="E756">
        <v>4</v>
      </c>
      <c r="F756" t="s">
        <v>11</v>
      </c>
      <c r="G756" t="s">
        <v>11</v>
      </c>
      <c r="H756" s="18" t="s">
        <v>3663</v>
      </c>
      <c r="I756" t="s">
        <v>15</v>
      </c>
      <c r="J756" t="s">
        <v>19</v>
      </c>
      <c r="K756">
        <v>75.121292227816099</v>
      </c>
    </row>
    <row r="757" spans="1:11" x14ac:dyDescent="0.25">
      <c r="A757" s="1">
        <v>44593.458333333336</v>
      </c>
      <c r="B757" s="18" t="s">
        <v>3664</v>
      </c>
      <c r="C757">
        <v>47.351103324812897</v>
      </c>
      <c r="D757" s="18" t="s">
        <v>3665</v>
      </c>
      <c r="E757">
        <v>7</v>
      </c>
      <c r="F757" t="s">
        <v>12</v>
      </c>
      <c r="G757" t="s">
        <v>12</v>
      </c>
      <c r="H757" s="18" t="s">
        <v>3666</v>
      </c>
      <c r="I757" t="s">
        <v>18</v>
      </c>
      <c r="J757" t="s">
        <v>14</v>
      </c>
      <c r="K757" s="18" t="s">
        <v>3667</v>
      </c>
    </row>
    <row r="758" spans="1:11" x14ac:dyDescent="0.25">
      <c r="A758" s="1">
        <v>44593.5</v>
      </c>
      <c r="B758" s="18" t="s">
        <v>3668</v>
      </c>
      <c r="C758" s="18" t="s">
        <v>3669</v>
      </c>
      <c r="D758" s="18" t="s">
        <v>3670</v>
      </c>
      <c r="E758">
        <v>3</v>
      </c>
      <c r="F758" t="s">
        <v>12</v>
      </c>
      <c r="G758" t="s">
        <v>11</v>
      </c>
      <c r="H758" s="18" t="s">
        <v>3671</v>
      </c>
      <c r="I758" t="s">
        <v>16</v>
      </c>
      <c r="J758" t="s">
        <v>14</v>
      </c>
      <c r="K758" s="18" t="s">
        <v>3672</v>
      </c>
    </row>
    <row r="759" spans="1:11" x14ac:dyDescent="0.25">
      <c r="A759" s="1">
        <v>44593.541666666664</v>
      </c>
      <c r="B759" s="18" t="s">
        <v>3673</v>
      </c>
      <c r="C759" s="18" t="s">
        <v>3674</v>
      </c>
      <c r="D759" s="18" t="s">
        <v>3675</v>
      </c>
      <c r="E759">
        <v>1</v>
      </c>
      <c r="F759" t="s">
        <v>12</v>
      </c>
      <c r="G759" t="s">
        <v>11</v>
      </c>
      <c r="H759" s="18" t="s">
        <v>3676</v>
      </c>
      <c r="I759" t="s">
        <v>20</v>
      </c>
      <c r="J759" t="s">
        <v>19</v>
      </c>
      <c r="K759" s="18" t="s">
        <v>3677</v>
      </c>
    </row>
    <row r="760" spans="1:11" x14ac:dyDescent="0.25">
      <c r="A760" s="1">
        <v>44593.583333333336</v>
      </c>
      <c r="B760" s="18" t="s">
        <v>3678</v>
      </c>
      <c r="C760" s="18" t="s">
        <v>3679</v>
      </c>
      <c r="D760" s="18" t="s">
        <v>3680</v>
      </c>
      <c r="E760">
        <v>5</v>
      </c>
      <c r="F760" t="s">
        <v>12</v>
      </c>
      <c r="G760" t="s">
        <v>12</v>
      </c>
      <c r="H760" s="18" t="s">
        <v>3681</v>
      </c>
      <c r="I760" t="s">
        <v>20</v>
      </c>
      <c r="J760" t="s">
        <v>14</v>
      </c>
      <c r="K760">
        <v>56.849828554125303</v>
      </c>
    </row>
    <row r="761" spans="1:11" x14ac:dyDescent="0.25">
      <c r="A761" s="1">
        <v>44593.625</v>
      </c>
      <c r="B761" s="18" t="s">
        <v>3682</v>
      </c>
      <c r="C761" s="18" t="s">
        <v>3683</v>
      </c>
      <c r="D761" s="18" t="s">
        <v>3684</v>
      </c>
      <c r="E761">
        <v>0</v>
      </c>
      <c r="F761" t="s">
        <v>11</v>
      </c>
      <c r="G761" t="s">
        <v>12</v>
      </c>
      <c r="H761" s="18" t="s">
        <v>3685</v>
      </c>
      <c r="I761" t="s">
        <v>21</v>
      </c>
      <c r="J761" t="s">
        <v>14</v>
      </c>
      <c r="K761" s="18" t="s">
        <v>3686</v>
      </c>
    </row>
    <row r="762" spans="1:11" x14ac:dyDescent="0.25">
      <c r="A762" s="1">
        <v>44593.666666666664</v>
      </c>
      <c r="B762" s="18" t="s">
        <v>3687</v>
      </c>
      <c r="C762" s="18" t="s">
        <v>3688</v>
      </c>
      <c r="D762" s="18" t="s">
        <v>3689</v>
      </c>
      <c r="E762">
        <v>5</v>
      </c>
      <c r="F762" t="s">
        <v>12</v>
      </c>
      <c r="G762" t="s">
        <v>12</v>
      </c>
      <c r="H762" s="18" t="s">
        <v>3690</v>
      </c>
      <c r="I762" t="s">
        <v>16</v>
      </c>
      <c r="J762" t="s">
        <v>19</v>
      </c>
      <c r="K762" s="18" t="s">
        <v>3691</v>
      </c>
    </row>
    <row r="763" spans="1:11" x14ac:dyDescent="0.25">
      <c r="A763" s="1">
        <v>44593.708333333336</v>
      </c>
      <c r="B763" s="18" t="s">
        <v>3692</v>
      </c>
      <c r="C763" s="18" t="s">
        <v>3693</v>
      </c>
      <c r="D763" s="18" t="s">
        <v>3694</v>
      </c>
      <c r="E763">
        <v>6</v>
      </c>
      <c r="F763" t="s">
        <v>12</v>
      </c>
      <c r="G763" t="s">
        <v>12</v>
      </c>
      <c r="H763">
        <v>15.2914998908365</v>
      </c>
      <c r="I763" t="s">
        <v>16</v>
      </c>
      <c r="J763" t="s">
        <v>14</v>
      </c>
      <c r="K763">
        <v>73.976840427964206</v>
      </c>
    </row>
    <row r="764" spans="1:11" x14ac:dyDescent="0.25">
      <c r="A764" s="1">
        <v>44593.75</v>
      </c>
      <c r="B764" s="18" t="s">
        <v>3695</v>
      </c>
      <c r="C764" s="18" t="s">
        <v>3696</v>
      </c>
      <c r="D764" s="18" t="s">
        <v>3697</v>
      </c>
      <c r="E764">
        <v>8</v>
      </c>
      <c r="F764" t="s">
        <v>11</v>
      </c>
      <c r="G764" t="s">
        <v>12</v>
      </c>
      <c r="H764" s="18" t="s">
        <v>3698</v>
      </c>
      <c r="I764" t="s">
        <v>13</v>
      </c>
      <c r="J764" t="s">
        <v>19</v>
      </c>
      <c r="K764" s="18" t="s">
        <v>3699</v>
      </c>
    </row>
    <row r="765" spans="1:11" x14ac:dyDescent="0.25">
      <c r="A765" s="1">
        <v>44593.791666666664</v>
      </c>
      <c r="B765" s="18" t="s">
        <v>3700</v>
      </c>
      <c r="C765" s="18" t="s">
        <v>3701</v>
      </c>
      <c r="D765" s="18" t="s">
        <v>3702</v>
      </c>
      <c r="E765">
        <v>7</v>
      </c>
      <c r="F765" t="s">
        <v>11</v>
      </c>
      <c r="G765" t="s">
        <v>12</v>
      </c>
      <c r="H765" s="18" t="s">
        <v>3703</v>
      </c>
      <c r="I765" t="s">
        <v>15</v>
      </c>
      <c r="J765" t="s">
        <v>19</v>
      </c>
      <c r="K765" s="18" t="s">
        <v>3704</v>
      </c>
    </row>
    <row r="766" spans="1:11" x14ac:dyDescent="0.25">
      <c r="A766" s="1">
        <v>44593.833333333336</v>
      </c>
      <c r="B766" s="18" t="s">
        <v>3705</v>
      </c>
      <c r="C766" s="18" t="s">
        <v>3706</v>
      </c>
      <c r="D766" s="18" t="s">
        <v>3707</v>
      </c>
      <c r="E766">
        <v>5</v>
      </c>
      <c r="F766" t="s">
        <v>12</v>
      </c>
      <c r="G766" t="s">
        <v>11</v>
      </c>
      <c r="H766" s="18" t="s">
        <v>3708</v>
      </c>
      <c r="I766" t="s">
        <v>15</v>
      </c>
      <c r="J766" t="s">
        <v>14</v>
      </c>
      <c r="K766" s="18" t="s">
        <v>3709</v>
      </c>
    </row>
    <row r="767" spans="1:11" x14ac:dyDescent="0.25">
      <c r="A767" s="1">
        <v>44593.875</v>
      </c>
      <c r="B767" s="18" t="s">
        <v>3710</v>
      </c>
      <c r="C767" s="18" t="s">
        <v>3711</v>
      </c>
      <c r="D767" s="18" t="s">
        <v>3712</v>
      </c>
      <c r="E767">
        <v>5</v>
      </c>
      <c r="F767" t="s">
        <v>11</v>
      </c>
      <c r="G767" t="s">
        <v>12</v>
      </c>
      <c r="H767" s="18" t="s">
        <v>3713</v>
      </c>
      <c r="I767" t="s">
        <v>15</v>
      </c>
      <c r="J767" t="s">
        <v>14</v>
      </c>
      <c r="K767" s="18" t="s">
        <v>3714</v>
      </c>
    </row>
    <row r="768" spans="1:11" x14ac:dyDescent="0.25">
      <c r="A768" s="1">
        <v>44593.916666666664</v>
      </c>
      <c r="B768" s="18" t="s">
        <v>3715</v>
      </c>
      <c r="C768" s="18" t="s">
        <v>3716</v>
      </c>
      <c r="D768" s="18" t="s">
        <v>3717</v>
      </c>
      <c r="E768">
        <v>9</v>
      </c>
      <c r="F768" t="s">
        <v>12</v>
      </c>
      <c r="G768" t="s">
        <v>11</v>
      </c>
      <c r="H768" s="18" t="s">
        <v>3718</v>
      </c>
      <c r="I768" t="s">
        <v>17</v>
      </c>
      <c r="J768" t="s">
        <v>19</v>
      </c>
      <c r="K768" s="18" t="s">
        <v>3719</v>
      </c>
    </row>
    <row r="769" spans="1:11" x14ac:dyDescent="0.25">
      <c r="A769" s="1">
        <v>44593.958333333336</v>
      </c>
      <c r="B769" s="18" t="s">
        <v>3720</v>
      </c>
      <c r="C769" s="18" t="s">
        <v>3721</v>
      </c>
      <c r="D769" s="18" t="s">
        <v>3722</v>
      </c>
      <c r="E769">
        <v>8</v>
      </c>
      <c r="F769" t="s">
        <v>11</v>
      </c>
      <c r="G769" t="s">
        <v>12</v>
      </c>
      <c r="H769" s="18" t="s">
        <v>3723</v>
      </c>
      <c r="I769" t="s">
        <v>17</v>
      </c>
      <c r="J769" t="s">
        <v>14</v>
      </c>
      <c r="K769" s="18" t="s">
        <v>3724</v>
      </c>
    </row>
    <row r="770" spans="1:11" x14ac:dyDescent="0.25">
      <c r="A770" s="1">
        <v>44594</v>
      </c>
      <c r="B770" s="18" t="s">
        <v>3725</v>
      </c>
      <c r="C770" s="18" t="s">
        <v>3726</v>
      </c>
      <c r="D770">
        <v>1664.4271081090201</v>
      </c>
      <c r="E770">
        <v>2</v>
      </c>
      <c r="F770" t="s">
        <v>11</v>
      </c>
      <c r="G770" t="s">
        <v>12</v>
      </c>
      <c r="H770" s="18" t="s">
        <v>3727</v>
      </c>
      <c r="I770" t="s">
        <v>15</v>
      </c>
      <c r="J770" t="s">
        <v>19</v>
      </c>
      <c r="K770" s="18" t="s">
        <v>3728</v>
      </c>
    </row>
    <row r="771" spans="1:11" x14ac:dyDescent="0.25">
      <c r="A771" s="1">
        <v>44594.041666666664</v>
      </c>
      <c r="B771" s="18" t="s">
        <v>3729</v>
      </c>
      <c r="C771" s="18" t="s">
        <v>3730</v>
      </c>
      <c r="D771" s="18" t="s">
        <v>3731</v>
      </c>
      <c r="E771">
        <v>9</v>
      </c>
      <c r="F771" t="s">
        <v>12</v>
      </c>
      <c r="G771" t="s">
        <v>11</v>
      </c>
      <c r="H771" s="18" t="s">
        <v>3732</v>
      </c>
      <c r="I771" t="s">
        <v>18</v>
      </c>
      <c r="J771" t="s">
        <v>19</v>
      </c>
      <c r="K771" s="18" t="s">
        <v>3733</v>
      </c>
    </row>
    <row r="772" spans="1:11" x14ac:dyDescent="0.25">
      <c r="A772" s="1">
        <v>44594.083333333336</v>
      </c>
      <c r="B772" s="18" t="s">
        <v>3734</v>
      </c>
      <c r="C772" s="18" t="s">
        <v>3735</v>
      </c>
      <c r="D772" s="18" t="s">
        <v>3736</v>
      </c>
      <c r="E772">
        <v>0</v>
      </c>
      <c r="F772" t="s">
        <v>12</v>
      </c>
      <c r="G772" t="s">
        <v>11</v>
      </c>
      <c r="H772" s="18" t="s">
        <v>3737</v>
      </c>
      <c r="I772" t="s">
        <v>20</v>
      </c>
      <c r="J772" t="s">
        <v>14</v>
      </c>
      <c r="K772" s="18" t="s">
        <v>3738</v>
      </c>
    </row>
    <row r="773" spans="1:11" x14ac:dyDescent="0.25">
      <c r="A773" s="1">
        <v>44594.125</v>
      </c>
      <c r="B773" s="18" t="s">
        <v>3739</v>
      </c>
      <c r="C773" s="18" t="s">
        <v>3740</v>
      </c>
      <c r="D773" s="18" t="s">
        <v>3741</v>
      </c>
      <c r="E773">
        <v>3</v>
      </c>
      <c r="F773" t="s">
        <v>12</v>
      </c>
      <c r="G773" t="s">
        <v>11</v>
      </c>
      <c r="H773" s="18" t="s">
        <v>3742</v>
      </c>
      <c r="I773" t="s">
        <v>18</v>
      </c>
      <c r="J773" t="s">
        <v>14</v>
      </c>
      <c r="K773" s="18" t="s">
        <v>3743</v>
      </c>
    </row>
    <row r="774" spans="1:11" x14ac:dyDescent="0.25">
      <c r="A774" s="1">
        <v>44594.166666666664</v>
      </c>
      <c r="B774" s="18" t="s">
        <v>3744</v>
      </c>
      <c r="C774" s="18" t="s">
        <v>3745</v>
      </c>
      <c r="D774" s="18" t="s">
        <v>3746</v>
      </c>
      <c r="E774">
        <v>5</v>
      </c>
      <c r="F774" t="s">
        <v>11</v>
      </c>
      <c r="G774" t="s">
        <v>11</v>
      </c>
      <c r="H774" s="18" t="s">
        <v>3747</v>
      </c>
      <c r="I774" t="s">
        <v>17</v>
      </c>
      <c r="J774" t="s">
        <v>19</v>
      </c>
      <c r="K774">
        <v>75.524596279952107</v>
      </c>
    </row>
    <row r="775" spans="1:11" x14ac:dyDescent="0.25">
      <c r="A775" s="1">
        <v>44594.208333333336</v>
      </c>
      <c r="B775" s="18" t="s">
        <v>3748</v>
      </c>
      <c r="C775" s="18" t="s">
        <v>3749</v>
      </c>
      <c r="D775" s="18" t="s">
        <v>3750</v>
      </c>
      <c r="E775">
        <v>9</v>
      </c>
      <c r="F775" t="s">
        <v>12</v>
      </c>
      <c r="G775" t="s">
        <v>12</v>
      </c>
      <c r="H775" s="18" t="s">
        <v>3751</v>
      </c>
      <c r="I775" t="s">
        <v>21</v>
      </c>
      <c r="J775" t="s">
        <v>14</v>
      </c>
      <c r="K775" s="18" t="s">
        <v>3752</v>
      </c>
    </row>
    <row r="776" spans="1:11" x14ac:dyDescent="0.25">
      <c r="A776" s="1">
        <v>44594.25</v>
      </c>
      <c r="B776" s="18" t="s">
        <v>3753</v>
      </c>
      <c r="C776" s="18" t="s">
        <v>3754</v>
      </c>
      <c r="D776" s="18" t="s">
        <v>3755</v>
      </c>
      <c r="E776">
        <v>5</v>
      </c>
      <c r="F776" t="s">
        <v>11</v>
      </c>
      <c r="G776" t="s">
        <v>11</v>
      </c>
      <c r="H776" s="18" t="s">
        <v>3756</v>
      </c>
      <c r="I776" t="s">
        <v>15</v>
      </c>
      <c r="J776" t="s">
        <v>19</v>
      </c>
      <c r="K776" s="18" t="s">
        <v>3757</v>
      </c>
    </row>
    <row r="777" spans="1:11" x14ac:dyDescent="0.25">
      <c r="A777" s="1">
        <v>44594.291666666664</v>
      </c>
      <c r="B777" s="18" t="s">
        <v>3758</v>
      </c>
      <c r="C777">
        <v>51.563108760142001</v>
      </c>
      <c r="D777" s="18" t="s">
        <v>3759</v>
      </c>
      <c r="E777">
        <v>4</v>
      </c>
      <c r="F777" t="s">
        <v>12</v>
      </c>
      <c r="G777" t="s">
        <v>12</v>
      </c>
      <c r="H777" s="18" t="s">
        <v>3760</v>
      </c>
      <c r="I777" t="s">
        <v>16</v>
      </c>
      <c r="J777" t="s">
        <v>14</v>
      </c>
      <c r="K777" s="18" t="s">
        <v>3761</v>
      </c>
    </row>
    <row r="778" spans="1:11" x14ac:dyDescent="0.25">
      <c r="A778" s="1">
        <v>44594.333333333336</v>
      </c>
      <c r="B778" s="18" t="s">
        <v>3762</v>
      </c>
      <c r="C778" s="18" t="s">
        <v>3763</v>
      </c>
      <c r="D778" s="18" t="s">
        <v>3764</v>
      </c>
      <c r="E778">
        <v>1</v>
      </c>
      <c r="F778" t="s">
        <v>12</v>
      </c>
      <c r="G778" t="s">
        <v>12</v>
      </c>
      <c r="H778" s="18" t="s">
        <v>3765</v>
      </c>
      <c r="I778" t="s">
        <v>18</v>
      </c>
      <c r="J778" t="s">
        <v>14</v>
      </c>
      <c r="K778" s="18" t="s">
        <v>3766</v>
      </c>
    </row>
    <row r="779" spans="1:11" x14ac:dyDescent="0.25">
      <c r="A779" s="1">
        <v>44594.375</v>
      </c>
      <c r="B779" s="18" t="s">
        <v>3767</v>
      </c>
      <c r="C779" s="18" t="s">
        <v>3768</v>
      </c>
      <c r="D779" s="18" t="s">
        <v>3769</v>
      </c>
      <c r="E779">
        <v>8</v>
      </c>
      <c r="F779" t="s">
        <v>12</v>
      </c>
      <c r="G779" t="s">
        <v>12</v>
      </c>
      <c r="H779" s="18" t="s">
        <v>3770</v>
      </c>
      <c r="I779" t="s">
        <v>15</v>
      </c>
      <c r="J779" t="s">
        <v>14</v>
      </c>
      <c r="K779" s="18" t="s">
        <v>3771</v>
      </c>
    </row>
    <row r="780" spans="1:11" x14ac:dyDescent="0.25">
      <c r="A780" s="1">
        <v>44594.416666666664</v>
      </c>
      <c r="B780" s="18" t="s">
        <v>3772</v>
      </c>
      <c r="C780" s="18" t="s">
        <v>3773</v>
      </c>
      <c r="D780" s="18" t="s">
        <v>3774</v>
      </c>
      <c r="E780">
        <v>7</v>
      </c>
      <c r="F780" t="s">
        <v>12</v>
      </c>
      <c r="G780" t="s">
        <v>11</v>
      </c>
      <c r="H780" s="18" t="s">
        <v>3775</v>
      </c>
      <c r="I780" t="s">
        <v>15</v>
      </c>
      <c r="J780" t="s">
        <v>19</v>
      </c>
      <c r="K780" s="18" t="s">
        <v>3776</v>
      </c>
    </row>
    <row r="781" spans="1:11" x14ac:dyDescent="0.25">
      <c r="A781" s="1">
        <v>44594.458333333336</v>
      </c>
      <c r="B781" s="18" t="s">
        <v>3777</v>
      </c>
      <c r="C781" s="18" t="s">
        <v>3778</v>
      </c>
      <c r="D781" s="18" t="s">
        <v>3779</v>
      </c>
      <c r="E781">
        <v>0</v>
      </c>
      <c r="F781" t="s">
        <v>12</v>
      </c>
      <c r="G781" t="s">
        <v>12</v>
      </c>
      <c r="H781" s="18" t="s">
        <v>3780</v>
      </c>
      <c r="I781" t="s">
        <v>21</v>
      </c>
      <c r="J781" t="s">
        <v>14</v>
      </c>
      <c r="K781" s="18" t="s">
        <v>3781</v>
      </c>
    </row>
    <row r="782" spans="1:11" x14ac:dyDescent="0.25">
      <c r="A782" s="1">
        <v>44594.5</v>
      </c>
      <c r="B782" s="18" t="s">
        <v>3782</v>
      </c>
      <c r="C782" s="18" t="s">
        <v>3783</v>
      </c>
      <c r="D782" s="18" t="s">
        <v>3784</v>
      </c>
      <c r="E782">
        <v>6</v>
      </c>
      <c r="F782" t="s">
        <v>12</v>
      </c>
      <c r="G782" t="s">
        <v>11</v>
      </c>
      <c r="H782" s="18" t="s">
        <v>3785</v>
      </c>
      <c r="I782" t="s">
        <v>20</v>
      </c>
      <c r="J782" t="s">
        <v>14</v>
      </c>
      <c r="K782" s="18" t="s">
        <v>3786</v>
      </c>
    </row>
    <row r="783" spans="1:11" x14ac:dyDescent="0.25">
      <c r="A783" s="1">
        <v>44594.541666666664</v>
      </c>
      <c r="B783" s="18" t="s">
        <v>3787</v>
      </c>
      <c r="C783">
        <v>44.1249493525861</v>
      </c>
      <c r="D783" s="18" t="s">
        <v>3788</v>
      </c>
      <c r="E783">
        <v>9</v>
      </c>
      <c r="F783" t="s">
        <v>12</v>
      </c>
      <c r="G783" t="s">
        <v>11</v>
      </c>
      <c r="H783" s="18" t="s">
        <v>3789</v>
      </c>
      <c r="I783" t="s">
        <v>21</v>
      </c>
      <c r="J783" t="s">
        <v>19</v>
      </c>
      <c r="K783" s="18" t="s">
        <v>3790</v>
      </c>
    </row>
    <row r="784" spans="1:11" x14ac:dyDescent="0.25">
      <c r="A784" s="1">
        <v>44594.583333333336</v>
      </c>
      <c r="B784" s="18" t="s">
        <v>3791</v>
      </c>
      <c r="C784" s="18" t="s">
        <v>3792</v>
      </c>
      <c r="D784" s="18" t="s">
        <v>3793</v>
      </c>
      <c r="E784">
        <v>6</v>
      </c>
      <c r="F784" t="s">
        <v>12</v>
      </c>
      <c r="G784" t="s">
        <v>12</v>
      </c>
      <c r="H784" s="18" t="s">
        <v>3794</v>
      </c>
      <c r="I784" t="s">
        <v>18</v>
      </c>
      <c r="J784" t="s">
        <v>19</v>
      </c>
      <c r="K784" s="18" t="s">
        <v>3795</v>
      </c>
    </row>
    <row r="785" spans="1:11" x14ac:dyDescent="0.25">
      <c r="A785" s="1">
        <v>44594.625</v>
      </c>
      <c r="B785" s="18" t="s">
        <v>3796</v>
      </c>
      <c r="C785" s="18" t="s">
        <v>3797</v>
      </c>
      <c r="D785" s="18" t="s">
        <v>3798</v>
      </c>
      <c r="E785">
        <v>2</v>
      </c>
      <c r="F785" t="s">
        <v>11</v>
      </c>
      <c r="G785" t="s">
        <v>12</v>
      </c>
      <c r="H785" s="18" t="s">
        <v>3799</v>
      </c>
      <c r="I785" t="s">
        <v>15</v>
      </c>
      <c r="J785" t="s">
        <v>14</v>
      </c>
      <c r="K785" s="18" t="s">
        <v>3800</v>
      </c>
    </row>
    <row r="786" spans="1:11" x14ac:dyDescent="0.25">
      <c r="A786" s="1">
        <v>44594.666666666664</v>
      </c>
      <c r="B786" s="18" t="s">
        <v>3801</v>
      </c>
      <c r="C786" s="18" t="s">
        <v>3802</v>
      </c>
      <c r="D786" s="18" t="s">
        <v>3803</v>
      </c>
      <c r="E786">
        <v>3</v>
      </c>
      <c r="F786" t="s">
        <v>11</v>
      </c>
      <c r="G786" t="s">
        <v>12</v>
      </c>
      <c r="H786" s="18" t="s">
        <v>3804</v>
      </c>
      <c r="I786" t="s">
        <v>16</v>
      </c>
      <c r="J786" t="s">
        <v>19</v>
      </c>
      <c r="K786">
        <v>73.090440153524298</v>
      </c>
    </row>
    <row r="787" spans="1:11" x14ac:dyDescent="0.25">
      <c r="A787" s="1">
        <v>44594.708333333336</v>
      </c>
      <c r="B787" s="18" t="s">
        <v>3805</v>
      </c>
      <c r="C787" s="18" t="s">
        <v>3806</v>
      </c>
      <c r="D787" s="18" t="s">
        <v>3807</v>
      </c>
      <c r="E787">
        <v>7</v>
      </c>
      <c r="F787" t="s">
        <v>12</v>
      </c>
      <c r="G787" t="s">
        <v>12</v>
      </c>
      <c r="H787" s="18" t="s">
        <v>3808</v>
      </c>
      <c r="I787" t="s">
        <v>17</v>
      </c>
      <c r="J787" t="s">
        <v>19</v>
      </c>
      <c r="K787" s="18" t="s">
        <v>3809</v>
      </c>
    </row>
    <row r="788" spans="1:11" x14ac:dyDescent="0.25">
      <c r="A788" s="1">
        <v>44594.75</v>
      </c>
      <c r="B788" s="18" t="s">
        <v>3810</v>
      </c>
      <c r="C788" s="18" t="s">
        <v>3811</v>
      </c>
      <c r="D788" s="18" t="s">
        <v>3812</v>
      </c>
      <c r="E788">
        <v>4</v>
      </c>
      <c r="F788" t="s">
        <v>11</v>
      </c>
      <c r="G788" t="s">
        <v>11</v>
      </c>
      <c r="H788" s="18" t="s">
        <v>3813</v>
      </c>
      <c r="I788" t="s">
        <v>21</v>
      </c>
      <c r="J788" t="s">
        <v>19</v>
      </c>
      <c r="K788" s="18" t="s">
        <v>3814</v>
      </c>
    </row>
    <row r="789" spans="1:11" x14ac:dyDescent="0.25">
      <c r="A789" s="1">
        <v>44594.791666666664</v>
      </c>
      <c r="B789" s="18" t="s">
        <v>3815</v>
      </c>
      <c r="C789">
        <v>47.363766166819403</v>
      </c>
      <c r="D789" s="18" t="s">
        <v>3816</v>
      </c>
      <c r="E789">
        <v>5</v>
      </c>
      <c r="F789" t="s">
        <v>12</v>
      </c>
      <c r="G789" t="s">
        <v>12</v>
      </c>
      <c r="H789" s="18" t="s">
        <v>3817</v>
      </c>
      <c r="I789" t="s">
        <v>20</v>
      </c>
      <c r="J789" t="s">
        <v>14</v>
      </c>
      <c r="K789" s="18" t="s">
        <v>3818</v>
      </c>
    </row>
    <row r="790" spans="1:11" x14ac:dyDescent="0.25">
      <c r="A790" s="1">
        <v>44594.833333333336</v>
      </c>
      <c r="B790" s="18" t="s">
        <v>3819</v>
      </c>
      <c r="C790">
        <v>46.073187494183799</v>
      </c>
      <c r="D790" s="18" t="s">
        <v>3820</v>
      </c>
      <c r="E790">
        <v>2</v>
      </c>
      <c r="F790" t="s">
        <v>12</v>
      </c>
      <c r="G790" t="s">
        <v>11</v>
      </c>
      <c r="H790" s="18" t="s">
        <v>3821</v>
      </c>
      <c r="I790" t="s">
        <v>20</v>
      </c>
      <c r="J790" t="s">
        <v>19</v>
      </c>
      <c r="K790" s="18" t="s">
        <v>3822</v>
      </c>
    </row>
    <row r="791" spans="1:11" x14ac:dyDescent="0.25">
      <c r="A791" s="1">
        <v>44594.875</v>
      </c>
      <c r="B791" s="18" t="s">
        <v>3823</v>
      </c>
      <c r="C791">
        <v>50.476790145563101</v>
      </c>
      <c r="D791" s="18" t="s">
        <v>3824</v>
      </c>
      <c r="E791">
        <v>9</v>
      </c>
      <c r="F791" t="s">
        <v>12</v>
      </c>
      <c r="G791" t="s">
        <v>11</v>
      </c>
      <c r="H791" s="18" t="s">
        <v>3825</v>
      </c>
      <c r="I791" t="s">
        <v>16</v>
      </c>
      <c r="J791" t="s">
        <v>19</v>
      </c>
      <c r="K791" s="18" t="s">
        <v>3826</v>
      </c>
    </row>
    <row r="792" spans="1:11" x14ac:dyDescent="0.25">
      <c r="A792" s="1">
        <v>44594.916666666664</v>
      </c>
      <c r="B792" s="18" t="s">
        <v>3827</v>
      </c>
      <c r="C792" s="18" t="s">
        <v>3828</v>
      </c>
      <c r="D792" s="18" t="s">
        <v>3829</v>
      </c>
      <c r="E792">
        <v>6</v>
      </c>
      <c r="F792" t="s">
        <v>12</v>
      </c>
      <c r="G792" t="s">
        <v>11</v>
      </c>
      <c r="H792" s="18" t="s">
        <v>3830</v>
      </c>
      <c r="I792" t="s">
        <v>20</v>
      </c>
      <c r="J792" t="s">
        <v>14</v>
      </c>
      <c r="K792" s="18" t="s">
        <v>3831</v>
      </c>
    </row>
    <row r="793" spans="1:11" x14ac:dyDescent="0.25">
      <c r="A793" s="1">
        <v>44594.958333333336</v>
      </c>
      <c r="B793" s="18" t="s">
        <v>3832</v>
      </c>
      <c r="C793" s="18" t="s">
        <v>3833</v>
      </c>
      <c r="D793" s="18" t="s">
        <v>3834</v>
      </c>
      <c r="E793">
        <v>2</v>
      </c>
      <c r="F793" t="s">
        <v>11</v>
      </c>
      <c r="G793" t="s">
        <v>12</v>
      </c>
      <c r="H793" s="18" t="s">
        <v>3835</v>
      </c>
      <c r="I793" t="s">
        <v>16</v>
      </c>
      <c r="J793" t="s">
        <v>19</v>
      </c>
      <c r="K793" s="18" t="s">
        <v>3836</v>
      </c>
    </row>
    <row r="794" spans="1:11" x14ac:dyDescent="0.25">
      <c r="A794" s="1">
        <v>44595</v>
      </c>
      <c r="B794" s="18" t="s">
        <v>3837</v>
      </c>
      <c r="C794" s="18" t="s">
        <v>3838</v>
      </c>
      <c r="D794" s="18" t="s">
        <v>3839</v>
      </c>
      <c r="E794">
        <v>7</v>
      </c>
      <c r="F794" t="s">
        <v>11</v>
      </c>
      <c r="G794" t="s">
        <v>11</v>
      </c>
      <c r="H794" s="18" t="s">
        <v>3840</v>
      </c>
      <c r="I794" t="s">
        <v>18</v>
      </c>
      <c r="J794" t="s">
        <v>14</v>
      </c>
      <c r="K794" s="18" t="s">
        <v>3841</v>
      </c>
    </row>
    <row r="795" spans="1:11" x14ac:dyDescent="0.25">
      <c r="A795" s="1">
        <v>44595.041666666664</v>
      </c>
      <c r="B795" s="18" t="s">
        <v>3842</v>
      </c>
      <c r="C795" s="18" t="s">
        <v>3843</v>
      </c>
      <c r="D795" s="18" t="s">
        <v>3844</v>
      </c>
      <c r="E795">
        <v>3</v>
      </c>
      <c r="F795" t="s">
        <v>11</v>
      </c>
      <c r="G795" t="s">
        <v>12</v>
      </c>
      <c r="H795" s="18" t="s">
        <v>3845</v>
      </c>
      <c r="I795" t="s">
        <v>21</v>
      </c>
      <c r="J795" t="s">
        <v>19</v>
      </c>
      <c r="K795" s="18" t="s">
        <v>3846</v>
      </c>
    </row>
    <row r="796" spans="1:11" x14ac:dyDescent="0.25">
      <c r="A796" s="1">
        <v>44595.083333333336</v>
      </c>
      <c r="B796" s="18" t="s">
        <v>3847</v>
      </c>
      <c r="C796" s="18" t="s">
        <v>3848</v>
      </c>
      <c r="D796" s="18" t="s">
        <v>3849</v>
      </c>
      <c r="E796">
        <v>2</v>
      </c>
      <c r="F796" t="s">
        <v>11</v>
      </c>
      <c r="G796" t="s">
        <v>12</v>
      </c>
      <c r="H796" s="18" t="s">
        <v>3850</v>
      </c>
      <c r="I796" t="s">
        <v>17</v>
      </c>
      <c r="J796" t="s">
        <v>19</v>
      </c>
      <c r="K796" s="18" t="s">
        <v>3851</v>
      </c>
    </row>
    <row r="797" spans="1:11" x14ac:dyDescent="0.25">
      <c r="A797" s="1">
        <v>44595.125</v>
      </c>
      <c r="B797" s="18" t="s">
        <v>3852</v>
      </c>
      <c r="C797" s="18" t="s">
        <v>3853</v>
      </c>
      <c r="D797" s="18" t="s">
        <v>3854</v>
      </c>
      <c r="E797">
        <v>0</v>
      </c>
      <c r="F797" t="s">
        <v>11</v>
      </c>
      <c r="G797" t="s">
        <v>11</v>
      </c>
      <c r="H797" s="18" t="s">
        <v>3855</v>
      </c>
      <c r="I797" t="s">
        <v>13</v>
      </c>
      <c r="J797" t="s">
        <v>14</v>
      </c>
      <c r="K797" s="18" t="s">
        <v>3856</v>
      </c>
    </row>
    <row r="798" spans="1:11" x14ac:dyDescent="0.25">
      <c r="A798" s="1">
        <v>44595.166666666664</v>
      </c>
      <c r="B798" s="18" t="s">
        <v>3857</v>
      </c>
      <c r="C798" s="18" t="s">
        <v>3858</v>
      </c>
      <c r="D798" s="18" t="s">
        <v>3859</v>
      </c>
      <c r="E798">
        <v>8</v>
      </c>
      <c r="F798" t="s">
        <v>12</v>
      </c>
      <c r="G798" t="s">
        <v>12</v>
      </c>
      <c r="H798">
        <v>23.2690326745047</v>
      </c>
      <c r="I798" t="s">
        <v>21</v>
      </c>
      <c r="J798" t="s">
        <v>14</v>
      </c>
      <c r="K798">
        <v>88.596723261505801</v>
      </c>
    </row>
    <row r="799" spans="1:11" x14ac:dyDescent="0.25">
      <c r="A799" s="1">
        <v>44595.208333333336</v>
      </c>
      <c r="B799" s="18" t="s">
        <v>3860</v>
      </c>
      <c r="C799" s="18" t="s">
        <v>3861</v>
      </c>
      <c r="D799" s="18" t="s">
        <v>3862</v>
      </c>
      <c r="E799">
        <v>6</v>
      </c>
      <c r="F799" t="s">
        <v>11</v>
      </c>
      <c r="G799" t="s">
        <v>12</v>
      </c>
      <c r="H799" s="18" t="s">
        <v>3863</v>
      </c>
      <c r="I799" t="s">
        <v>16</v>
      </c>
      <c r="J799" t="s">
        <v>14</v>
      </c>
      <c r="K799" s="18" t="s">
        <v>3864</v>
      </c>
    </row>
    <row r="800" spans="1:11" x14ac:dyDescent="0.25">
      <c r="A800" s="1">
        <v>44595.25</v>
      </c>
      <c r="B800" s="18" t="s">
        <v>3865</v>
      </c>
      <c r="C800" s="18" t="s">
        <v>3866</v>
      </c>
      <c r="D800" s="18" t="s">
        <v>3867</v>
      </c>
      <c r="E800">
        <v>1</v>
      </c>
      <c r="F800" t="s">
        <v>12</v>
      </c>
      <c r="G800" t="s">
        <v>11</v>
      </c>
      <c r="H800" s="18" t="s">
        <v>3868</v>
      </c>
      <c r="I800" t="s">
        <v>13</v>
      </c>
      <c r="J800" t="s">
        <v>14</v>
      </c>
      <c r="K800" s="18" t="s">
        <v>3869</v>
      </c>
    </row>
    <row r="801" spans="1:11" x14ac:dyDescent="0.25">
      <c r="A801" s="1">
        <v>44595.291666666664</v>
      </c>
      <c r="B801" s="18" t="s">
        <v>3870</v>
      </c>
      <c r="C801">
        <v>32.8044340598289</v>
      </c>
      <c r="D801" s="18" t="s">
        <v>3871</v>
      </c>
      <c r="E801">
        <v>5</v>
      </c>
      <c r="F801" t="s">
        <v>12</v>
      </c>
      <c r="G801" t="s">
        <v>11</v>
      </c>
      <c r="H801" s="18" t="s">
        <v>3872</v>
      </c>
      <c r="I801" t="s">
        <v>18</v>
      </c>
      <c r="J801" t="s">
        <v>14</v>
      </c>
      <c r="K801" s="18" t="s">
        <v>3873</v>
      </c>
    </row>
    <row r="802" spans="1:11" x14ac:dyDescent="0.25">
      <c r="A802" s="1">
        <v>44595.333333333336</v>
      </c>
      <c r="B802" s="18" t="s">
        <v>3874</v>
      </c>
      <c r="C802" s="18" t="s">
        <v>3875</v>
      </c>
      <c r="D802" s="18" t="s">
        <v>3876</v>
      </c>
      <c r="E802">
        <v>8</v>
      </c>
      <c r="F802" t="s">
        <v>11</v>
      </c>
      <c r="G802" t="s">
        <v>12</v>
      </c>
      <c r="H802" s="18" t="s">
        <v>3877</v>
      </c>
      <c r="I802" t="s">
        <v>17</v>
      </c>
      <c r="J802" t="s">
        <v>14</v>
      </c>
      <c r="K802" s="18" t="s">
        <v>3878</v>
      </c>
    </row>
    <row r="803" spans="1:11" x14ac:dyDescent="0.25">
      <c r="A803" s="1">
        <v>44595.375</v>
      </c>
      <c r="B803" s="18" t="s">
        <v>3879</v>
      </c>
      <c r="C803" s="18" t="s">
        <v>3880</v>
      </c>
      <c r="D803" s="18" t="s">
        <v>3881</v>
      </c>
      <c r="E803">
        <v>0</v>
      </c>
      <c r="F803" t="s">
        <v>11</v>
      </c>
      <c r="G803" t="s">
        <v>12</v>
      </c>
      <c r="H803" s="18" t="s">
        <v>3882</v>
      </c>
      <c r="I803" t="s">
        <v>20</v>
      </c>
      <c r="J803" t="s">
        <v>14</v>
      </c>
      <c r="K803">
        <v>68.272409472689702</v>
      </c>
    </row>
    <row r="804" spans="1:11" x14ac:dyDescent="0.25">
      <c r="A804" s="1">
        <v>44595.416666666664</v>
      </c>
      <c r="B804" s="18" t="s">
        <v>3883</v>
      </c>
      <c r="C804" s="18" t="s">
        <v>3884</v>
      </c>
      <c r="D804" s="18" t="s">
        <v>3885</v>
      </c>
      <c r="E804">
        <v>2</v>
      </c>
      <c r="F804" t="s">
        <v>12</v>
      </c>
      <c r="G804" t="s">
        <v>11</v>
      </c>
      <c r="H804" s="18" t="s">
        <v>3886</v>
      </c>
      <c r="I804" t="s">
        <v>16</v>
      </c>
      <c r="J804" t="s">
        <v>14</v>
      </c>
      <c r="K804" s="18" t="s">
        <v>3887</v>
      </c>
    </row>
    <row r="805" spans="1:11" x14ac:dyDescent="0.25">
      <c r="A805" s="1">
        <v>44595.458333333336</v>
      </c>
      <c r="B805" s="18" t="s">
        <v>3888</v>
      </c>
      <c r="C805" s="18" t="s">
        <v>3889</v>
      </c>
      <c r="D805" s="18" t="s">
        <v>3890</v>
      </c>
      <c r="E805">
        <v>1</v>
      </c>
      <c r="F805" t="s">
        <v>12</v>
      </c>
      <c r="G805" t="s">
        <v>11</v>
      </c>
      <c r="H805" s="18" t="s">
        <v>3891</v>
      </c>
      <c r="I805" t="s">
        <v>17</v>
      </c>
      <c r="J805" t="s">
        <v>14</v>
      </c>
      <c r="K805" s="18" t="s">
        <v>3892</v>
      </c>
    </row>
    <row r="806" spans="1:11" x14ac:dyDescent="0.25">
      <c r="A806" s="1">
        <v>44595.5</v>
      </c>
      <c r="B806" s="18" t="s">
        <v>3893</v>
      </c>
      <c r="C806" s="18" t="s">
        <v>3894</v>
      </c>
      <c r="D806" s="18" t="s">
        <v>3895</v>
      </c>
      <c r="E806">
        <v>3</v>
      </c>
      <c r="F806" t="s">
        <v>11</v>
      </c>
      <c r="G806" t="s">
        <v>12</v>
      </c>
      <c r="H806" s="18" t="s">
        <v>3896</v>
      </c>
      <c r="I806" t="s">
        <v>18</v>
      </c>
      <c r="J806" t="s">
        <v>14</v>
      </c>
      <c r="K806" s="18" t="s">
        <v>3897</v>
      </c>
    </row>
    <row r="807" spans="1:11" x14ac:dyDescent="0.25">
      <c r="A807" s="1">
        <v>44595.541666666664</v>
      </c>
      <c r="B807" s="18" t="s">
        <v>3898</v>
      </c>
      <c r="C807" s="18" t="s">
        <v>3899</v>
      </c>
      <c r="D807" s="18" t="s">
        <v>3900</v>
      </c>
      <c r="E807">
        <v>9</v>
      </c>
      <c r="F807" t="s">
        <v>11</v>
      </c>
      <c r="G807" t="s">
        <v>12</v>
      </c>
      <c r="H807" s="18" t="s">
        <v>3901</v>
      </c>
      <c r="I807" t="s">
        <v>17</v>
      </c>
      <c r="J807" t="s">
        <v>14</v>
      </c>
      <c r="K807" s="18" t="s">
        <v>3902</v>
      </c>
    </row>
    <row r="808" spans="1:11" x14ac:dyDescent="0.25">
      <c r="A808" s="1">
        <v>44595.583333333336</v>
      </c>
      <c r="B808" s="18" t="s">
        <v>3903</v>
      </c>
      <c r="C808" s="18" t="s">
        <v>3904</v>
      </c>
      <c r="D808" s="18" t="s">
        <v>3905</v>
      </c>
      <c r="E808">
        <v>5</v>
      </c>
      <c r="F808" t="s">
        <v>12</v>
      </c>
      <c r="G808" t="s">
        <v>11</v>
      </c>
      <c r="H808">
        <v>10.5224480434889</v>
      </c>
      <c r="I808" t="s">
        <v>16</v>
      </c>
      <c r="J808" t="s">
        <v>19</v>
      </c>
      <c r="K808" s="18" t="s">
        <v>3906</v>
      </c>
    </row>
    <row r="809" spans="1:11" x14ac:dyDescent="0.25">
      <c r="A809" s="1">
        <v>44595.625</v>
      </c>
      <c r="B809" s="18" t="s">
        <v>3907</v>
      </c>
      <c r="C809" s="18" t="s">
        <v>3908</v>
      </c>
      <c r="D809" s="18" t="s">
        <v>3909</v>
      </c>
      <c r="E809">
        <v>8</v>
      </c>
      <c r="F809" t="s">
        <v>11</v>
      </c>
      <c r="G809" t="s">
        <v>11</v>
      </c>
      <c r="H809" s="18" t="s">
        <v>3910</v>
      </c>
      <c r="I809" t="s">
        <v>18</v>
      </c>
      <c r="J809" t="s">
        <v>19</v>
      </c>
      <c r="K809" s="18" t="s">
        <v>3911</v>
      </c>
    </row>
    <row r="810" spans="1:11" x14ac:dyDescent="0.25">
      <c r="A810" s="1">
        <v>44595.666666666664</v>
      </c>
      <c r="B810" s="18" t="s">
        <v>3912</v>
      </c>
      <c r="C810" s="18" t="s">
        <v>3913</v>
      </c>
      <c r="D810" s="18" t="s">
        <v>3914</v>
      </c>
      <c r="E810">
        <v>8</v>
      </c>
      <c r="F810" t="s">
        <v>11</v>
      </c>
      <c r="G810" t="s">
        <v>11</v>
      </c>
      <c r="H810" s="18" t="s">
        <v>3915</v>
      </c>
      <c r="I810" t="s">
        <v>13</v>
      </c>
      <c r="J810" t="s">
        <v>19</v>
      </c>
      <c r="K810" s="18" t="s">
        <v>3916</v>
      </c>
    </row>
    <row r="811" spans="1:11" x14ac:dyDescent="0.25">
      <c r="A811" s="1">
        <v>44595.708333333336</v>
      </c>
      <c r="B811" s="18" t="s">
        <v>3917</v>
      </c>
      <c r="C811" s="18" t="s">
        <v>3918</v>
      </c>
      <c r="D811" s="18" t="s">
        <v>3919</v>
      </c>
      <c r="E811">
        <v>3</v>
      </c>
      <c r="F811" t="s">
        <v>11</v>
      </c>
      <c r="G811" t="s">
        <v>11</v>
      </c>
      <c r="H811" s="18" t="s">
        <v>3920</v>
      </c>
      <c r="I811" t="s">
        <v>21</v>
      </c>
      <c r="J811" t="s">
        <v>14</v>
      </c>
      <c r="K811" s="18" t="s">
        <v>3921</v>
      </c>
    </row>
    <row r="812" spans="1:11" x14ac:dyDescent="0.25">
      <c r="A812" s="1">
        <v>44595.75</v>
      </c>
      <c r="B812" s="18" t="s">
        <v>3922</v>
      </c>
      <c r="C812" s="18" t="s">
        <v>3923</v>
      </c>
      <c r="D812" s="18" t="s">
        <v>3924</v>
      </c>
      <c r="E812">
        <v>3</v>
      </c>
      <c r="F812" t="s">
        <v>11</v>
      </c>
      <c r="G812" t="s">
        <v>11</v>
      </c>
      <c r="H812" s="18" t="s">
        <v>3925</v>
      </c>
      <c r="I812" t="s">
        <v>18</v>
      </c>
      <c r="J812" t="s">
        <v>14</v>
      </c>
      <c r="K812" s="18" t="s">
        <v>3926</v>
      </c>
    </row>
    <row r="813" spans="1:11" x14ac:dyDescent="0.25">
      <c r="A813" s="1">
        <v>44595.791666666664</v>
      </c>
      <c r="B813" s="18" t="s">
        <v>3927</v>
      </c>
      <c r="C813" s="18" t="s">
        <v>3928</v>
      </c>
      <c r="D813" s="18" t="s">
        <v>3929</v>
      </c>
      <c r="E813">
        <v>7</v>
      </c>
      <c r="F813" t="s">
        <v>12</v>
      </c>
      <c r="G813" t="s">
        <v>11</v>
      </c>
      <c r="H813" s="18" t="s">
        <v>3930</v>
      </c>
      <c r="I813" t="s">
        <v>18</v>
      </c>
      <c r="J813" t="s">
        <v>19</v>
      </c>
      <c r="K813" s="18" t="s">
        <v>3931</v>
      </c>
    </row>
    <row r="814" spans="1:11" x14ac:dyDescent="0.25">
      <c r="A814" s="1">
        <v>44595.833333333336</v>
      </c>
      <c r="B814" s="18" t="s">
        <v>3932</v>
      </c>
      <c r="C814" s="18" t="s">
        <v>3933</v>
      </c>
      <c r="D814" s="18" t="s">
        <v>3934</v>
      </c>
      <c r="E814">
        <v>9</v>
      </c>
      <c r="F814" t="s">
        <v>12</v>
      </c>
      <c r="G814" t="s">
        <v>12</v>
      </c>
      <c r="H814" s="18" t="s">
        <v>3935</v>
      </c>
      <c r="I814" t="s">
        <v>13</v>
      </c>
      <c r="J814" t="s">
        <v>19</v>
      </c>
      <c r="K814" s="18" t="s">
        <v>3936</v>
      </c>
    </row>
    <row r="815" spans="1:11" x14ac:dyDescent="0.25">
      <c r="A815" s="1">
        <v>44595.875</v>
      </c>
      <c r="B815" s="18" t="s">
        <v>3937</v>
      </c>
      <c r="C815" s="18" t="s">
        <v>3938</v>
      </c>
      <c r="D815" s="18" t="s">
        <v>3939</v>
      </c>
      <c r="E815">
        <v>6</v>
      </c>
      <c r="F815" t="s">
        <v>12</v>
      </c>
      <c r="G815" t="s">
        <v>11</v>
      </c>
      <c r="H815" s="18" t="s">
        <v>3940</v>
      </c>
      <c r="I815" t="s">
        <v>15</v>
      </c>
      <c r="J815" t="s">
        <v>14</v>
      </c>
      <c r="K815" s="18" t="s">
        <v>3941</v>
      </c>
    </row>
    <row r="816" spans="1:11" x14ac:dyDescent="0.25">
      <c r="A816" s="1">
        <v>44595.916666666664</v>
      </c>
      <c r="B816" s="18" t="s">
        <v>3942</v>
      </c>
      <c r="C816" s="18" t="s">
        <v>3943</v>
      </c>
      <c r="D816" s="18" t="s">
        <v>3944</v>
      </c>
      <c r="E816">
        <v>0</v>
      </c>
      <c r="F816" t="s">
        <v>12</v>
      </c>
      <c r="G816" t="s">
        <v>11</v>
      </c>
      <c r="H816" s="18" t="s">
        <v>3945</v>
      </c>
      <c r="I816" t="s">
        <v>16</v>
      </c>
      <c r="J816" t="s">
        <v>19</v>
      </c>
      <c r="K816" s="18" t="s">
        <v>3946</v>
      </c>
    </row>
    <row r="817" spans="1:11" x14ac:dyDescent="0.25">
      <c r="A817" s="1">
        <v>44595.958333333336</v>
      </c>
      <c r="B817" s="18" t="s">
        <v>3947</v>
      </c>
      <c r="C817" s="18" t="s">
        <v>3948</v>
      </c>
      <c r="D817" s="18" t="s">
        <v>3949</v>
      </c>
      <c r="E817">
        <v>2</v>
      </c>
      <c r="F817" t="s">
        <v>12</v>
      </c>
      <c r="G817" t="s">
        <v>12</v>
      </c>
      <c r="H817" s="18" t="s">
        <v>3950</v>
      </c>
      <c r="I817" t="s">
        <v>17</v>
      </c>
      <c r="J817" t="s">
        <v>19</v>
      </c>
      <c r="K817" s="18" t="s">
        <v>3951</v>
      </c>
    </row>
    <row r="818" spans="1:11" x14ac:dyDescent="0.25">
      <c r="A818" s="1">
        <v>44596</v>
      </c>
      <c r="B818" s="18" t="s">
        <v>3952</v>
      </c>
      <c r="C818" s="18" t="s">
        <v>3953</v>
      </c>
      <c r="D818" s="18" t="s">
        <v>3954</v>
      </c>
      <c r="E818">
        <v>6</v>
      </c>
      <c r="F818" t="s">
        <v>12</v>
      </c>
      <c r="G818" t="s">
        <v>12</v>
      </c>
      <c r="H818" s="18" t="s">
        <v>3955</v>
      </c>
      <c r="I818" t="s">
        <v>20</v>
      </c>
      <c r="J818" t="s">
        <v>14</v>
      </c>
      <c r="K818">
        <v>83.384026093327904</v>
      </c>
    </row>
    <row r="819" spans="1:11" x14ac:dyDescent="0.25">
      <c r="A819" s="1">
        <v>44596.041666666664</v>
      </c>
      <c r="B819" s="18" t="s">
        <v>3956</v>
      </c>
      <c r="C819" s="18" t="s">
        <v>3957</v>
      </c>
      <c r="D819" s="18" t="s">
        <v>3958</v>
      </c>
      <c r="E819">
        <v>1</v>
      </c>
      <c r="F819" t="s">
        <v>12</v>
      </c>
      <c r="G819" t="s">
        <v>11</v>
      </c>
      <c r="H819" s="18" t="s">
        <v>3959</v>
      </c>
      <c r="I819" t="s">
        <v>13</v>
      </c>
      <c r="J819" t="s">
        <v>19</v>
      </c>
      <c r="K819">
        <v>73.269895769360403</v>
      </c>
    </row>
    <row r="820" spans="1:11" x14ac:dyDescent="0.25">
      <c r="A820" s="1">
        <v>44596.083333333336</v>
      </c>
      <c r="B820" s="18" t="s">
        <v>3960</v>
      </c>
      <c r="C820" s="18" t="s">
        <v>3961</v>
      </c>
      <c r="D820" s="18" t="s">
        <v>3962</v>
      </c>
      <c r="E820">
        <v>7</v>
      </c>
      <c r="F820" t="s">
        <v>12</v>
      </c>
      <c r="G820" t="s">
        <v>12</v>
      </c>
      <c r="H820" s="18" t="s">
        <v>3963</v>
      </c>
      <c r="I820" t="s">
        <v>21</v>
      </c>
      <c r="J820" t="s">
        <v>19</v>
      </c>
      <c r="K820" s="18" t="s">
        <v>3964</v>
      </c>
    </row>
    <row r="821" spans="1:11" x14ac:dyDescent="0.25">
      <c r="A821" s="1">
        <v>44596.125</v>
      </c>
      <c r="B821" s="18" t="s">
        <v>3965</v>
      </c>
      <c r="C821" s="18" t="s">
        <v>3966</v>
      </c>
      <c r="D821" s="18" t="s">
        <v>3967</v>
      </c>
      <c r="E821">
        <v>3</v>
      </c>
      <c r="F821" t="s">
        <v>12</v>
      </c>
      <c r="G821" t="s">
        <v>12</v>
      </c>
      <c r="H821" s="18" t="s">
        <v>3968</v>
      </c>
      <c r="I821" t="s">
        <v>15</v>
      </c>
      <c r="J821" t="s">
        <v>14</v>
      </c>
      <c r="K821">
        <v>66.304863051861005</v>
      </c>
    </row>
    <row r="822" spans="1:11" x14ac:dyDescent="0.25">
      <c r="A822" s="1">
        <v>44596.166666666664</v>
      </c>
      <c r="B822" s="18" t="s">
        <v>3969</v>
      </c>
      <c r="C822" s="18" t="s">
        <v>3970</v>
      </c>
      <c r="D822">
        <v>1051.09098455048</v>
      </c>
      <c r="E822">
        <v>0</v>
      </c>
      <c r="F822" t="s">
        <v>11</v>
      </c>
      <c r="G822" t="s">
        <v>12</v>
      </c>
      <c r="H822" s="18" t="s">
        <v>3971</v>
      </c>
      <c r="I822" t="s">
        <v>15</v>
      </c>
      <c r="J822" t="s">
        <v>14</v>
      </c>
      <c r="K822" s="18" t="s">
        <v>3972</v>
      </c>
    </row>
    <row r="823" spans="1:11" x14ac:dyDescent="0.25">
      <c r="A823" s="1">
        <v>44596.208333333336</v>
      </c>
      <c r="B823" s="18" t="s">
        <v>3973</v>
      </c>
      <c r="C823" s="18" t="s">
        <v>3974</v>
      </c>
      <c r="D823" s="18" t="s">
        <v>3975</v>
      </c>
      <c r="E823">
        <v>7</v>
      </c>
      <c r="F823" t="s">
        <v>12</v>
      </c>
      <c r="G823" t="s">
        <v>11</v>
      </c>
      <c r="H823" s="18" t="s">
        <v>3976</v>
      </c>
      <c r="I823" t="s">
        <v>20</v>
      </c>
      <c r="J823" t="s">
        <v>14</v>
      </c>
      <c r="K823" s="18" t="s">
        <v>3977</v>
      </c>
    </row>
    <row r="824" spans="1:11" x14ac:dyDescent="0.25">
      <c r="A824" s="1">
        <v>44596.25</v>
      </c>
      <c r="B824" s="18" t="s">
        <v>3978</v>
      </c>
      <c r="C824" s="18" t="s">
        <v>3979</v>
      </c>
      <c r="D824" s="18" t="s">
        <v>3980</v>
      </c>
      <c r="E824">
        <v>3</v>
      </c>
      <c r="F824" t="s">
        <v>11</v>
      </c>
      <c r="G824" t="s">
        <v>11</v>
      </c>
      <c r="H824" s="18" t="s">
        <v>3981</v>
      </c>
      <c r="I824" t="s">
        <v>21</v>
      </c>
      <c r="J824" t="s">
        <v>19</v>
      </c>
      <c r="K824" s="18" t="s">
        <v>3982</v>
      </c>
    </row>
    <row r="825" spans="1:11" x14ac:dyDescent="0.25">
      <c r="A825" s="1">
        <v>44596.291666666664</v>
      </c>
      <c r="B825" s="18" t="s">
        <v>3983</v>
      </c>
      <c r="C825" s="18" t="s">
        <v>3984</v>
      </c>
      <c r="D825" s="18" t="s">
        <v>3985</v>
      </c>
      <c r="E825">
        <v>8</v>
      </c>
      <c r="F825" t="s">
        <v>12</v>
      </c>
      <c r="G825" t="s">
        <v>11</v>
      </c>
      <c r="H825" s="18" t="s">
        <v>3986</v>
      </c>
      <c r="I825" t="s">
        <v>17</v>
      </c>
      <c r="J825" t="s">
        <v>19</v>
      </c>
      <c r="K825" s="18" t="s">
        <v>3987</v>
      </c>
    </row>
    <row r="826" spans="1:11" x14ac:dyDescent="0.25">
      <c r="A826" s="1">
        <v>44596.333333333336</v>
      </c>
      <c r="B826" s="18" t="s">
        <v>3988</v>
      </c>
      <c r="C826" s="18" t="s">
        <v>3989</v>
      </c>
      <c r="D826" s="18" t="s">
        <v>3990</v>
      </c>
      <c r="E826">
        <v>3</v>
      </c>
      <c r="F826" t="s">
        <v>11</v>
      </c>
      <c r="G826" t="s">
        <v>12</v>
      </c>
      <c r="H826" s="18" t="s">
        <v>3991</v>
      </c>
      <c r="I826" t="s">
        <v>17</v>
      </c>
      <c r="J826" t="s">
        <v>14</v>
      </c>
      <c r="K826" s="18" t="s">
        <v>3992</v>
      </c>
    </row>
    <row r="827" spans="1:11" x14ac:dyDescent="0.25">
      <c r="A827" s="1">
        <v>44596.375</v>
      </c>
      <c r="B827" s="18" t="s">
        <v>3993</v>
      </c>
      <c r="C827" s="18" t="s">
        <v>3994</v>
      </c>
      <c r="D827" s="18" t="s">
        <v>3995</v>
      </c>
      <c r="E827">
        <v>8</v>
      </c>
      <c r="F827" t="s">
        <v>12</v>
      </c>
      <c r="G827" t="s">
        <v>12</v>
      </c>
      <c r="H827" s="18" t="s">
        <v>3996</v>
      </c>
      <c r="I827" t="s">
        <v>20</v>
      </c>
      <c r="J827" t="s">
        <v>19</v>
      </c>
      <c r="K827" s="18" t="s">
        <v>3997</v>
      </c>
    </row>
    <row r="828" spans="1:11" x14ac:dyDescent="0.25">
      <c r="A828" s="1">
        <v>44596.416666666664</v>
      </c>
      <c r="B828" s="18" t="s">
        <v>3998</v>
      </c>
      <c r="C828" s="18" t="s">
        <v>3999</v>
      </c>
      <c r="D828" s="18" t="s">
        <v>4000</v>
      </c>
      <c r="E828">
        <v>2</v>
      </c>
      <c r="F828" t="s">
        <v>11</v>
      </c>
      <c r="G828" t="s">
        <v>11</v>
      </c>
      <c r="H828" s="18" t="s">
        <v>4001</v>
      </c>
      <c r="I828" t="s">
        <v>15</v>
      </c>
      <c r="J828" t="s">
        <v>19</v>
      </c>
      <c r="K828" s="18" t="s">
        <v>4002</v>
      </c>
    </row>
    <row r="829" spans="1:11" x14ac:dyDescent="0.25">
      <c r="A829" s="1">
        <v>44596.458333333336</v>
      </c>
      <c r="B829" s="18" t="s">
        <v>4003</v>
      </c>
      <c r="C829" s="18" t="s">
        <v>4004</v>
      </c>
      <c r="D829" s="18" t="s">
        <v>4005</v>
      </c>
      <c r="E829">
        <v>9</v>
      </c>
      <c r="F829" t="s">
        <v>11</v>
      </c>
      <c r="G829" t="s">
        <v>12</v>
      </c>
      <c r="H829" s="18" t="s">
        <v>4006</v>
      </c>
      <c r="I829" t="s">
        <v>17</v>
      </c>
      <c r="J829" t="s">
        <v>14</v>
      </c>
      <c r="K829">
        <v>96.452143367892205</v>
      </c>
    </row>
    <row r="830" spans="1:11" x14ac:dyDescent="0.25">
      <c r="A830" s="1">
        <v>44596.5</v>
      </c>
      <c r="B830" s="18" t="s">
        <v>4007</v>
      </c>
      <c r="C830">
        <v>34.848129818891302</v>
      </c>
      <c r="D830" s="18" t="s">
        <v>4008</v>
      </c>
      <c r="E830">
        <v>7</v>
      </c>
      <c r="F830" t="s">
        <v>12</v>
      </c>
      <c r="G830" t="s">
        <v>12</v>
      </c>
      <c r="H830" s="18" t="s">
        <v>4009</v>
      </c>
      <c r="I830" t="s">
        <v>20</v>
      </c>
      <c r="J830" t="s">
        <v>19</v>
      </c>
      <c r="K830" s="18" t="s">
        <v>4010</v>
      </c>
    </row>
    <row r="831" spans="1:11" x14ac:dyDescent="0.25">
      <c r="A831" s="1">
        <v>44596.541666666664</v>
      </c>
      <c r="B831" s="18" t="s">
        <v>4011</v>
      </c>
      <c r="C831" s="18" t="s">
        <v>4012</v>
      </c>
      <c r="D831" s="18" t="s">
        <v>4013</v>
      </c>
      <c r="E831">
        <v>2</v>
      </c>
      <c r="F831" t="s">
        <v>11</v>
      </c>
      <c r="G831" t="s">
        <v>12</v>
      </c>
      <c r="H831">
        <v>8.53627620157115</v>
      </c>
      <c r="I831" t="s">
        <v>16</v>
      </c>
      <c r="J831" t="s">
        <v>14</v>
      </c>
      <c r="K831" s="18" t="s">
        <v>4014</v>
      </c>
    </row>
    <row r="832" spans="1:11" x14ac:dyDescent="0.25">
      <c r="A832" s="1">
        <v>44596.583333333336</v>
      </c>
      <c r="B832" s="18" t="s">
        <v>4015</v>
      </c>
      <c r="C832">
        <v>41.102892511000199</v>
      </c>
      <c r="D832" s="18" t="s">
        <v>4016</v>
      </c>
      <c r="E832">
        <v>9</v>
      </c>
      <c r="F832" t="s">
        <v>12</v>
      </c>
      <c r="G832" t="s">
        <v>12</v>
      </c>
      <c r="H832" s="18" t="s">
        <v>4017</v>
      </c>
      <c r="I832" t="s">
        <v>16</v>
      </c>
      <c r="J832" t="s">
        <v>14</v>
      </c>
      <c r="K832" s="18" t="s">
        <v>4018</v>
      </c>
    </row>
    <row r="833" spans="1:11" x14ac:dyDescent="0.25">
      <c r="A833" s="1">
        <v>44596.625</v>
      </c>
      <c r="B833" s="18" t="s">
        <v>4019</v>
      </c>
      <c r="C833" s="18" t="s">
        <v>4020</v>
      </c>
      <c r="D833">
        <v>1358.560009369</v>
      </c>
      <c r="E833">
        <v>3</v>
      </c>
      <c r="F833" t="s">
        <v>11</v>
      </c>
      <c r="G833" t="s">
        <v>12</v>
      </c>
      <c r="H833">
        <v>26.375596333891998</v>
      </c>
      <c r="I833" t="s">
        <v>13</v>
      </c>
      <c r="J833" t="s">
        <v>19</v>
      </c>
      <c r="K833" s="18" t="s">
        <v>4021</v>
      </c>
    </row>
    <row r="834" spans="1:11" x14ac:dyDescent="0.25">
      <c r="A834" s="1">
        <v>44596.666666666664</v>
      </c>
      <c r="B834" s="18" t="s">
        <v>4022</v>
      </c>
      <c r="C834" s="18" t="s">
        <v>4023</v>
      </c>
      <c r="D834" s="18" t="s">
        <v>4024</v>
      </c>
      <c r="E834">
        <v>2</v>
      </c>
      <c r="F834" t="s">
        <v>12</v>
      </c>
      <c r="G834" t="s">
        <v>11</v>
      </c>
      <c r="H834">
        <v>7.7752281798349703</v>
      </c>
      <c r="I834" t="s">
        <v>20</v>
      </c>
      <c r="J834" t="s">
        <v>14</v>
      </c>
      <c r="K834" s="18" t="s">
        <v>4025</v>
      </c>
    </row>
    <row r="835" spans="1:11" x14ac:dyDescent="0.25">
      <c r="A835" s="1">
        <v>44596.708333333336</v>
      </c>
      <c r="B835" s="18" t="s">
        <v>4026</v>
      </c>
      <c r="C835">
        <v>38.063145082414998</v>
      </c>
      <c r="D835" s="18" t="s">
        <v>4027</v>
      </c>
      <c r="E835">
        <v>2</v>
      </c>
      <c r="F835" t="s">
        <v>12</v>
      </c>
      <c r="G835" t="s">
        <v>11</v>
      </c>
      <c r="H835" s="18" t="s">
        <v>4028</v>
      </c>
      <c r="I835" t="s">
        <v>20</v>
      </c>
      <c r="J835" t="s">
        <v>14</v>
      </c>
      <c r="K835" s="18" t="s">
        <v>4029</v>
      </c>
    </row>
    <row r="836" spans="1:11" x14ac:dyDescent="0.25">
      <c r="A836" s="1">
        <v>44596.75</v>
      </c>
      <c r="B836" s="18" t="s">
        <v>4030</v>
      </c>
      <c r="C836" s="18" t="s">
        <v>4031</v>
      </c>
      <c r="D836" s="18" t="s">
        <v>4032</v>
      </c>
      <c r="E836">
        <v>0</v>
      </c>
      <c r="F836" t="s">
        <v>11</v>
      </c>
      <c r="G836" t="s">
        <v>11</v>
      </c>
      <c r="H836" s="18" t="s">
        <v>4033</v>
      </c>
      <c r="I836" t="s">
        <v>17</v>
      </c>
      <c r="J836" t="s">
        <v>19</v>
      </c>
      <c r="K836" s="18" t="s">
        <v>4034</v>
      </c>
    </row>
    <row r="837" spans="1:11" x14ac:dyDescent="0.25">
      <c r="A837" s="1">
        <v>44596.791666666664</v>
      </c>
      <c r="B837" s="18" t="s">
        <v>4035</v>
      </c>
      <c r="C837" s="18" t="s">
        <v>4036</v>
      </c>
      <c r="D837" s="18" t="s">
        <v>4037</v>
      </c>
      <c r="E837">
        <v>1</v>
      </c>
      <c r="F837" t="s">
        <v>11</v>
      </c>
      <c r="G837" t="s">
        <v>12</v>
      </c>
      <c r="H837" s="18" t="s">
        <v>4038</v>
      </c>
      <c r="I837" t="s">
        <v>18</v>
      </c>
      <c r="J837" t="s">
        <v>14</v>
      </c>
      <c r="K837" s="18" t="s">
        <v>4039</v>
      </c>
    </row>
    <row r="838" spans="1:11" x14ac:dyDescent="0.25">
      <c r="A838" s="1">
        <v>44596.833333333336</v>
      </c>
      <c r="B838" s="18" t="s">
        <v>4040</v>
      </c>
      <c r="C838" s="18" t="s">
        <v>4041</v>
      </c>
      <c r="D838" s="18" t="s">
        <v>4042</v>
      </c>
      <c r="E838">
        <v>5</v>
      </c>
      <c r="F838" t="s">
        <v>12</v>
      </c>
      <c r="G838" t="s">
        <v>11</v>
      </c>
      <c r="H838" s="18" t="s">
        <v>4043</v>
      </c>
      <c r="I838" t="s">
        <v>15</v>
      </c>
      <c r="J838" t="s">
        <v>19</v>
      </c>
      <c r="K838" s="18" t="s">
        <v>4044</v>
      </c>
    </row>
    <row r="839" spans="1:11" x14ac:dyDescent="0.25">
      <c r="A839" s="1">
        <v>44596.875</v>
      </c>
      <c r="B839" s="18" t="s">
        <v>4045</v>
      </c>
      <c r="C839" s="18" t="s">
        <v>4046</v>
      </c>
      <c r="D839" s="18" t="s">
        <v>4047</v>
      </c>
      <c r="E839">
        <v>9</v>
      </c>
      <c r="F839" t="s">
        <v>12</v>
      </c>
      <c r="G839" t="s">
        <v>12</v>
      </c>
      <c r="H839" s="18" t="s">
        <v>4048</v>
      </c>
      <c r="I839" t="s">
        <v>20</v>
      </c>
      <c r="J839" t="s">
        <v>19</v>
      </c>
      <c r="K839" s="18" t="s">
        <v>4049</v>
      </c>
    </row>
    <row r="840" spans="1:11" x14ac:dyDescent="0.25">
      <c r="A840" s="1">
        <v>44596.916666666664</v>
      </c>
      <c r="B840" s="18" t="s">
        <v>4050</v>
      </c>
      <c r="C840" s="18" t="s">
        <v>4051</v>
      </c>
      <c r="D840">
        <v>1709.6804807952799</v>
      </c>
      <c r="E840">
        <v>7</v>
      </c>
      <c r="F840" t="s">
        <v>12</v>
      </c>
      <c r="G840" t="s">
        <v>11</v>
      </c>
      <c r="H840" s="18" t="s">
        <v>4052</v>
      </c>
      <c r="I840" t="s">
        <v>18</v>
      </c>
      <c r="J840" t="s">
        <v>19</v>
      </c>
      <c r="K840" s="18" t="s">
        <v>4053</v>
      </c>
    </row>
    <row r="841" spans="1:11" x14ac:dyDescent="0.25">
      <c r="A841" s="1">
        <v>44596.958333333336</v>
      </c>
      <c r="B841" s="18" t="s">
        <v>4054</v>
      </c>
      <c r="C841" s="18" t="s">
        <v>4055</v>
      </c>
      <c r="D841" s="18" t="s">
        <v>4056</v>
      </c>
      <c r="E841">
        <v>8</v>
      </c>
      <c r="F841" t="s">
        <v>11</v>
      </c>
      <c r="G841" t="s">
        <v>12</v>
      </c>
      <c r="H841" s="18" t="s">
        <v>4057</v>
      </c>
      <c r="I841" t="s">
        <v>16</v>
      </c>
      <c r="J841" t="s">
        <v>19</v>
      </c>
      <c r="K841" s="18" t="s">
        <v>4058</v>
      </c>
    </row>
    <row r="842" spans="1:11" x14ac:dyDescent="0.25">
      <c r="A842" s="1">
        <v>44597</v>
      </c>
      <c r="B842" s="18" t="s">
        <v>4059</v>
      </c>
      <c r="C842" s="18" t="s">
        <v>4060</v>
      </c>
      <c r="D842" s="18" t="s">
        <v>4061</v>
      </c>
      <c r="E842">
        <v>6</v>
      </c>
      <c r="F842" t="s">
        <v>12</v>
      </c>
      <c r="G842" t="s">
        <v>12</v>
      </c>
      <c r="H842">
        <v>25.187819209536201</v>
      </c>
      <c r="I842" t="s">
        <v>17</v>
      </c>
      <c r="J842" t="s">
        <v>14</v>
      </c>
      <c r="K842" s="18" t="s">
        <v>4062</v>
      </c>
    </row>
    <row r="843" spans="1:11" x14ac:dyDescent="0.25">
      <c r="A843" s="1">
        <v>44597.041666666664</v>
      </c>
      <c r="B843" s="18" t="s">
        <v>4063</v>
      </c>
      <c r="C843" s="18" t="s">
        <v>4064</v>
      </c>
      <c r="D843" s="18" t="s">
        <v>4065</v>
      </c>
      <c r="E843">
        <v>2</v>
      </c>
      <c r="F843" t="s">
        <v>11</v>
      </c>
      <c r="G843" t="s">
        <v>12</v>
      </c>
      <c r="H843" s="18" t="s">
        <v>4066</v>
      </c>
      <c r="I843" t="s">
        <v>16</v>
      </c>
      <c r="J843" t="s">
        <v>19</v>
      </c>
      <c r="K843" s="18" t="s">
        <v>4067</v>
      </c>
    </row>
    <row r="844" spans="1:11" x14ac:dyDescent="0.25">
      <c r="A844" s="1">
        <v>44597.083333333336</v>
      </c>
      <c r="B844" s="18" t="s">
        <v>4068</v>
      </c>
      <c r="C844" s="18" t="s">
        <v>4069</v>
      </c>
      <c r="D844" s="18" t="s">
        <v>4070</v>
      </c>
      <c r="E844">
        <v>9</v>
      </c>
      <c r="F844" t="s">
        <v>12</v>
      </c>
      <c r="G844" t="s">
        <v>11</v>
      </c>
      <c r="H844" s="18" t="s">
        <v>4071</v>
      </c>
      <c r="I844" t="s">
        <v>18</v>
      </c>
      <c r="J844" t="s">
        <v>14</v>
      </c>
      <c r="K844" s="18" t="s">
        <v>4072</v>
      </c>
    </row>
    <row r="845" spans="1:11" x14ac:dyDescent="0.25">
      <c r="A845" s="1">
        <v>44597.125</v>
      </c>
      <c r="B845" s="18" t="s">
        <v>4073</v>
      </c>
      <c r="C845" s="18" t="s">
        <v>4074</v>
      </c>
      <c r="D845" s="18" t="s">
        <v>4075</v>
      </c>
      <c r="E845">
        <v>2</v>
      </c>
      <c r="F845" t="s">
        <v>11</v>
      </c>
      <c r="G845" t="s">
        <v>12</v>
      </c>
      <c r="H845" s="18" t="s">
        <v>4076</v>
      </c>
      <c r="I845" t="s">
        <v>16</v>
      </c>
      <c r="J845" t="s">
        <v>19</v>
      </c>
      <c r="K845" s="18" t="s">
        <v>4077</v>
      </c>
    </row>
    <row r="846" spans="1:11" x14ac:dyDescent="0.25">
      <c r="A846" s="1">
        <v>44597.166666666664</v>
      </c>
      <c r="B846" s="18" t="s">
        <v>4078</v>
      </c>
      <c r="C846" s="18" t="s">
        <v>4079</v>
      </c>
      <c r="D846" s="18" t="s">
        <v>4080</v>
      </c>
      <c r="E846">
        <v>7</v>
      </c>
      <c r="F846" t="s">
        <v>12</v>
      </c>
      <c r="G846" t="s">
        <v>12</v>
      </c>
      <c r="H846" s="18" t="s">
        <v>4081</v>
      </c>
      <c r="I846" t="s">
        <v>20</v>
      </c>
      <c r="J846" t="s">
        <v>14</v>
      </c>
      <c r="K846" s="18" t="s">
        <v>4082</v>
      </c>
    </row>
    <row r="847" spans="1:11" x14ac:dyDescent="0.25">
      <c r="A847" s="1">
        <v>44597.208333333336</v>
      </c>
      <c r="B847" s="18" t="s">
        <v>4083</v>
      </c>
      <c r="C847" s="18" t="s">
        <v>4084</v>
      </c>
      <c r="D847" s="18" t="s">
        <v>4085</v>
      </c>
      <c r="E847">
        <v>6</v>
      </c>
      <c r="F847" t="s">
        <v>12</v>
      </c>
      <c r="G847" t="s">
        <v>11</v>
      </c>
      <c r="H847" s="18" t="s">
        <v>4086</v>
      </c>
      <c r="I847" t="s">
        <v>18</v>
      </c>
      <c r="J847" t="s">
        <v>14</v>
      </c>
      <c r="K847" s="18" t="s">
        <v>4087</v>
      </c>
    </row>
    <row r="848" spans="1:11" x14ac:dyDescent="0.25">
      <c r="A848" s="1">
        <v>44597.25</v>
      </c>
      <c r="B848" s="18" t="s">
        <v>4088</v>
      </c>
      <c r="C848">
        <v>57.3476975198692</v>
      </c>
      <c r="D848" s="18" t="s">
        <v>4089</v>
      </c>
      <c r="E848">
        <v>1</v>
      </c>
      <c r="F848" t="s">
        <v>12</v>
      </c>
      <c r="G848" t="s">
        <v>11</v>
      </c>
      <c r="H848" s="18" t="s">
        <v>4090</v>
      </c>
      <c r="I848" t="s">
        <v>20</v>
      </c>
      <c r="J848" t="s">
        <v>19</v>
      </c>
      <c r="K848" s="18" t="s">
        <v>4091</v>
      </c>
    </row>
    <row r="849" spans="1:11" x14ac:dyDescent="0.25">
      <c r="A849" s="1">
        <v>44597.291666666664</v>
      </c>
      <c r="B849" s="18" t="s">
        <v>4092</v>
      </c>
      <c r="C849" s="18" t="s">
        <v>4093</v>
      </c>
      <c r="D849" s="18" t="s">
        <v>4094</v>
      </c>
      <c r="E849">
        <v>2</v>
      </c>
      <c r="F849" t="s">
        <v>11</v>
      </c>
      <c r="G849" t="s">
        <v>12</v>
      </c>
      <c r="H849" s="18" t="s">
        <v>4095</v>
      </c>
      <c r="I849" t="s">
        <v>13</v>
      </c>
      <c r="J849" t="s">
        <v>19</v>
      </c>
      <c r="K849" s="18" t="s">
        <v>4096</v>
      </c>
    </row>
    <row r="850" spans="1:11" x14ac:dyDescent="0.25">
      <c r="A850" s="1">
        <v>44597.333333333336</v>
      </c>
      <c r="B850" s="18" t="s">
        <v>4097</v>
      </c>
      <c r="C850" s="18" t="s">
        <v>4098</v>
      </c>
      <c r="D850" s="18" t="s">
        <v>4099</v>
      </c>
      <c r="E850">
        <v>2</v>
      </c>
      <c r="F850" t="s">
        <v>12</v>
      </c>
      <c r="G850" t="s">
        <v>11</v>
      </c>
      <c r="H850" s="18" t="s">
        <v>4100</v>
      </c>
      <c r="I850" t="s">
        <v>17</v>
      </c>
      <c r="J850" t="s">
        <v>14</v>
      </c>
      <c r="K850" s="18" t="s">
        <v>4101</v>
      </c>
    </row>
    <row r="851" spans="1:11" x14ac:dyDescent="0.25">
      <c r="A851" s="1">
        <v>44597.375</v>
      </c>
      <c r="B851" s="18" t="s">
        <v>4102</v>
      </c>
      <c r="C851" s="18" t="s">
        <v>4103</v>
      </c>
      <c r="D851" s="18" t="s">
        <v>4104</v>
      </c>
      <c r="E851">
        <v>3</v>
      </c>
      <c r="F851" t="s">
        <v>12</v>
      </c>
      <c r="G851" t="s">
        <v>11</v>
      </c>
      <c r="H851" s="18" t="s">
        <v>4105</v>
      </c>
      <c r="I851" t="s">
        <v>16</v>
      </c>
      <c r="J851" t="s">
        <v>19</v>
      </c>
      <c r="K851" s="18" t="s">
        <v>4106</v>
      </c>
    </row>
    <row r="852" spans="1:11" x14ac:dyDescent="0.25">
      <c r="A852" s="1">
        <v>44597.416666666664</v>
      </c>
      <c r="B852" s="18" t="s">
        <v>4107</v>
      </c>
      <c r="C852" s="18" t="s">
        <v>4108</v>
      </c>
      <c r="D852" s="18" t="s">
        <v>4109</v>
      </c>
      <c r="E852">
        <v>8</v>
      </c>
      <c r="F852" t="s">
        <v>12</v>
      </c>
      <c r="G852" t="s">
        <v>11</v>
      </c>
      <c r="H852" s="18" t="s">
        <v>4110</v>
      </c>
      <c r="I852" t="s">
        <v>15</v>
      </c>
      <c r="J852" t="s">
        <v>19</v>
      </c>
      <c r="K852">
        <v>81.049803200396795</v>
      </c>
    </row>
    <row r="853" spans="1:11" x14ac:dyDescent="0.25">
      <c r="A853" s="1">
        <v>44597.458333333336</v>
      </c>
      <c r="B853" s="18" t="s">
        <v>4111</v>
      </c>
      <c r="C853" s="18" t="s">
        <v>4112</v>
      </c>
      <c r="D853">
        <v>1806.37649246825</v>
      </c>
      <c r="E853">
        <v>4</v>
      </c>
      <c r="F853" t="s">
        <v>11</v>
      </c>
      <c r="G853" t="s">
        <v>11</v>
      </c>
      <c r="H853" s="18" t="s">
        <v>4113</v>
      </c>
      <c r="I853" t="s">
        <v>13</v>
      </c>
      <c r="J853" t="s">
        <v>19</v>
      </c>
      <c r="K853" s="18" t="s">
        <v>4114</v>
      </c>
    </row>
    <row r="854" spans="1:11" x14ac:dyDescent="0.25">
      <c r="A854" s="1">
        <v>44597.5</v>
      </c>
      <c r="B854" s="18" t="s">
        <v>4115</v>
      </c>
      <c r="C854" s="18" t="s">
        <v>4116</v>
      </c>
      <c r="D854" s="18" t="s">
        <v>4117</v>
      </c>
      <c r="E854">
        <v>3</v>
      </c>
      <c r="F854" t="s">
        <v>12</v>
      </c>
      <c r="G854" t="s">
        <v>12</v>
      </c>
      <c r="H854" s="18" t="s">
        <v>4118</v>
      </c>
      <c r="I854" t="s">
        <v>16</v>
      </c>
      <c r="J854" t="s">
        <v>19</v>
      </c>
      <c r="K854" s="18" t="s">
        <v>4119</v>
      </c>
    </row>
    <row r="855" spans="1:11" x14ac:dyDescent="0.25">
      <c r="A855" s="1">
        <v>44597.541666666664</v>
      </c>
      <c r="B855">
        <v>27.510661248992399</v>
      </c>
      <c r="C855">
        <v>32.420672372972298</v>
      </c>
      <c r="D855" s="18" t="s">
        <v>4120</v>
      </c>
      <c r="E855">
        <v>0</v>
      </c>
      <c r="F855" t="s">
        <v>11</v>
      </c>
      <c r="G855" t="s">
        <v>11</v>
      </c>
      <c r="H855" s="18" t="s">
        <v>4121</v>
      </c>
      <c r="I855" t="s">
        <v>20</v>
      </c>
      <c r="J855" t="s">
        <v>19</v>
      </c>
      <c r="K855" s="18" t="s">
        <v>4122</v>
      </c>
    </row>
    <row r="856" spans="1:11" x14ac:dyDescent="0.25">
      <c r="A856" s="1">
        <v>44597.583333333336</v>
      </c>
      <c r="B856" s="18" t="s">
        <v>4123</v>
      </c>
      <c r="C856">
        <v>35.916825339610497</v>
      </c>
      <c r="D856" s="18" t="s">
        <v>4124</v>
      </c>
      <c r="E856">
        <v>8</v>
      </c>
      <c r="F856" t="s">
        <v>12</v>
      </c>
      <c r="G856" t="s">
        <v>11</v>
      </c>
      <c r="H856" s="18" t="s">
        <v>4125</v>
      </c>
      <c r="I856" t="s">
        <v>21</v>
      </c>
      <c r="J856" t="s">
        <v>19</v>
      </c>
      <c r="K856" s="18" t="s">
        <v>4126</v>
      </c>
    </row>
    <row r="857" spans="1:11" x14ac:dyDescent="0.25">
      <c r="A857" s="1">
        <v>44597.625</v>
      </c>
      <c r="B857" s="18" t="s">
        <v>4127</v>
      </c>
      <c r="C857" s="18" t="s">
        <v>4128</v>
      </c>
      <c r="D857" s="18" t="s">
        <v>4129</v>
      </c>
      <c r="E857">
        <v>9</v>
      </c>
      <c r="F857" t="s">
        <v>12</v>
      </c>
      <c r="G857" t="s">
        <v>11</v>
      </c>
      <c r="H857" s="18" t="s">
        <v>4130</v>
      </c>
      <c r="I857" t="s">
        <v>20</v>
      </c>
      <c r="J857" t="s">
        <v>14</v>
      </c>
      <c r="K857" s="18" t="s">
        <v>4131</v>
      </c>
    </row>
    <row r="858" spans="1:11" x14ac:dyDescent="0.25">
      <c r="A858" s="1">
        <v>44597.666666666664</v>
      </c>
      <c r="B858" s="18" t="s">
        <v>4132</v>
      </c>
      <c r="C858" s="18" t="s">
        <v>4133</v>
      </c>
      <c r="D858" s="18" t="s">
        <v>4134</v>
      </c>
      <c r="E858">
        <v>3</v>
      </c>
      <c r="F858" t="s">
        <v>11</v>
      </c>
      <c r="G858" t="s">
        <v>11</v>
      </c>
      <c r="H858" s="18" t="s">
        <v>4135</v>
      </c>
      <c r="I858" t="s">
        <v>17</v>
      </c>
      <c r="J858" t="s">
        <v>19</v>
      </c>
      <c r="K858" s="18" t="s">
        <v>4136</v>
      </c>
    </row>
    <row r="859" spans="1:11" x14ac:dyDescent="0.25">
      <c r="A859" s="1">
        <v>44597.708333333336</v>
      </c>
      <c r="B859" s="18" t="s">
        <v>4137</v>
      </c>
      <c r="C859" s="18" t="s">
        <v>4138</v>
      </c>
      <c r="D859" s="18" t="s">
        <v>4139</v>
      </c>
      <c r="E859">
        <v>5</v>
      </c>
      <c r="F859" t="s">
        <v>11</v>
      </c>
      <c r="G859" t="s">
        <v>12</v>
      </c>
      <c r="H859" s="18" t="s">
        <v>4140</v>
      </c>
      <c r="I859" t="s">
        <v>20</v>
      </c>
      <c r="J859" t="s">
        <v>14</v>
      </c>
      <c r="K859" s="18" t="s">
        <v>4141</v>
      </c>
    </row>
    <row r="860" spans="1:11" x14ac:dyDescent="0.25">
      <c r="A860" s="1">
        <v>44597.75</v>
      </c>
      <c r="B860" s="18" t="s">
        <v>4142</v>
      </c>
      <c r="C860" s="18" t="s">
        <v>4143</v>
      </c>
      <c r="D860" s="18" t="s">
        <v>4144</v>
      </c>
      <c r="E860">
        <v>0</v>
      </c>
      <c r="F860" t="s">
        <v>11</v>
      </c>
      <c r="G860" t="s">
        <v>11</v>
      </c>
      <c r="H860" s="18" t="s">
        <v>4145</v>
      </c>
      <c r="I860" t="s">
        <v>21</v>
      </c>
      <c r="J860" t="s">
        <v>14</v>
      </c>
      <c r="K860" s="18" t="s">
        <v>4146</v>
      </c>
    </row>
    <row r="861" spans="1:11" x14ac:dyDescent="0.25">
      <c r="A861" s="1">
        <v>44597.791666666664</v>
      </c>
      <c r="B861" s="18" t="s">
        <v>4147</v>
      </c>
      <c r="C861" s="18" t="s">
        <v>4148</v>
      </c>
      <c r="D861" s="18" t="s">
        <v>4149</v>
      </c>
      <c r="E861">
        <v>5</v>
      </c>
      <c r="F861" t="s">
        <v>12</v>
      </c>
      <c r="G861" t="s">
        <v>12</v>
      </c>
      <c r="H861" s="18" t="s">
        <v>4150</v>
      </c>
      <c r="I861" t="s">
        <v>21</v>
      </c>
      <c r="J861" t="s">
        <v>19</v>
      </c>
      <c r="K861" s="18" t="s">
        <v>4151</v>
      </c>
    </row>
    <row r="862" spans="1:11" x14ac:dyDescent="0.25">
      <c r="A862" s="1">
        <v>44597.833333333336</v>
      </c>
      <c r="B862" s="18" t="s">
        <v>4152</v>
      </c>
      <c r="C862" s="18" t="s">
        <v>4153</v>
      </c>
      <c r="D862" s="18" t="s">
        <v>4154</v>
      </c>
      <c r="E862">
        <v>0</v>
      </c>
      <c r="F862" t="s">
        <v>11</v>
      </c>
      <c r="G862" t="s">
        <v>12</v>
      </c>
      <c r="H862" s="18" t="s">
        <v>4155</v>
      </c>
      <c r="I862" t="s">
        <v>15</v>
      </c>
      <c r="J862" t="s">
        <v>19</v>
      </c>
      <c r="K862" s="18" t="s">
        <v>4156</v>
      </c>
    </row>
    <row r="863" spans="1:11" x14ac:dyDescent="0.25">
      <c r="A863" s="1">
        <v>44597.875</v>
      </c>
      <c r="B863" s="18" t="s">
        <v>4157</v>
      </c>
      <c r="C863" s="18" t="s">
        <v>4158</v>
      </c>
      <c r="D863" s="18" t="s">
        <v>4159</v>
      </c>
      <c r="E863">
        <v>9</v>
      </c>
      <c r="F863" t="s">
        <v>11</v>
      </c>
      <c r="G863" t="s">
        <v>11</v>
      </c>
      <c r="H863" s="18" t="s">
        <v>4160</v>
      </c>
      <c r="I863" t="s">
        <v>18</v>
      </c>
      <c r="J863" t="s">
        <v>19</v>
      </c>
      <c r="K863" s="18" t="s">
        <v>4161</v>
      </c>
    </row>
    <row r="864" spans="1:11" x14ac:dyDescent="0.25">
      <c r="A864" s="1">
        <v>44597.916666666664</v>
      </c>
      <c r="B864" s="18" t="s">
        <v>4162</v>
      </c>
      <c r="C864" s="18" t="s">
        <v>4163</v>
      </c>
      <c r="D864" s="18" t="s">
        <v>4164</v>
      </c>
      <c r="E864">
        <v>5</v>
      </c>
      <c r="F864" t="s">
        <v>11</v>
      </c>
      <c r="G864" t="s">
        <v>11</v>
      </c>
      <c r="H864" s="18" t="s">
        <v>4165</v>
      </c>
      <c r="I864" t="s">
        <v>13</v>
      </c>
      <c r="J864" t="s">
        <v>19</v>
      </c>
      <c r="K864" s="18" t="s">
        <v>4166</v>
      </c>
    </row>
    <row r="865" spans="1:11" x14ac:dyDescent="0.25">
      <c r="A865" s="1">
        <v>44597.958333333336</v>
      </c>
      <c r="B865" s="18" t="s">
        <v>4167</v>
      </c>
      <c r="C865" s="18" t="s">
        <v>4168</v>
      </c>
      <c r="D865" s="18" t="s">
        <v>4169</v>
      </c>
      <c r="E865">
        <v>8</v>
      </c>
      <c r="F865" t="s">
        <v>12</v>
      </c>
      <c r="G865" t="s">
        <v>12</v>
      </c>
      <c r="H865" s="18" t="s">
        <v>4170</v>
      </c>
      <c r="I865" t="s">
        <v>16</v>
      </c>
      <c r="J865" t="s">
        <v>14</v>
      </c>
      <c r="K865">
        <v>70.837588732696403</v>
      </c>
    </row>
    <row r="866" spans="1:11" x14ac:dyDescent="0.25">
      <c r="A866" s="1">
        <v>44598</v>
      </c>
      <c r="B866" s="18" t="s">
        <v>4171</v>
      </c>
      <c r="C866" s="18" t="s">
        <v>4172</v>
      </c>
      <c r="D866" s="18" t="s">
        <v>4173</v>
      </c>
      <c r="E866">
        <v>6</v>
      </c>
      <c r="F866" t="s">
        <v>11</v>
      </c>
      <c r="G866" t="s">
        <v>12</v>
      </c>
      <c r="H866" s="18" t="s">
        <v>4174</v>
      </c>
      <c r="I866" t="s">
        <v>18</v>
      </c>
      <c r="J866" t="s">
        <v>14</v>
      </c>
      <c r="K866" s="18" t="s">
        <v>4175</v>
      </c>
    </row>
    <row r="867" spans="1:11" x14ac:dyDescent="0.25">
      <c r="A867" s="1">
        <v>44598.041666666664</v>
      </c>
      <c r="B867" s="18" t="s">
        <v>4176</v>
      </c>
      <c r="C867">
        <v>38.687585362717599</v>
      </c>
      <c r="D867" s="18" t="s">
        <v>4177</v>
      </c>
      <c r="E867">
        <v>0</v>
      </c>
      <c r="F867" t="s">
        <v>11</v>
      </c>
      <c r="G867" t="s">
        <v>12</v>
      </c>
      <c r="H867" s="18" t="s">
        <v>4178</v>
      </c>
      <c r="I867" t="s">
        <v>20</v>
      </c>
      <c r="J867" t="s">
        <v>14</v>
      </c>
      <c r="K867" s="18" t="s">
        <v>4179</v>
      </c>
    </row>
    <row r="868" spans="1:11" x14ac:dyDescent="0.25">
      <c r="A868" s="1">
        <v>44598.083333333336</v>
      </c>
      <c r="B868" s="18" t="s">
        <v>4180</v>
      </c>
      <c r="C868" s="18" t="s">
        <v>4181</v>
      </c>
      <c r="D868" s="18" t="s">
        <v>4182</v>
      </c>
      <c r="E868">
        <v>2</v>
      </c>
      <c r="F868" t="s">
        <v>12</v>
      </c>
      <c r="G868" t="s">
        <v>11</v>
      </c>
      <c r="H868" s="18" t="s">
        <v>4183</v>
      </c>
      <c r="I868" t="s">
        <v>17</v>
      </c>
      <c r="J868" t="s">
        <v>19</v>
      </c>
      <c r="K868" s="18" t="s">
        <v>4184</v>
      </c>
    </row>
    <row r="869" spans="1:11" x14ac:dyDescent="0.25">
      <c r="A869" s="1">
        <v>44598.125</v>
      </c>
      <c r="B869" s="18" t="s">
        <v>4185</v>
      </c>
      <c r="C869" s="18" t="s">
        <v>4186</v>
      </c>
      <c r="D869" s="18" t="s">
        <v>4187</v>
      </c>
      <c r="E869">
        <v>1</v>
      </c>
      <c r="F869" t="s">
        <v>12</v>
      </c>
      <c r="G869" t="s">
        <v>12</v>
      </c>
      <c r="H869" s="18" t="s">
        <v>4188</v>
      </c>
      <c r="I869" t="s">
        <v>21</v>
      </c>
      <c r="J869" t="s">
        <v>14</v>
      </c>
      <c r="K869" s="18" t="s">
        <v>4189</v>
      </c>
    </row>
    <row r="870" spans="1:11" x14ac:dyDescent="0.25">
      <c r="A870" s="1">
        <v>44598.166666666664</v>
      </c>
      <c r="B870" s="18" t="s">
        <v>4190</v>
      </c>
      <c r="C870" s="18" t="s">
        <v>4191</v>
      </c>
      <c r="D870" s="18" t="s">
        <v>4192</v>
      </c>
      <c r="E870">
        <v>7</v>
      </c>
      <c r="F870" t="s">
        <v>11</v>
      </c>
      <c r="G870" t="s">
        <v>12</v>
      </c>
      <c r="H870" s="18" t="s">
        <v>4193</v>
      </c>
      <c r="I870" t="s">
        <v>15</v>
      </c>
      <c r="J870" t="s">
        <v>14</v>
      </c>
      <c r="K870">
        <v>75.348535712604104</v>
      </c>
    </row>
    <row r="871" spans="1:11" x14ac:dyDescent="0.25">
      <c r="A871" s="1">
        <v>44598.208333333336</v>
      </c>
      <c r="B871" s="18" t="s">
        <v>4194</v>
      </c>
      <c r="C871" s="18" t="s">
        <v>4195</v>
      </c>
      <c r="D871" s="18" t="s">
        <v>4196</v>
      </c>
      <c r="E871">
        <v>2</v>
      </c>
      <c r="F871" t="s">
        <v>12</v>
      </c>
      <c r="G871" t="s">
        <v>12</v>
      </c>
      <c r="H871" s="18" t="s">
        <v>4197</v>
      </c>
      <c r="I871" t="s">
        <v>16</v>
      </c>
      <c r="J871" t="s">
        <v>19</v>
      </c>
      <c r="K871" s="18" t="s">
        <v>4198</v>
      </c>
    </row>
    <row r="872" spans="1:11" x14ac:dyDescent="0.25">
      <c r="A872" s="1">
        <v>44598.25</v>
      </c>
      <c r="B872" s="18" t="s">
        <v>4199</v>
      </c>
      <c r="C872" s="18" t="s">
        <v>4200</v>
      </c>
      <c r="D872" s="18" t="s">
        <v>4201</v>
      </c>
      <c r="E872">
        <v>1</v>
      </c>
      <c r="F872" t="s">
        <v>11</v>
      </c>
      <c r="G872" t="s">
        <v>11</v>
      </c>
      <c r="H872" s="18" t="s">
        <v>4202</v>
      </c>
      <c r="I872" t="s">
        <v>20</v>
      </c>
      <c r="J872" t="s">
        <v>14</v>
      </c>
      <c r="K872" s="18" t="s">
        <v>4203</v>
      </c>
    </row>
    <row r="873" spans="1:11" x14ac:dyDescent="0.25">
      <c r="A873" s="1">
        <v>44598.291666666664</v>
      </c>
      <c r="B873" s="18" t="s">
        <v>4204</v>
      </c>
      <c r="C873" s="18" t="s">
        <v>4205</v>
      </c>
      <c r="D873" s="18" t="s">
        <v>4206</v>
      </c>
      <c r="E873">
        <v>3</v>
      </c>
      <c r="F873" t="s">
        <v>11</v>
      </c>
      <c r="G873" t="s">
        <v>12</v>
      </c>
      <c r="H873" s="18" t="s">
        <v>4207</v>
      </c>
      <c r="I873" t="s">
        <v>17</v>
      </c>
      <c r="J873" t="s">
        <v>14</v>
      </c>
      <c r="K873" s="18" t="s">
        <v>4208</v>
      </c>
    </row>
    <row r="874" spans="1:11" x14ac:dyDescent="0.25">
      <c r="A874" s="1">
        <v>44598.333333333336</v>
      </c>
      <c r="B874" s="18" t="s">
        <v>4209</v>
      </c>
      <c r="C874">
        <v>55.970184627614103</v>
      </c>
      <c r="D874" s="18" t="s">
        <v>4210</v>
      </c>
      <c r="E874">
        <v>1</v>
      </c>
      <c r="F874" t="s">
        <v>11</v>
      </c>
      <c r="G874" t="s">
        <v>11</v>
      </c>
      <c r="H874" s="18" t="s">
        <v>4211</v>
      </c>
      <c r="I874" t="s">
        <v>17</v>
      </c>
      <c r="J874" t="s">
        <v>19</v>
      </c>
      <c r="K874">
        <v>96.827015470862804</v>
      </c>
    </row>
    <row r="875" spans="1:11" x14ac:dyDescent="0.25">
      <c r="A875" s="1">
        <v>44598.375</v>
      </c>
      <c r="B875" s="18" t="s">
        <v>4212</v>
      </c>
      <c r="C875" s="18" t="s">
        <v>4213</v>
      </c>
      <c r="D875" s="18" t="s">
        <v>4214</v>
      </c>
      <c r="E875">
        <v>8</v>
      </c>
      <c r="F875" t="s">
        <v>11</v>
      </c>
      <c r="G875" t="s">
        <v>12</v>
      </c>
      <c r="H875" s="18" t="s">
        <v>4215</v>
      </c>
      <c r="I875" t="s">
        <v>18</v>
      </c>
      <c r="J875" t="s">
        <v>19</v>
      </c>
      <c r="K875">
        <v>80.887306382511895</v>
      </c>
    </row>
    <row r="876" spans="1:11" x14ac:dyDescent="0.25">
      <c r="A876" s="1">
        <v>44598.416666666664</v>
      </c>
      <c r="B876" s="18" t="s">
        <v>4216</v>
      </c>
      <c r="C876" s="18" t="s">
        <v>4217</v>
      </c>
      <c r="D876">
        <v>1013.537570531</v>
      </c>
      <c r="E876">
        <v>1</v>
      </c>
      <c r="F876" t="s">
        <v>11</v>
      </c>
      <c r="G876" t="s">
        <v>11</v>
      </c>
      <c r="H876" s="18" t="s">
        <v>4218</v>
      </c>
      <c r="I876" t="s">
        <v>21</v>
      </c>
      <c r="J876" t="s">
        <v>19</v>
      </c>
      <c r="K876" s="18" t="s">
        <v>4219</v>
      </c>
    </row>
    <row r="877" spans="1:11" x14ac:dyDescent="0.25">
      <c r="A877" s="1">
        <v>44598.458333333336</v>
      </c>
      <c r="B877" s="18" t="s">
        <v>4220</v>
      </c>
      <c r="C877" s="18" t="s">
        <v>4221</v>
      </c>
      <c r="D877" s="18" t="s">
        <v>4222</v>
      </c>
      <c r="E877">
        <v>5</v>
      </c>
      <c r="F877" t="s">
        <v>12</v>
      </c>
      <c r="G877" t="s">
        <v>11</v>
      </c>
      <c r="H877" s="18" t="s">
        <v>4223</v>
      </c>
      <c r="I877" t="s">
        <v>15</v>
      </c>
      <c r="J877" t="s">
        <v>14</v>
      </c>
      <c r="K877" s="18" t="s">
        <v>4224</v>
      </c>
    </row>
    <row r="878" spans="1:11" x14ac:dyDescent="0.25">
      <c r="A878" s="1">
        <v>44598.5</v>
      </c>
      <c r="B878" s="18" t="s">
        <v>4225</v>
      </c>
      <c r="C878" s="18" t="s">
        <v>4226</v>
      </c>
      <c r="D878">
        <v>1244.27776793927</v>
      </c>
      <c r="E878">
        <v>6</v>
      </c>
      <c r="F878" t="s">
        <v>11</v>
      </c>
      <c r="G878" t="s">
        <v>11</v>
      </c>
      <c r="H878" s="18" t="s">
        <v>4227</v>
      </c>
      <c r="I878" t="s">
        <v>13</v>
      </c>
      <c r="J878" t="s">
        <v>19</v>
      </c>
      <c r="K878" s="18" t="s">
        <v>4228</v>
      </c>
    </row>
    <row r="879" spans="1:11" x14ac:dyDescent="0.25">
      <c r="A879" s="1">
        <v>44598.541666666664</v>
      </c>
      <c r="B879" s="18" t="s">
        <v>4229</v>
      </c>
      <c r="C879" s="18" t="s">
        <v>4230</v>
      </c>
      <c r="D879" s="18" t="s">
        <v>4231</v>
      </c>
      <c r="E879">
        <v>8</v>
      </c>
      <c r="F879" t="s">
        <v>12</v>
      </c>
      <c r="G879" t="s">
        <v>11</v>
      </c>
      <c r="H879" s="18" t="s">
        <v>4232</v>
      </c>
      <c r="I879" t="s">
        <v>17</v>
      </c>
      <c r="J879" t="s">
        <v>14</v>
      </c>
      <c r="K879" s="18" t="s">
        <v>4233</v>
      </c>
    </row>
    <row r="880" spans="1:11" x14ac:dyDescent="0.25">
      <c r="A880" s="1">
        <v>44598.583333333336</v>
      </c>
      <c r="B880" s="18" t="s">
        <v>4234</v>
      </c>
      <c r="C880" s="18" t="s">
        <v>4235</v>
      </c>
      <c r="D880" s="18" t="s">
        <v>4236</v>
      </c>
      <c r="E880">
        <v>1</v>
      </c>
      <c r="F880" t="s">
        <v>11</v>
      </c>
      <c r="G880" t="s">
        <v>11</v>
      </c>
      <c r="H880" s="18" t="s">
        <v>4237</v>
      </c>
      <c r="I880" t="s">
        <v>20</v>
      </c>
      <c r="J880" t="s">
        <v>14</v>
      </c>
      <c r="K880" s="18" t="s">
        <v>4238</v>
      </c>
    </row>
    <row r="881" spans="1:11" x14ac:dyDescent="0.25">
      <c r="A881" s="1">
        <v>44598.625</v>
      </c>
      <c r="B881" s="18" t="s">
        <v>4239</v>
      </c>
      <c r="C881" s="18" t="s">
        <v>4240</v>
      </c>
      <c r="D881" s="18" t="s">
        <v>4241</v>
      </c>
      <c r="E881">
        <v>2</v>
      </c>
      <c r="F881" t="s">
        <v>11</v>
      </c>
      <c r="G881" t="s">
        <v>12</v>
      </c>
      <c r="H881" s="18" t="s">
        <v>4242</v>
      </c>
      <c r="I881" t="s">
        <v>15</v>
      </c>
      <c r="J881" t="s">
        <v>14</v>
      </c>
      <c r="K881" s="18" t="s">
        <v>4243</v>
      </c>
    </row>
    <row r="882" spans="1:11" x14ac:dyDescent="0.25">
      <c r="A882" s="1">
        <v>44598.666666666664</v>
      </c>
      <c r="B882" s="18" t="s">
        <v>4244</v>
      </c>
      <c r="C882" s="18" t="s">
        <v>4245</v>
      </c>
      <c r="D882" s="18" t="s">
        <v>4246</v>
      </c>
      <c r="E882">
        <v>4</v>
      </c>
      <c r="F882" t="s">
        <v>11</v>
      </c>
      <c r="G882" t="s">
        <v>11</v>
      </c>
      <c r="H882" s="18" t="s">
        <v>4247</v>
      </c>
      <c r="I882" t="s">
        <v>13</v>
      </c>
      <c r="J882" t="s">
        <v>14</v>
      </c>
      <c r="K882" s="18" t="s">
        <v>4248</v>
      </c>
    </row>
    <row r="883" spans="1:11" x14ac:dyDescent="0.25">
      <c r="A883" s="1">
        <v>44598.708333333336</v>
      </c>
      <c r="B883" s="18" t="s">
        <v>4249</v>
      </c>
      <c r="C883" s="18" t="s">
        <v>4250</v>
      </c>
      <c r="D883" s="18" t="s">
        <v>4251</v>
      </c>
      <c r="E883">
        <v>6</v>
      </c>
      <c r="F883" t="s">
        <v>11</v>
      </c>
      <c r="G883" t="s">
        <v>12</v>
      </c>
      <c r="H883" s="18" t="s">
        <v>4252</v>
      </c>
      <c r="I883" t="s">
        <v>17</v>
      </c>
      <c r="J883" t="s">
        <v>14</v>
      </c>
      <c r="K883" s="18" t="s">
        <v>4253</v>
      </c>
    </row>
    <row r="884" spans="1:11" x14ac:dyDescent="0.25">
      <c r="A884" s="1">
        <v>44598.75</v>
      </c>
      <c r="B884" s="18" t="s">
        <v>4254</v>
      </c>
      <c r="C884" s="18" t="s">
        <v>4255</v>
      </c>
      <c r="D884" s="18" t="s">
        <v>4256</v>
      </c>
      <c r="E884">
        <v>1</v>
      </c>
      <c r="F884" t="s">
        <v>11</v>
      </c>
      <c r="G884" t="s">
        <v>11</v>
      </c>
      <c r="H884" s="18" t="s">
        <v>4257</v>
      </c>
      <c r="I884" t="s">
        <v>20</v>
      </c>
      <c r="J884" t="s">
        <v>14</v>
      </c>
      <c r="K884" s="18" t="s">
        <v>4258</v>
      </c>
    </row>
    <row r="885" spans="1:11" x14ac:dyDescent="0.25">
      <c r="A885" s="1">
        <v>44598.791666666664</v>
      </c>
      <c r="B885">
        <v>24.3796256319431</v>
      </c>
      <c r="C885" s="18" t="s">
        <v>4259</v>
      </c>
      <c r="D885" s="18" t="s">
        <v>4260</v>
      </c>
      <c r="E885">
        <v>6</v>
      </c>
      <c r="F885" t="s">
        <v>11</v>
      </c>
      <c r="G885" t="s">
        <v>11</v>
      </c>
      <c r="H885" s="18" t="s">
        <v>4261</v>
      </c>
      <c r="I885" t="s">
        <v>21</v>
      </c>
      <c r="J885" t="s">
        <v>14</v>
      </c>
      <c r="K885" s="18" t="s">
        <v>4262</v>
      </c>
    </row>
    <row r="886" spans="1:11" x14ac:dyDescent="0.25">
      <c r="A886" s="1">
        <v>44598.833333333336</v>
      </c>
      <c r="B886" s="18" t="s">
        <v>4263</v>
      </c>
      <c r="C886" s="18" t="s">
        <v>4264</v>
      </c>
      <c r="D886" s="18" t="s">
        <v>4265</v>
      </c>
      <c r="E886">
        <v>4</v>
      </c>
      <c r="F886" t="s">
        <v>12</v>
      </c>
      <c r="G886" t="s">
        <v>11</v>
      </c>
      <c r="H886" s="18" t="s">
        <v>4266</v>
      </c>
      <c r="I886" t="s">
        <v>18</v>
      </c>
      <c r="J886" t="s">
        <v>19</v>
      </c>
      <c r="K886" s="18" t="s">
        <v>4267</v>
      </c>
    </row>
    <row r="887" spans="1:11" x14ac:dyDescent="0.25">
      <c r="A887" s="1">
        <v>44598.875</v>
      </c>
      <c r="B887" s="18" t="s">
        <v>4268</v>
      </c>
      <c r="C887" s="18" t="s">
        <v>4269</v>
      </c>
      <c r="D887" s="18" t="s">
        <v>4270</v>
      </c>
      <c r="E887">
        <v>3</v>
      </c>
      <c r="F887" t="s">
        <v>12</v>
      </c>
      <c r="G887" t="s">
        <v>11</v>
      </c>
      <c r="H887" s="18" t="s">
        <v>4271</v>
      </c>
      <c r="I887" t="s">
        <v>16</v>
      </c>
      <c r="J887" t="s">
        <v>19</v>
      </c>
      <c r="K887" s="18" t="s">
        <v>4272</v>
      </c>
    </row>
    <row r="888" spans="1:11" x14ac:dyDescent="0.25">
      <c r="A888" s="1">
        <v>44598.916666666664</v>
      </c>
      <c r="B888" s="18" t="s">
        <v>4273</v>
      </c>
      <c r="C888" s="18" t="s">
        <v>4274</v>
      </c>
      <c r="D888" s="18" t="s">
        <v>4275</v>
      </c>
      <c r="E888">
        <v>8</v>
      </c>
      <c r="F888" t="s">
        <v>12</v>
      </c>
      <c r="G888" t="s">
        <v>12</v>
      </c>
      <c r="H888" s="18" t="s">
        <v>4276</v>
      </c>
      <c r="I888" t="s">
        <v>18</v>
      </c>
      <c r="J888" t="s">
        <v>14</v>
      </c>
      <c r="K888" s="18" t="s">
        <v>4277</v>
      </c>
    </row>
    <row r="889" spans="1:11" x14ac:dyDescent="0.25">
      <c r="A889" s="1">
        <v>44598.958333333336</v>
      </c>
      <c r="B889" s="18" t="s">
        <v>4278</v>
      </c>
      <c r="C889" s="18" t="s">
        <v>4279</v>
      </c>
      <c r="D889" s="18" t="s">
        <v>4280</v>
      </c>
      <c r="E889">
        <v>8</v>
      </c>
      <c r="F889" t="s">
        <v>12</v>
      </c>
      <c r="G889" t="s">
        <v>12</v>
      </c>
      <c r="H889" s="18" t="s">
        <v>4281</v>
      </c>
      <c r="I889" t="s">
        <v>18</v>
      </c>
      <c r="J889" t="s">
        <v>19</v>
      </c>
      <c r="K889" s="18" t="s">
        <v>4282</v>
      </c>
    </row>
    <row r="890" spans="1:11" x14ac:dyDescent="0.25">
      <c r="A890" s="1">
        <v>44599</v>
      </c>
      <c r="B890" s="18" t="s">
        <v>4283</v>
      </c>
      <c r="C890">
        <v>49.592109757179202</v>
      </c>
      <c r="D890" s="18" t="s">
        <v>4284</v>
      </c>
      <c r="E890">
        <v>7</v>
      </c>
      <c r="F890" t="s">
        <v>11</v>
      </c>
      <c r="G890" t="s">
        <v>12</v>
      </c>
      <c r="H890" s="18" t="s">
        <v>4285</v>
      </c>
      <c r="I890" t="s">
        <v>13</v>
      </c>
      <c r="J890" t="s">
        <v>19</v>
      </c>
      <c r="K890">
        <v>67.467191376448099</v>
      </c>
    </row>
    <row r="891" spans="1:11" x14ac:dyDescent="0.25">
      <c r="A891" s="1">
        <v>44599.041666666664</v>
      </c>
      <c r="B891" s="18" t="s">
        <v>4286</v>
      </c>
      <c r="C891" s="18" t="s">
        <v>4287</v>
      </c>
      <c r="D891" s="18" t="s">
        <v>4288</v>
      </c>
      <c r="E891">
        <v>5</v>
      </c>
      <c r="F891" t="s">
        <v>11</v>
      </c>
      <c r="G891" t="s">
        <v>12</v>
      </c>
      <c r="H891">
        <v>18.037227529782001</v>
      </c>
      <c r="I891" t="s">
        <v>16</v>
      </c>
      <c r="J891" t="s">
        <v>14</v>
      </c>
      <c r="K891" s="18" t="s">
        <v>4289</v>
      </c>
    </row>
    <row r="892" spans="1:11" x14ac:dyDescent="0.25">
      <c r="A892" s="1">
        <v>44599.083333333336</v>
      </c>
      <c r="B892" s="18" t="s">
        <v>4290</v>
      </c>
      <c r="C892" s="18" t="s">
        <v>4291</v>
      </c>
      <c r="D892" s="18" t="s">
        <v>4292</v>
      </c>
      <c r="E892">
        <v>5</v>
      </c>
      <c r="F892" t="s">
        <v>12</v>
      </c>
      <c r="G892" t="s">
        <v>11</v>
      </c>
      <c r="H892" s="18" t="s">
        <v>4293</v>
      </c>
      <c r="I892" t="s">
        <v>21</v>
      </c>
      <c r="J892" t="s">
        <v>14</v>
      </c>
      <c r="K892" s="18" t="s">
        <v>4294</v>
      </c>
    </row>
    <row r="893" spans="1:11" x14ac:dyDescent="0.25">
      <c r="A893" s="1">
        <v>44599.125</v>
      </c>
      <c r="B893" s="18" t="s">
        <v>4295</v>
      </c>
      <c r="C893" s="18" t="s">
        <v>4296</v>
      </c>
      <c r="D893" s="18" t="s">
        <v>4297</v>
      </c>
      <c r="E893">
        <v>3</v>
      </c>
      <c r="F893" t="s">
        <v>12</v>
      </c>
      <c r="G893" t="s">
        <v>11</v>
      </c>
      <c r="H893" s="18" t="s">
        <v>4298</v>
      </c>
      <c r="I893" t="s">
        <v>16</v>
      </c>
      <c r="J893" t="s">
        <v>14</v>
      </c>
      <c r="K893" s="18" t="s">
        <v>4299</v>
      </c>
    </row>
    <row r="894" spans="1:11" x14ac:dyDescent="0.25">
      <c r="A894" s="1">
        <v>44599.166666666664</v>
      </c>
      <c r="B894" s="18" t="s">
        <v>4300</v>
      </c>
      <c r="C894" s="18" t="s">
        <v>4301</v>
      </c>
      <c r="D894" s="18" t="s">
        <v>4302</v>
      </c>
      <c r="E894">
        <v>2</v>
      </c>
      <c r="F894" t="s">
        <v>12</v>
      </c>
      <c r="G894" t="s">
        <v>11</v>
      </c>
      <c r="H894" s="18" t="s">
        <v>4303</v>
      </c>
      <c r="I894" t="s">
        <v>16</v>
      </c>
      <c r="J894" t="s">
        <v>19</v>
      </c>
      <c r="K894" s="18" t="s">
        <v>4304</v>
      </c>
    </row>
    <row r="895" spans="1:11" x14ac:dyDescent="0.25">
      <c r="A895" s="1">
        <v>44599.208333333336</v>
      </c>
      <c r="B895" s="18" t="s">
        <v>4305</v>
      </c>
      <c r="C895" s="18" t="s">
        <v>4306</v>
      </c>
      <c r="D895" s="18" t="s">
        <v>4307</v>
      </c>
      <c r="E895">
        <v>0</v>
      </c>
      <c r="F895" t="s">
        <v>12</v>
      </c>
      <c r="G895" t="s">
        <v>12</v>
      </c>
      <c r="H895" s="18" t="s">
        <v>4308</v>
      </c>
      <c r="I895" t="s">
        <v>13</v>
      </c>
      <c r="J895" t="s">
        <v>19</v>
      </c>
      <c r="K895" s="18" t="s">
        <v>4309</v>
      </c>
    </row>
    <row r="896" spans="1:11" x14ac:dyDescent="0.25">
      <c r="A896" s="1">
        <v>44599.25</v>
      </c>
      <c r="B896" s="18" t="s">
        <v>4310</v>
      </c>
      <c r="C896" s="18" t="s">
        <v>4311</v>
      </c>
      <c r="D896" s="18" t="s">
        <v>4312</v>
      </c>
      <c r="E896">
        <v>9</v>
      </c>
      <c r="F896" t="s">
        <v>11</v>
      </c>
      <c r="G896" t="s">
        <v>11</v>
      </c>
      <c r="H896">
        <v>8.0158823956382808</v>
      </c>
      <c r="I896" t="s">
        <v>16</v>
      </c>
      <c r="J896" t="s">
        <v>19</v>
      </c>
      <c r="K896" s="18" t="s">
        <v>4313</v>
      </c>
    </row>
    <row r="897" spans="1:11" x14ac:dyDescent="0.25">
      <c r="A897" s="1">
        <v>44599.291666666664</v>
      </c>
      <c r="B897" s="18" t="s">
        <v>4314</v>
      </c>
      <c r="C897" s="18" t="s">
        <v>4315</v>
      </c>
      <c r="D897" s="18" t="s">
        <v>4316</v>
      </c>
      <c r="E897">
        <v>2</v>
      </c>
      <c r="F897" t="s">
        <v>11</v>
      </c>
      <c r="G897" t="s">
        <v>11</v>
      </c>
      <c r="H897" s="18" t="s">
        <v>4317</v>
      </c>
      <c r="I897" t="s">
        <v>13</v>
      </c>
      <c r="J897" t="s">
        <v>14</v>
      </c>
      <c r="K897" s="18" t="s">
        <v>4318</v>
      </c>
    </row>
    <row r="898" spans="1:11" x14ac:dyDescent="0.25">
      <c r="A898" s="1">
        <v>44599.333333333336</v>
      </c>
      <c r="B898" s="18" t="s">
        <v>4319</v>
      </c>
      <c r="C898" s="18" t="s">
        <v>4320</v>
      </c>
      <c r="D898" s="18" t="s">
        <v>4321</v>
      </c>
      <c r="E898">
        <v>5</v>
      </c>
      <c r="F898" t="s">
        <v>11</v>
      </c>
      <c r="G898" t="s">
        <v>11</v>
      </c>
      <c r="H898" s="18" t="s">
        <v>4322</v>
      </c>
      <c r="I898" t="s">
        <v>17</v>
      </c>
      <c r="J898" t="s">
        <v>19</v>
      </c>
      <c r="K898" s="18" t="s">
        <v>4323</v>
      </c>
    </row>
    <row r="899" spans="1:11" x14ac:dyDescent="0.25">
      <c r="A899" s="1">
        <v>44599.375</v>
      </c>
      <c r="B899" s="18" t="s">
        <v>4324</v>
      </c>
      <c r="C899" s="18" t="s">
        <v>4325</v>
      </c>
      <c r="D899" s="18" t="s">
        <v>4326</v>
      </c>
      <c r="E899">
        <v>0</v>
      </c>
      <c r="F899" t="s">
        <v>11</v>
      </c>
      <c r="G899" t="s">
        <v>11</v>
      </c>
      <c r="H899" s="18" t="s">
        <v>4327</v>
      </c>
      <c r="I899" t="s">
        <v>17</v>
      </c>
      <c r="J899" t="s">
        <v>19</v>
      </c>
      <c r="K899">
        <v>75.642665788286607</v>
      </c>
    </row>
    <row r="900" spans="1:11" x14ac:dyDescent="0.25">
      <c r="A900" s="1">
        <v>44599.416666666664</v>
      </c>
      <c r="B900" s="18" t="s">
        <v>4328</v>
      </c>
      <c r="C900" s="18" t="s">
        <v>4329</v>
      </c>
      <c r="D900" s="18" t="s">
        <v>4330</v>
      </c>
      <c r="E900">
        <v>6</v>
      </c>
      <c r="F900" t="s">
        <v>12</v>
      </c>
      <c r="G900" t="s">
        <v>12</v>
      </c>
      <c r="H900" s="18" t="s">
        <v>4331</v>
      </c>
      <c r="I900" t="s">
        <v>15</v>
      </c>
      <c r="J900" t="s">
        <v>14</v>
      </c>
      <c r="K900" s="18" t="s">
        <v>4332</v>
      </c>
    </row>
    <row r="901" spans="1:11" x14ac:dyDescent="0.25">
      <c r="A901" s="1">
        <v>44599.458333333336</v>
      </c>
      <c r="B901" s="18" t="s">
        <v>4333</v>
      </c>
      <c r="C901" s="18" t="s">
        <v>4334</v>
      </c>
      <c r="D901" s="18" t="s">
        <v>4335</v>
      </c>
      <c r="E901">
        <v>4</v>
      </c>
      <c r="F901" t="s">
        <v>12</v>
      </c>
      <c r="G901" t="s">
        <v>11</v>
      </c>
      <c r="H901" s="18" t="s">
        <v>4336</v>
      </c>
      <c r="I901" t="s">
        <v>16</v>
      </c>
      <c r="J901" t="s">
        <v>14</v>
      </c>
      <c r="K901" s="18" t="s">
        <v>4337</v>
      </c>
    </row>
    <row r="902" spans="1:11" x14ac:dyDescent="0.25">
      <c r="A902" s="1">
        <v>44599.5</v>
      </c>
      <c r="B902" s="18" t="s">
        <v>4338</v>
      </c>
      <c r="C902" s="18" t="s">
        <v>4339</v>
      </c>
      <c r="D902" s="18" t="s">
        <v>4340</v>
      </c>
      <c r="E902">
        <v>0</v>
      </c>
      <c r="F902" t="s">
        <v>12</v>
      </c>
      <c r="G902" t="s">
        <v>12</v>
      </c>
      <c r="H902" s="18" t="s">
        <v>4341</v>
      </c>
      <c r="I902" t="s">
        <v>20</v>
      </c>
      <c r="J902" t="s">
        <v>14</v>
      </c>
      <c r="K902" s="18" t="s">
        <v>4342</v>
      </c>
    </row>
    <row r="903" spans="1:11" x14ac:dyDescent="0.25">
      <c r="A903" s="1">
        <v>44599.541666666664</v>
      </c>
      <c r="B903" s="18" t="s">
        <v>4343</v>
      </c>
      <c r="C903" s="18" t="s">
        <v>4344</v>
      </c>
      <c r="D903" s="18" t="s">
        <v>4345</v>
      </c>
      <c r="E903">
        <v>4</v>
      </c>
      <c r="F903" t="s">
        <v>11</v>
      </c>
      <c r="G903" t="s">
        <v>11</v>
      </c>
      <c r="H903">
        <v>8.6701264359143195</v>
      </c>
      <c r="I903" t="s">
        <v>18</v>
      </c>
      <c r="J903" t="s">
        <v>19</v>
      </c>
      <c r="K903" s="18" t="s">
        <v>4346</v>
      </c>
    </row>
    <row r="904" spans="1:11" x14ac:dyDescent="0.25">
      <c r="A904" s="1">
        <v>44599.583333333336</v>
      </c>
      <c r="B904">
        <v>26.035979346316498</v>
      </c>
      <c r="C904" s="18" t="s">
        <v>4347</v>
      </c>
      <c r="D904" s="18" t="s">
        <v>4348</v>
      </c>
      <c r="E904">
        <v>4</v>
      </c>
      <c r="F904" t="s">
        <v>12</v>
      </c>
      <c r="G904" t="s">
        <v>12</v>
      </c>
      <c r="H904" s="18" t="s">
        <v>4349</v>
      </c>
      <c r="I904" t="s">
        <v>18</v>
      </c>
      <c r="J904" t="s">
        <v>14</v>
      </c>
      <c r="K904">
        <v>77.5451627844336</v>
      </c>
    </row>
    <row r="905" spans="1:11" x14ac:dyDescent="0.25">
      <c r="A905" s="1">
        <v>44599.625</v>
      </c>
      <c r="B905" s="18" t="s">
        <v>4350</v>
      </c>
      <c r="C905" s="18" t="s">
        <v>4351</v>
      </c>
      <c r="D905" s="18" t="s">
        <v>4352</v>
      </c>
      <c r="E905">
        <v>8</v>
      </c>
      <c r="F905" t="s">
        <v>12</v>
      </c>
      <c r="G905" t="s">
        <v>12</v>
      </c>
      <c r="H905" s="18" t="s">
        <v>4353</v>
      </c>
      <c r="I905" t="s">
        <v>16</v>
      </c>
      <c r="J905" t="s">
        <v>14</v>
      </c>
      <c r="K905" s="18" t="s">
        <v>4354</v>
      </c>
    </row>
    <row r="906" spans="1:11" x14ac:dyDescent="0.25">
      <c r="A906" s="1">
        <v>44599.666666666664</v>
      </c>
      <c r="B906" s="18" t="s">
        <v>4355</v>
      </c>
      <c r="C906">
        <v>48.997705371295801</v>
      </c>
      <c r="D906" s="18" t="s">
        <v>4356</v>
      </c>
      <c r="E906">
        <v>9</v>
      </c>
      <c r="F906" t="s">
        <v>11</v>
      </c>
      <c r="G906" t="s">
        <v>12</v>
      </c>
      <c r="H906" s="18" t="s">
        <v>4357</v>
      </c>
      <c r="I906" t="s">
        <v>16</v>
      </c>
      <c r="J906" t="s">
        <v>14</v>
      </c>
      <c r="K906" s="18" t="s">
        <v>4358</v>
      </c>
    </row>
    <row r="907" spans="1:11" x14ac:dyDescent="0.25">
      <c r="A907" s="1">
        <v>44599.708333333336</v>
      </c>
      <c r="B907" s="18" t="s">
        <v>4359</v>
      </c>
      <c r="C907" s="18" t="s">
        <v>4360</v>
      </c>
      <c r="D907" s="18" t="s">
        <v>4361</v>
      </c>
      <c r="E907">
        <v>8</v>
      </c>
      <c r="F907" t="s">
        <v>11</v>
      </c>
      <c r="G907" t="s">
        <v>11</v>
      </c>
      <c r="H907" s="18" t="s">
        <v>4362</v>
      </c>
      <c r="I907" t="s">
        <v>13</v>
      </c>
      <c r="J907" t="s">
        <v>14</v>
      </c>
      <c r="K907" s="18" t="s">
        <v>4363</v>
      </c>
    </row>
    <row r="908" spans="1:11" x14ac:dyDescent="0.25">
      <c r="A908" s="1">
        <v>44599.75</v>
      </c>
      <c r="B908" s="18" t="s">
        <v>4364</v>
      </c>
      <c r="C908" s="18" t="s">
        <v>4365</v>
      </c>
      <c r="D908" s="18" t="s">
        <v>4366</v>
      </c>
      <c r="E908">
        <v>0</v>
      </c>
      <c r="F908" t="s">
        <v>12</v>
      </c>
      <c r="G908" t="s">
        <v>11</v>
      </c>
      <c r="H908" s="18" t="s">
        <v>4367</v>
      </c>
      <c r="I908" t="s">
        <v>20</v>
      </c>
      <c r="J908" t="s">
        <v>19</v>
      </c>
      <c r="K908" s="18" t="s">
        <v>4368</v>
      </c>
    </row>
    <row r="909" spans="1:11" x14ac:dyDescent="0.25">
      <c r="A909" s="1">
        <v>44599.791666666664</v>
      </c>
      <c r="B909" s="18" t="s">
        <v>4369</v>
      </c>
      <c r="C909" s="18" t="s">
        <v>4370</v>
      </c>
      <c r="D909" s="18" t="s">
        <v>4371</v>
      </c>
      <c r="E909">
        <v>1</v>
      </c>
      <c r="F909" t="s">
        <v>11</v>
      </c>
      <c r="G909" t="s">
        <v>12</v>
      </c>
      <c r="H909" s="18" t="s">
        <v>4372</v>
      </c>
      <c r="I909" t="s">
        <v>17</v>
      </c>
      <c r="J909" t="s">
        <v>14</v>
      </c>
      <c r="K909" s="18" t="s">
        <v>4373</v>
      </c>
    </row>
    <row r="910" spans="1:11" x14ac:dyDescent="0.25">
      <c r="A910" s="1">
        <v>44599.833333333336</v>
      </c>
      <c r="B910" s="18" t="s">
        <v>4374</v>
      </c>
      <c r="C910" s="18" t="s">
        <v>4375</v>
      </c>
      <c r="D910" s="18" t="s">
        <v>4376</v>
      </c>
      <c r="E910">
        <v>1</v>
      </c>
      <c r="F910" t="s">
        <v>12</v>
      </c>
      <c r="G910" t="s">
        <v>12</v>
      </c>
      <c r="H910" s="18" t="s">
        <v>4377</v>
      </c>
      <c r="I910" t="s">
        <v>21</v>
      </c>
      <c r="J910" t="s">
        <v>19</v>
      </c>
      <c r="K910" s="18" t="s">
        <v>4378</v>
      </c>
    </row>
    <row r="911" spans="1:11" x14ac:dyDescent="0.25">
      <c r="A911" s="1">
        <v>44599.875</v>
      </c>
      <c r="B911" s="18" t="s">
        <v>4379</v>
      </c>
      <c r="C911" s="18" t="s">
        <v>4380</v>
      </c>
      <c r="D911" s="18" t="s">
        <v>4381</v>
      </c>
      <c r="E911">
        <v>4</v>
      </c>
      <c r="F911" t="s">
        <v>11</v>
      </c>
      <c r="G911" t="s">
        <v>11</v>
      </c>
      <c r="H911" s="18" t="s">
        <v>4382</v>
      </c>
      <c r="I911" t="s">
        <v>21</v>
      </c>
      <c r="J911" t="s">
        <v>19</v>
      </c>
      <c r="K911" s="18" t="s">
        <v>4383</v>
      </c>
    </row>
    <row r="912" spans="1:11" x14ac:dyDescent="0.25">
      <c r="A912" s="1">
        <v>44599.916666666664</v>
      </c>
      <c r="B912" s="18" t="s">
        <v>4384</v>
      </c>
      <c r="C912" s="18" t="s">
        <v>4385</v>
      </c>
      <c r="D912" s="18" t="s">
        <v>4386</v>
      </c>
      <c r="E912">
        <v>6</v>
      </c>
      <c r="F912" t="s">
        <v>12</v>
      </c>
      <c r="G912" t="s">
        <v>11</v>
      </c>
      <c r="H912" s="18" t="s">
        <v>4387</v>
      </c>
      <c r="I912" t="s">
        <v>15</v>
      </c>
      <c r="J912" t="s">
        <v>14</v>
      </c>
      <c r="K912" s="18" t="s">
        <v>4388</v>
      </c>
    </row>
    <row r="913" spans="1:11" x14ac:dyDescent="0.25">
      <c r="A913" s="1">
        <v>44599.958333333336</v>
      </c>
      <c r="B913" s="18" t="s">
        <v>4389</v>
      </c>
      <c r="C913" s="18" t="s">
        <v>4390</v>
      </c>
      <c r="D913" s="18" t="s">
        <v>4391</v>
      </c>
      <c r="E913">
        <v>0</v>
      </c>
      <c r="F913" t="s">
        <v>11</v>
      </c>
      <c r="G913" t="s">
        <v>11</v>
      </c>
      <c r="H913" s="18" t="s">
        <v>4392</v>
      </c>
      <c r="I913" t="s">
        <v>20</v>
      </c>
      <c r="J913" t="s">
        <v>19</v>
      </c>
      <c r="K913" s="18" t="s">
        <v>4393</v>
      </c>
    </row>
    <row r="914" spans="1:11" x14ac:dyDescent="0.25">
      <c r="A914" s="1">
        <v>44600</v>
      </c>
      <c r="B914" s="18" t="s">
        <v>4394</v>
      </c>
      <c r="C914" s="18" t="s">
        <v>4395</v>
      </c>
      <c r="D914" s="18" t="s">
        <v>4396</v>
      </c>
      <c r="E914">
        <v>9</v>
      </c>
      <c r="F914" t="s">
        <v>12</v>
      </c>
      <c r="G914" t="s">
        <v>11</v>
      </c>
      <c r="H914" s="18" t="s">
        <v>4397</v>
      </c>
      <c r="I914" t="s">
        <v>16</v>
      </c>
      <c r="J914" t="s">
        <v>14</v>
      </c>
      <c r="K914" s="18" t="s">
        <v>4398</v>
      </c>
    </row>
    <row r="915" spans="1:11" x14ac:dyDescent="0.25">
      <c r="A915" s="1">
        <v>44600.041666666664</v>
      </c>
      <c r="B915" s="18" t="s">
        <v>4399</v>
      </c>
      <c r="C915" s="18" t="s">
        <v>4400</v>
      </c>
      <c r="D915" s="18" t="s">
        <v>4401</v>
      </c>
      <c r="E915">
        <v>8</v>
      </c>
      <c r="F915" t="s">
        <v>11</v>
      </c>
      <c r="G915" t="s">
        <v>12</v>
      </c>
      <c r="H915" s="18" t="s">
        <v>4402</v>
      </c>
      <c r="I915" t="s">
        <v>17</v>
      </c>
      <c r="J915" t="s">
        <v>19</v>
      </c>
      <c r="K915" s="18" t="s">
        <v>4403</v>
      </c>
    </row>
    <row r="916" spans="1:11" x14ac:dyDescent="0.25">
      <c r="A916" s="1">
        <v>44600.083333333336</v>
      </c>
      <c r="B916" s="18" t="s">
        <v>4404</v>
      </c>
      <c r="C916" s="18" t="s">
        <v>4405</v>
      </c>
      <c r="D916" s="18" t="s">
        <v>4406</v>
      </c>
      <c r="E916">
        <v>0</v>
      </c>
      <c r="F916" t="s">
        <v>12</v>
      </c>
      <c r="G916" t="s">
        <v>11</v>
      </c>
      <c r="H916" s="18" t="s">
        <v>4407</v>
      </c>
      <c r="I916" t="s">
        <v>21</v>
      </c>
      <c r="J916" t="s">
        <v>14</v>
      </c>
      <c r="K916" s="18" t="s">
        <v>4408</v>
      </c>
    </row>
    <row r="917" spans="1:11" x14ac:dyDescent="0.25">
      <c r="A917" s="1">
        <v>44600.125</v>
      </c>
      <c r="B917" s="18" t="s">
        <v>4409</v>
      </c>
      <c r="C917" s="18" t="s">
        <v>4410</v>
      </c>
      <c r="D917" s="18" t="s">
        <v>4411</v>
      </c>
      <c r="E917">
        <v>7</v>
      </c>
      <c r="F917" t="s">
        <v>12</v>
      </c>
      <c r="G917" t="s">
        <v>12</v>
      </c>
      <c r="H917" s="18" t="s">
        <v>4412</v>
      </c>
      <c r="I917" t="s">
        <v>18</v>
      </c>
      <c r="J917" t="s">
        <v>19</v>
      </c>
      <c r="K917" s="18" t="s">
        <v>4413</v>
      </c>
    </row>
    <row r="918" spans="1:11" x14ac:dyDescent="0.25">
      <c r="A918" s="1">
        <v>44600.166666666664</v>
      </c>
      <c r="B918" s="18" t="s">
        <v>4414</v>
      </c>
      <c r="C918" s="18" t="s">
        <v>4415</v>
      </c>
      <c r="D918" s="18" t="s">
        <v>4416</v>
      </c>
      <c r="E918">
        <v>8</v>
      </c>
      <c r="F918" t="s">
        <v>11</v>
      </c>
      <c r="G918" t="s">
        <v>11</v>
      </c>
      <c r="H918" s="18" t="s">
        <v>4417</v>
      </c>
      <c r="I918" t="s">
        <v>18</v>
      </c>
      <c r="J918" t="s">
        <v>14</v>
      </c>
      <c r="K918" s="18" t="s">
        <v>4418</v>
      </c>
    </row>
    <row r="919" spans="1:11" x14ac:dyDescent="0.25">
      <c r="A919" s="1">
        <v>44600.208333333336</v>
      </c>
      <c r="B919" s="18" t="s">
        <v>4419</v>
      </c>
      <c r="C919" s="18" t="s">
        <v>4420</v>
      </c>
      <c r="D919" s="18" t="s">
        <v>4421</v>
      </c>
      <c r="E919">
        <v>1</v>
      </c>
      <c r="F919" t="s">
        <v>11</v>
      </c>
      <c r="G919" t="s">
        <v>12</v>
      </c>
      <c r="H919" s="18" t="s">
        <v>4422</v>
      </c>
      <c r="I919" t="s">
        <v>17</v>
      </c>
      <c r="J919" t="s">
        <v>14</v>
      </c>
      <c r="K919" s="18" t="s">
        <v>4423</v>
      </c>
    </row>
    <row r="920" spans="1:11" x14ac:dyDescent="0.25">
      <c r="A920" s="1">
        <v>44600.25</v>
      </c>
      <c r="B920" s="18" t="s">
        <v>4424</v>
      </c>
      <c r="C920" s="18" t="s">
        <v>4425</v>
      </c>
      <c r="D920" s="18" t="s">
        <v>4426</v>
      </c>
      <c r="E920">
        <v>7</v>
      </c>
      <c r="F920" t="s">
        <v>11</v>
      </c>
      <c r="G920" t="s">
        <v>12</v>
      </c>
      <c r="H920" s="18" t="s">
        <v>4427</v>
      </c>
      <c r="I920" t="s">
        <v>15</v>
      </c>
      <c r="J920" t="s">
        <v>14</v>
      </c>
      <c r="K920" s="18" t="s">
        <v>4428</v>
      </c>
    </row>
    <row r="921" spans="1:11" x14ac:dyDescent="0.25">
      <c r="A921" s="1">
        <v>44600.291666666664</v>
      </c>
      <c r="B921" s="18" t="s">
        <v>4429</v>
      </c>
      <c r="C921" s="18" t="s">
        <v>4430</v>
      </c>
      <c r="D921" s="18" t="s">
        <v>4431</v>
      </c>
      <c r="E921">
        <v>6</v>
      </c>
      <c r="F921" t="s">
        <v>11</v>
      </c>
      <c r="G921" t="s">
        <v>12</v>
      </c>
      <c r="H921" s="18" t="s">
        <v>4432</v>
      </c>
      <c r="I921" t="s">
        <v>21</v>
      </c>
      <c r="J921" t="s">
        <v>14</v>
      </c>
      <c r="K921" s="18" t="s">
        <v>4433</v>
      </c>
    </row>
    <row r="922" spans="1:11" x14ac:dyDescent="0.25">
      <c r="A922" s="1">
        <v>44600.333333333336</v>
      </c>
      <c r="B922" s="18" t="s">
        <v>4434</v>
      </c>
      <c r="C922" s="18" t="s">
        <v>4435</v>
      </c>
      <c r="D922" s="18" t="s">
        <v>4436</v>
      </c>
      <c r="E922">
        <v>4</v>
      </c>
      <c r="F922" t="s">
        <v>11</v>
      </c>
      <c r="G922" t="s">
        <v>12</v>
      </c>
      <c r="H922" s="18" t="s">
        <v>4437</v>
      </c>
      <c r="I922" t="s">
        <v>15</v>
      </c>
      <c r="J922" t="s">
        <v>14</v>
      </c>
      <c r="K922" s="18" t="s">
        <v>4438</v>
      </c>
    </row>
    <row r="923" spans="1:11" x14ac:dyDescent="0.25">
      <c r="A923" s="1">
        <v>44600.375</v>
      </c>
      <c r="B923" s="18" t="s">
        <v>4439</v>
      </c>
      <c r="C923" s="18" t="s">
        <v>4440</v>
      </c>
      <c r="D923">
        <v>1315.0243109031801</v>
      </c>
      <c r="E923">
        <v>1</v>
      </c>
      <c r="F923" t="s">
        <v>12</v>
      </c>
      <c r="G923" t="s">
        <v>12</v>
      </c>
      <c r="H923" s="18" t="s">
        <v>4441</v>
      </c>
      <c r="I923" t="s">
        <v>18</v>
      </c>
      <c r="J923" t="s">
        <v>19</v>
      </c>
      <c r="K923" s="18" t="s">
        <v>4442</v>
      </c>
    </row>
    <row r="924" spans="1:11" x14ac:dyDescent="0.25">
      <c r="A924" s="1">
        <v>44600.416666666664</v>
      </c>
      <c r="B924" s="18" t="s">
        <v>4443</v>
      </c>
      <c r="C924" s="18" t="s">
        <v>4444</v>
      </c>
      <c r="D924" s="18" t="s">
        <v>4445</v>
      </c>
      <c r="E924">
        <v>6</v>
      </c>
      <c r="F924" t="s">
        <v>12</v>
      </c>
      <c r="G924" t="s">
        <v>12</v>
      </c>
      <c r="H924" s="18" t="s">
        <v>4446</v>
      </c>
      <c r="I924" t="s">
        <v>18</v>
      </c>
      <c r="J924" t="s">
        <v>14</v>
      </c>
      <c r="K924" s="18" t="s">
        <v>4447</v>
      </c>
    </row>
    <row r="925" spans="1:11" x14ac:dyDescent="0.25">
      <c r="A925" s="1">
        <v>44600.458333333336</v>
      </c>
      <c r="B925" s="18" t="s">
        <v>4448</v>
      </c>
      <c r="C925" s="18" t="s">
        <v>4449</v>
      </c>
      <c r="D925">
        <v>1269.5732500419699</v>
      </c>
      <c r="E925">
        <v>8</v>
      </c>
      <c r="F925" t="s">
        <v>12</v>
      </c>
      <c r="G925" t="s">
        <v>12</v>
      </c>
      <c r="H925" s="18" t="s">
        <v>4450</v>
      </c>
      <c r="I925" t="s">
        <v>18</v>
      </c>
      <c r="J925" t="s">
        <v>19</v>
      </c>
      <c r="K925" s="18" t="s">
        <v>4451</v>
      </c>
    </row>
    <row r="926" spans="1:11" x14ac:dyDescent="0.25">
      <c r="A926" s="1">
        <v>44600.5</v>
      </c>
      <c r="B926" s="18" t="s">
        <v>4452</v>
      </c>
      <c r="C926">
        <v>42.874562504261299</v>
      </c>
      <c r="D926" s="18" t="s">
        <v>4453</v>
      </c>
      <c r="E926">
        <v>0</v>
      </c>
      <c r="F926" t="s">
        <v>12</v>
      </c>
      <c r="G926" t="s">
        <v>11</v>
      </c>
      <c r="H926" s="18" t="s">
        <v>4454</v>
      </c>
      <c r="I926" t="s">
        <v>17</v>
      </c>
      <c r="J926" t="s">
        <v>19</v>
      </c>
      <c r="K926" s="18" t="s">
        <v>4455</v>
      </c>
    </row>
    <row r="927" spans="1:11" x14ac:dyDescent="0.25">
      <c r="A927" s="1">
        <v>44600.541666666664</v>
      </c>
      <c r="B927" s="18" t="s">
        <v>4456</v>
      </c>
      <c r="C927" s="18" t="s">
        <v>4457</v>
      </c>
      <c r="D927" s="18" t="s">
        <v>4458</v>
      </c>
      <c r="E927">
        <v>9</v>
      </c>
      <c r="F927" t="s">
        <v>11</v>
      </c>
      <c r="G927" t="s">
        <v>11</v>
      </c>
      <c r="H927" s="18" t="s">
        <v>4459</v>
      </c>
      <c r="I927" t="s">
        <v>21</v>
      </c>
      <c r="J927" t="s">
        <v>19</v>
      </c>
      <c r="K927">
        <v>92.058468725305303</v>
      </c>
    </row>
    <row r="928" spans="1:11" x14ac:dyDescent="0.25">
      <c r="A928" s="1">
        <v>44600.583333333336</v>
      </c>
      <c r="B928" s="18" t="s">
        <v>4460</v>
      </c>
      <c r="C928" s="18" t="s">
        <v>4461</v>
      </c>
      <c r="D928" s="18" t="s">
        <v>4462</v>
      </c>
      <c r="E928">
        <v>4</v>
      </c>
      <c r="F928" t="s">
        <v>11</v>
      </c>
      <c r="G928" t="s">
        <v>11</v>
      </c>
      <c r="H928" s="18" t="s">
        <v>4463</v>
      </c>
      <c r="I928" t="s">
        <v>18</v>
      </c>
      <c r="J928" t="s">
        <v>19</v>
      </c>
      <c r="K928">
        <v>73.480515098239593</v>
      </c>
    </row>
    <row r="929" spans="1:11" x14ac:dyDescent="0.25">
      <c r="A929" s="1">
        <v>44600.625</v>
      </c>
      <c r="B929" s="18" t="s">
        <v>4464</v>
      </c>
      <c r="C929" s="18" t="s">
        <v>4465</v>
      </c>
      <c r="D929" s="18" t="s">
        <v>4466</v>
      </c>
      <c r="E929">
        <v>1</v>
      </c>
      <c r="F929" t="s">
        <v>11</v>
      </c>
      <c r="G929" t="s">
        <v>12</v>
      </c>
      <c r="H929" s="18" t="s">
        <v>4467</v>
      </c>
      <c r="I929" t="s">
        <v>20</v>
      </c>
      <c r="J929" t="s">
        <v>19</v>
      </c>
      <c r="K929" s="18" t="s">
        <v>4468</v>
      </c>
    </row>
    <row r="930" spans="1:11" x14ac:dyDescent="0.25">
      <c r="A930" s="1">
        <v>44600.666666666664</v>
      </c>
      <c r="B930" s="18" t="s">
        <v>4469</v>
      </c>
      <c r="C930" s="18" t="s">
        <v>4470</v>
      </c>
      <c r="D930" s="18" t="s">
        <v>4471</v>
      </c>
      <c r="E930">
        <v>0</v>
      </c>
      <c r="F930" t="s">
        <v>12</v>
      </c>
      <c r="G930" t="s">
        <v>12</v>
      </c>
      <c r="H930" s="18" t="s">
        <v>4472</v>
      </c>
      <c r="I930" t="s">
        <v>13</v>
      </c>
      <c r="J930" t="s">
        <v>19</v>
      </c>
      <c r="K930" s="18" t="s">
        <v>4473</v>
      </c>
    </row>
    <row r="931" spans="1:11" x14ac:dyDescent="0.25">
      <c r="A931" s="1">
        <v>44600.708333333336</v>
      </c>
      <c r="B931" s="18" t="s">
        <v>4474</v>
      </c>
      <c r="C931" s="18" t="s">
        <v>4475</v>
      </c>
      <c r="D931" s="18" t="s">
        <v>4476</v>
      </c>
      <c r="E931">
        <v>1</v>
      </c>
      <c r="F931" t="s">
        <v>12</v>
      </c>
      <c r="G931" t="s">
        <v>11</v>
      </c>
      <c r="H931" s="18" t="s">
        <v>4477</v>
      </c>
      <c r="I931" t="s">
        <v>15</v>
      </c>
      <c r="J931" t="s">
        <v>19</v>
      </c>
      <c r="K931" s="18" t="s">
        <v>4478</v>
      </c>
    </row>
    <row r="932" spans="1:11" x14ac:dyDescent="0.25">
      <c r="A932" s="1">
        <v>44600.75</v>
      </c>
      <c r="B932" s="18" t="s">
        <v>4479</v>
      </c>
      <c r="C932" s="18" t="s">
        <v>4480</v>
      </c>
      <c r="D932" s="18" t="s">
        <v>4481</v>
      </c>
      <c r="E932">
        <v>6</v>
      </c>
      <c r="F932" t="s">
        <v>12</v>
      </c>
      <c r="G932" t="s">
        <v>11</v>
      </c>
      <c r="H932" s="18" t="s">
        <v>4482</v>
      </c>
      <c r="I932" t="s">
        <v>16</v>
      </c>
      <c r="J932" t="s">
        <v>14</v>
      </c>
      <c r="K932">
        <v>71.975907740993094</v>
      </c>
    </row>
    <row r="933" spans="1:11" x14ac:dyDescent="0.25">
      <c r="A933" s="1">
        <v>44600.791666666664</v>
      </c>
      <c r="B933" s="18" t="s">
        <v>4483</v>
      </c>
      <c r="C933" s="18" t="s">
        <v>4484</v>
      </c>
      <c r="D933" s="18" t="s">
        <v>4485</v>
      </c>
      <c r="E933">
        <v>7</v>
      </c>
      <c r="F933" t="s">
        <v>12</v>
      </c>
      <c r="G933" t="s">
        <v>12</v>
      </c>
      <c r="H933" s="18" t="s">
        <v>4486</v>
      </c>
      <c r="I933" t="s">
        <v>16</v>
      </c>
      <c r="J933" t="s">
        <v>14</v>
      </c>
      <c r="K933" s="18" t="s">
        <v>4487</v>
      </c>
    </row>
    <row r="934" spans="1:11" x14ac:dyDescent="0.25">
      <c r="A934" s="1">
        <v>44600.833333333336</v>
      </c>
      <c r="B934" s="18" t="s">
        <v>4488</v>
      </c>
      <c r="C934" s="18" t="s">
        <v>4489</v>
      </c>
      <c r="D934" s="18" t="s">
        <v>4490</v>
      </c>
      <c r="E934">
        <v>6</v>
      </c>
      <c r="F934" t="s">
        <v>11</v>
      </c>
      <c r="G934" t="s">
        <v>12</v>
      </c>
      <c r="H934" s="18" t="s">
        <v>4491</v>
      </c>
      <c r="I934" t="s">
        <v>20</v>
      </c>
      <c r="J934" t="s">
        <v>19</v>
      </c>
      <c r="K934" s="18" t="s">
        <v>4492</v>
      </c>
    </row>
    <row r="935" spans="1:11" x14ac:dyDescent="0.25">
      <c r="A935" s="1">
        <v>44600.875</v>
      </c>
      <c r="B935" s="18" t="s">
        <v>4493</v>
      </c>
      <c r="C935" s="18" t="s">
        <v>4494</v>
      </c>
      <c r="D935" s="18" t="s">
        <v>4495</v>
      </c>
      <c r="E935">
        <v>9</v>
      </c>
      <c r="F935" t="s">
        <v>11</v>
      </c>
      <c r="G935" t="s">
        <v>12</v>
      </c>
      <c r="H935">
        <v>9.3018313866750795</v>
      </c>
      <c r="I935" t="s">
        <v>20</v>
      </c>
      <c r="J935" t="s">
        <v>19</v>
      </c>
      <c r="K935" s="18" t="s">
        <v>4496</v>
      </c>
    </row>
    <row r="936" spans="1:11" x14ac:dyDescent="0.25">
      <c r="A936" s="1">
        <v>44600.916666666664</v>
      </c>
      <c r="B936" s="18" t="s">
        <v>4497</v>
      </c>
      <c r="C936" s="18" t="s">
        <v>4498</v>
      </c>
      <c r="D936" s="18" t="s">
        <v>4499</v>
      </c>
      <c r="E936">
        <v>3</v>
      </c>
      <c r="F936" t="s">
        <v>11</v>
      </c>
      <c r="G936" t="s">
        <v>12</v>
      </c>
      <c r="H936" s="18" t="s">
        <v>4500</v>
      </c>
      <c r="I936" t="s">
        <v>17</v>
      </c>
      <c r="J936" t="s">
        <v>14</v>
      </c>
      <c r="K936" s="18" t="s">
        <v>4501</v>
      </c>
    </row>
    <row r="937" spans="1:11" x14ac:dyDescent="0.25">
      <c r="A937" s="1">
        <v>44600.958333333336</v>
      </c>
      <c r="B937" s="18" t="s">
        <v>4502</v>
      </c>
      <c r="C937" s="18" t="s">
        <v>4503</v>
      </c>
      <c r="D937" s="18" t="s">
        <v>4504</v>
      </c>
      <c r="E937">
        <v>6</v>
      </c>
      <c r="F937" t="s">
        <v>12</v>
      </c>
      <c r="G937" t="s">
        <v>11</v>
      </c>
      <c r="H937" s="18" t="s">
        <v>4505</v>
      </c>
      <c r="I937" t="s">
        <v>18</v>
      </c>
      <c r="J937" t="s">
        <v>19</v>
      </c>
      <c r="K937" s="18" t="s">
        <v>4506</v>
      </c>
    </row>
    <row r="938" spans="1:11" x14ac:dyDescent="0.25">
      <c r="A938" s="1">
        <v>44601</v>
      </c>
      <c r="B938" s="18" t="s">
        <v>4507</v>
      </c>
      <c r="C938" s="18" t="s">
        <v>4508</v>
      </c>
      <c r="D938" s="18" t="s">
        <v>4509</v>
      </c>
      <c r="E938">
        <v>4</v>
      </c>
      <c r="F938" t="s">
        <v>11</v>
      </c>
      <c r="G938" t="s">
        <v>11</v>
      </c>
      <c r="H938" s="18" t="s">
        <v>4510</v>
      </c>
      <c r="I938" t="s">
        <v>15</v>
      </c>
      <c r="J938" t="s">
        <v>14</v>
      </c>
      <c r="K938" s="18" t="s">
        <v>4511</v>
      </c>
    </row>
    <row r="939" spans="1:11" x14ac:dyDescent="0.25">
      <c r="A939" s="1">
        <v>44601.041666666664</v>
      </c>
      <c r="B939" s="18" t="s">
        <v>4512</v>
      </c>
      <c r="C939" s="18" t="s">
        <v>4513</v>
      </c>
      <c r="D939" s="18" t="s">
        <v>4514</v>
      </c>
      <c r="E939">
        <v>0</v>
      </c>
      <c r="F939" t="s">
        <v>11</v>
      </c>
      <c r="G939" t="s">
        <v>12</v>
      </c>
      <c r="H939" s="18" t="s">
        <v>4515</v>
      </c>
      <c r="I939" t="s">
        <v>17</v>
      </c>
      <c r="J939" t="s">
        <v>14</v>
      </c>
      <c r="K939" s="18" t="s">
        <v>4516</v>
      </c>
    </row>
    <row r="940" spans="1:11" x14ac:dyDescent="0.25">
      <c r="A940" s="1">
        <v>44601.083333333336</v>
      </c>
      <c r="B940" s="18" t="s">
        <v>4517</v>
      </c>
      <c r="C940" s="18" t="s">
        <v>4518</v>
      </c>
      <c r="D940">
        <v>1855.8973674932599</v>
      </c>
      <c r="E940">
        <v>2</v>
      </c>
      <c r="F940" t="s">
        <v>11</v>
      </c>
      <c r="G940" t="s">
        <v>12</v>
      </c>
      <c r="H940" s="18" t="s">
        <v>4519</v>
      </c>
      <c r="I940" t="s">
        <v>16</v>
      </c>
      <c r="J940" t="s">
        <v>14</v>
      </c>
      <c r="K940" s="18" t="s">
        <v>4520</v>
      </c>
    </row>
    <row r="941" spans="1:11" x14ac:dyDescent="0.25">
      <c r="A941" s="1">
        <v>44601.125</v>
      </c>
      <c r="B941" s="18" t="s">
        <v>4521</v>
      </c>
      <c r="C941" s="18" t="s">
        <v>4522</v>
      </c>
      <c r="D941" s="18" t="s">
        <v>4523</v>
      </c>
      <c r="E941">
        <v>0</v>
      </c>
      <c r="F941" t="s">
        <v>12</v>
      </c>
      <c r="G941" t="s">
        <v>12</v>
      </c>
      <c r="H941">
        <v>7.4758066361050002</v>
      </c>
      <c r="I941" t="s">
        <v>16</v>
      </c>
      <c r="J941" t="s">
        <v>14</v>
      </c>
      <c r="K941">
        <v>65.443610990114607</v>
      </c>
    </row>
    <row r="942" spans="1:11" x14ac:dyDescent="0.25">
      <c r="A942" s="1">
        <v>44601.166666666664</v>
      </c>
      <c r="B942" s="18" t="s">
        <v>4524</v>
      </c>
      <c r="C942" s="18" t="s">
        <v>4525</v>
      </c>
      <c r="D942" s="18" t="s">
        <v>4526</v>
      </c>
      <c r="E942">
        <v>6</v>
      </c>
      <c r="F942" t="s">
        <v>11</v>
      </c>
      <c r="G942" t="s">
        <v>11</v>
      </c>
      <c r="H942" s="18" t="s">
        <v>4527</v>
      </c>
      <c r="I942" t="s">
        <v>15</v>
      </c>
      <c r="J942" t="s">
        <v>14</v>
      </c>
      <c r="K942" s="18" t="s">
        <v>4528</v>
      </c>
    </row>
    <row r="943" spans="1:11" x14ac:dyDescent="0.25">
      <c r="A943" s="1">
        <v>44601.208333333336</v>
      </c>
      <c r="B943" s="18" t="s">
        <v>4529</v>
      </c>
      <c r="C943" s="18" t="s">
        <v>4530</v>
      </c>
      <c r="D943" s="18" t="s">
        <v>4531</v>
      </c>
      <c r="E943">
        <v>0</v>
      </c>
      <c r="F943" t="s">
        <v>12</v>
      </c>
      <c r="G943" t="s">
        <v>12</v>
      </c>
      <c r="H943" s="18" t="s">
        <v>4532</v>
      </c>
      <c r="I943" t="s">
        <v>21</v>
      </c>
      <c r="J943" t="s">
        <v>19</v>
      </c>
      <c r="K943">
        <v>64.627594677649</v>
      </c>
    </row>
    <row r="944" spans="1:11" x14ac:dyDescent="0.25">
      <c r="A944" s="1">
        <v>44601.25</v>
      </c>
      <c r="B944" s="18" t="s">
        <v>4533</v>
      </c>
      <c r="C944">
        <v>58.768959499110899</v>
      </c>
      <c r="D944" s="18" t="s">
        <v>4534</v>
      </c>
      <c r="E944">
        <v>6</v>
      </c>
      <c r="F944" t="s">
        <v>11</v>
      </c>
      <c r="G944" t="s">
        <v>12</v>
      </c>
      <c r="H944" s="18" t="s">
        <v>4535</v>
      </c>
      <c r="I944" t="s">
        <v>20</v>
      </c>
      <c r="J944" t="s">
        <v>19</v>
      </c>
      <c r="K944" s="18" t="s">
        <v>4536</v>
      </c>
    </row>
    <row r="945" spans="1:11" x14ac:dyDescent="0.25">
      <c r="A945" s="1">
        <v>44601.291666666664</v>
      </c>
      <c r="B945" s="18" t="s">
        <v>4537</v>
      </c>
      <c r="C945" s="18" t="s">
        <v>4538</v>
      </c>
      <c r="D945" s="18" t="s">
        <v>4539</v>
      </c>
      <c r="E945">
        <v>4</v>
      </c>
      <c r="F945" t="s">
        <v>11</v>
      </c>
      <c r="G945" t="s">
        <v>11</v>
      </c>
      <c r="H945" s="18" t="s">
        <v>4540</v>
      </c>
      <c r="I945" t="s">
        <v>16</v>
      </c>
      <c r="J945" t="s">
        <v>19</v>
      </c>
      <c r="K945" s="18" t="s">
        <v>4541</v>
      </c>
    </row>
    <row r="946" spans="1:11" x14ac:dyDescent="0.25">
      <c r="A946" s="1">
        <v>44601.333333333336</v>
      </c>
      <c r="B946" s="18" t="s">
        <v>4542</v>
      </c>
      <c r="C946" s="18" t="s">
        <v>4543</v>
      </c>
      <c r="D946" s="18" t="s">
        <v>4544</v>
      </c>
      <c r="E946">
        <v>3</v>
      </c>
      <c r="F946" t="s">
        <v>11</v>
      </c>
      <c r="G946" t="s">
        <v>11</v>
      </c>
      <c r="H946" s="18" t="s">
        <v>4545</v>
      </c>
      <c r="I946" t="s">
        <v>20</v>
      </c>
      <c r="J946" t="s">
        <v>19</v>
      </c>
      <c r="K946" s="18" t="s">
        <v>4546</v>
      </c>
    </row>
    <row r="947" spans="1:11" x14ac:dyDescent="0.25">
      <c r="A947" s="1">
        <v>44601.375</v>
      </c>
      <c r="B947" s="18" t="s">
        <v>4547</v>
      </c>
      <c r="C947" s="18" t="s">
        <v>4548</v>
      </c>
      <c r="D947" s="18" t="s">
        <v>4549</v>
      </c>
      <c r="E947">
        <v>6</v>
      </c>
      <c r="F947" t="s">
        <v>12</v>
      </c>
      <c r="G947" t="s">
        <v>12</v>
      </c>
      <c r="H947" s="18" t="s">
        <v>4550</v>
      </c>
      <c r="I947" t="s">
        <v>20</v>
      </c>
      <c r="J947" t="s">
        <v>14</v>
      </c>
      <c r="K947">
        <v>79.813061160875804</v>
      </c>
    </row>
    <row r="948" spans="1:11" x14ac:dyDescent="0.25">
      <c r="A948" s="1">
        <v>44601.416666666664</v>
      </c>
      <c r="B948" s="18" t="s">
        <v>4551</v>
      </c>
      <c r="C948" s="18" t="s">
        <v>4552</v>
      </c>
      <c r="D948" s="18" t="s">
        <v>4553</v>
      </c>
      <c r="E948">
        <v>9</v>
      </c>
      <c r="F948" t="s">
        <v>12</v>
      </c>
      <c r="G948" t="s">
        <v>12</v>
      </c>
      <c r="H948" s="18" t="s">
        <v>4554</v>
      </c>
      <c r="I948" t="s">
        <v>18</v>
      </c>
      <c r="J948" t="s">
        <v>19</v>
      </c>
      <c r="K948" s="18" t="s">
        <v>4555</v>
      </c>
    </row>
    <row r="949" spans="1:11" x14ac:dyDescent="0.25">
      <c r="A949" s="1">
        <v>44601.458333333336</v>
      </c>
      <c r="B949" s="18" t="s">
        <v>4556</v>
      </c>
      <c r="C949" s="18" t="s">
        <v>4557</v>
      </c>
      <c r="D949" s="18" t="s">
        <v>4558</v>
      </c>
      <c r="E949">
        <v>8</v>
      </c>
      <c r="F949" t="s">
        <v>12</v>
      </c>
      <c r="G949" t="s">
        <v>12</v>
      </c>
      <c r="H949" s="18" t="s">
        <v>4559</v>
      </c>
      <c r="I949" t="s">
        <v>20</v>
      </c>
      <c r="J949" t="s">
        <v>14</v>
      </c>
      <c r="K949" s="18" t="s">
        <v>4560</v>
      </c>
    </row>
    <row r="950" spans="1:11" x14ac:dyDescent="0.25">
      <c r="A950" s="1">
        <v>44601.5</v>
      </c>
      <c r="B950" s="18" t="s">
        <v>4561</v>
      </c>
      <c r="C950" s="18" t="s">
        <v>4562</v>
      </c>
      <c r="D950" s="18" t="s">
        <v>4563</v>
      </c>
      <c r="E950">
        <v>5</v>
      </c>
      <c r="F950" t="s">
        <v>12</v>
      </c>
      <c r="G950" t="s">
        <v>12</v>
      </c>
      <c r="H950" s="18" t="s">
        <v>4564</v>
      </c>
      <c r="I950" t="s">
        <v>18</v>
      </c>
      <c r="J950" t="s">
        <v>19</v>
      </c>
      <c r="K950" s="18" t="s">
        <v>4565</v>
      </c>
    </row>
    <row r="951" spans="1:11" x14ac:dyDescent="0.25">
      <c r="A951" s="1">
        <v>44601.541666666664</v>
      </c>
      <c r="B951" s="18" t="s">
        <v>4566</v>
      </c>
      <c r="C951" s="18" t="s">
        <v>4567</v>
      </c>
      <c r="D951" s="18" t="s">
        <v>4568</v>
      </c>
      <c r="E951">
        <v>5</v>
      </c>
      <c r="F951" t="s">
        <v>12</v>
      </c>
      <c r="G951" t="s">
        <v>12</v>
      </c>
      <c r="H951" s="18" t="s">
        <v>4569</v>
      </c>
      <c r="I951" t="s">
        <v>15</v>
      </c>
      <c r="J951" t="s">
        <v>19</v>
      </c>
      <c r="K951" s="18" t="s">
        <v>4570</v>
      </c>
    </row>
    <row r="952" spans="1:11" x14ac:dyDescent="0.25">
      <c r="A952" s="1">
        <v>44601.583333333336</v>
      </c>
      <c r="B952" s="18" t="s">
        <v>4571</v>
      </c>
      <c r="C952" s="18" t="s">
        <v>4572</v>
      </c>
      <c r="D952" s="18" t="s">
        <v>4573</v>
      </c>
      <c r="E952">
        <v>8</v>
      </c>
      <c r="F952" t="s">
        <v>11</v>
      </c>
      <c r="G952" t="s">
        <v>11</v>
      </c>
      <c r="H952" s="18" t="s">
        <v>4574</v>
      </c>
      <c r="I952" t="s">
        <v>16</v>
      </c>
      <c r="J952" t="s">
        <v>19</v>
      </c>
      <c r="K952" s="18" t="s">
        <v>4575</v>
      </c>
    </row>
    <row r="953" spans="1:11" x14ac:dyDescent="0.25">
      <c r="A953" s="1">
        <v>44601.625</v>
      </c>
      <c r="B953" s="18" t="s">
        <v>4576</v>
      </c>
      <c r="C953" s="18" t="s">
        <v>4577</v>
      </c>
      <c r="D953" s="18" t="s">
        <v>4578</v>
      </c>
      <c r="E953">
        <v>2</v>
      </c>
      <c r="F953" t="s">
        <v>11</v>
      </c>
      <c r="G953" t="s">
        <v>12</v>
      </c>
      <c r="H953" s="18" t="s">
        <v>4579</v>
      </c>
      <c r="I953" t="s">
        <v>16</v>
      </c>
      <c r="J953" t="s">
        <v>19</v>
      </c>
      <c r="K953" s="18" t="s">
        <v>4580</v>
      </c>
    </row>
    <row r="954" spans="1:11" x14ac:dyDescent="0.25">
      <c r="A954" s="1">
        <v>44601.666666666664</v>
      </c>
      <c r="B954" s="18" t="s">
        <v>4581</v>
      </c>
      <c r="C954" s="18" t="s">
        <v>4582</v>
      </c>
      <c r="D954" s="18" t="s">
        <v>4583</v>
      </c>
      <c r="E954">
        <v>9</v>
      </c>
      <c r="F954" t="s">
        <v>12</v>
      </c>
      <c r="G954" t="s">
        <v>12</v>
      </c>
      <c r="H954" s="18" t="s">
        <v>4584</v>
      </c>
      <c r="I954" t="s">
        <v>17</v>
      </c>
      <c r="J954" t="s">
        <v>14</v>
      </c>
      <c r="K954" s="18" t="s">
        <v>4585</v>
      </c>
    </row>
    <row r="955" spans="1:11" x14ac:dyDescent="0.25">
      <c r="A955" s="1">
        <v>44601.708333333336</v>
      </c>
      <c r="B955" s="18" t="s">
        <v>4586</v>
      </c>
      <c r="C955" s="18" t="s">
        <v>4587</v>
      </c>
      <c r="D955" s="18" t="s">
        <v>4588</v>
      </c>
      <c r="E955">
        <v>1</v>
      </c>
      <c r="F955" t="s">
        <v>11</v>
      </c>
      <c r="G955" t="s">
        <v>11</v>
      </c>
      <c r="H955" s="18" t="s">
        <v>4589</v>
      </c>
      <c r="I955" t="s">
        <v>17</v>
      </c>
      <c r="J955" t="s">
        <v>19</v>
      </c>
      <c r="K955" s="18" t="s">
        <v>4590</v>
      </c>
    </row>
    <row r="956" spans="1:11" x14ac:dyDescent="0.25">
      <c r="A956" s="1">
        <v>44601.75</v>
      </c>
      <c r="B956">
        <v>26.973465322108101</v>
      </c>
      <c r="C956" s="18" t="s">
        <v>4591</v>
      </c>
      <c r="D956" s="18" t="s">
        <v>4592</v>
      </c>
      <c r="E956">
        <v>9</v>
      </c>
      <c r="F956" t="s">
        <v>12</v>
      </c>
      <c r="G956" t="s">
        <v>12</v>
      </c>
      <c r="H956" s="18" t="s">
        <v>4593</v>
      </c>
      <c r="I956" t="s">
        <v>15</v>
      </c>
      <c r="J956" t="s">
        <v>14</v>
      </c>
      <c r="K956" s="18" t="s">
        <v>4594</v>
      </c>
    </row>
    <row r="957" spans="1:11" x14ac:dyDescent="0.25">
      <c r="A957" s="1">
        <v>44601.791666666664</v>
      </c>
      <c r="B957" s="18" t="s">
        <v>4595</v>
      </c>
      <c r="C957" s="18" t="s">
        <v>4596</v>
      </c>
      <c r="D957" s="18" t="s">
        <v>4597</v>
      </c>
      <c r="E957">
        <v>1</v>
      </c>
      <c r="F957" t="s">
        <v>11</v>
      </c>
      <c r="G957" t="s">
        <v>11</v>
      </c>
      <c r="H957" s="18" t="s">
        <v>4598</v>
      </c>
      <c r="I957" t="s">
        <v>15</v>
      </c>
      <c r="J957" t="s">
        <v>19</v>
      </c>
      <c r="K957" s="18" t="s">
        <v>4599</v>
      </c>
    </row>
    <row r="958" spans="1:11" x14ac:dyDescent="0.25">
      <c r="A958" s="1">
        <v>44601.833333333336</v>
      </c>
      <c r="B958" s="18" t="s">
        <v>4600</v>
      </c>
      <c r="C958" s="18" t="s">
        <v>4601</v>
      </c>
      <c r="D958" s="18" t="s">
        <v>4602</v>
      </c>
      <c r="E958">
        <v>9</v>
      </c>
      <c r="F958" t="s">
        <v>11</v>
      </c>
      <c r="G958" t="s">
        <v>12</v>
      </c>
      <c r="H958" s="18" t="s">
        <v>4603</v>
      </c>
      <c r="I958" t="s">
        <v>18</v>
      </c>
      <c r="J958" t="s">
        <v>14</v>
      </c>
      <c r="K958" s="18" t="s">
        <v>4604</v>
      </c>
    </row>
    <row r="959" spans="1:11" x14ac:dyDescent="0.25">
      <c r="A959" s="1">
        <v>44601.875</v>
      </c>
      <c r="B959" s="18" t="s">
        <v>4605</v>
      </c>
      <c r="C959" s="18" t="s">
        <v>4606</v>
      </c>
      <c r="D959" s="18" t="s">
        <v>4607</v>
      </c>
      <c r="E959">
        <v>8</v>
      </c>
      <c r="F959" t="s">
        <v>11</v>
      </c>
      <c r="G959" t="s">
        <v>11</v>
      </c>
      <c r="H959" s="18" t="s">
        <v>4608</v>
      </c>
      <c r="I959" t="s">
        <v>18</v>
      </c>
      <c r="J959" t="s">
        <v>19</v>
      </c>
      <c r="K959" s="18" t="s">
        <v>4609</v>
      </c>
    </row>
    <row r="960" spans="1:11" x14ac:dyDescent="0.25">
      <c r="A960" s="1">
        <v>44601.916666666664</v>
      </c>
      <c r="B960" s="18" t="s">
        <v>4610</v>
      </c>
      <c r="C960" s="18" t="s">
        <v>4611</v>
      </c>
      <c r="D960" s="18" t="s">
        <v>4612</v>
      </c>
      <c r="E960">
        <v>5</v>
      </c>
      <c r="F960" t="s">
        <v>12</v>
      </c>
      <c r="G960" t="s">
        <v>12</v>
      </c>
      <c r="H960" s="18" t="s">
        <v>4613</v>
      </c>
      <c r="I960" t="s">
        <v>17</v>
      </c>
      <c r="J960" t="s">
        <v>14</v>
      </c>
      <c r="K960" s="18" t="s">
        <v>4614</v>
      </c>
    </row>
    <row r="961" spans="1:11" x14ac:dyDescent="0.25">
      <c r="A961" s="1">
        <v>44601.958333333336</v>
      </c>
      <c r="B961" s="18" t="s">
        <v>4615</v>
      </c>
      <c r="C961" s="18" t="s">
        <v>4616</v>
      </c>
      <c r="D961" s="18" t="s">
        <v>4617</v>
      </c>
      <c r="E961">
        <v>6</v>
      </c>
      <c r="F961" t="s">
        <v>12</v>
      </c>
      <c r="G961" t="s">
        <v>12</v>
      </c>
      <c r="H961" s="18" t="s">
        <v>4618</v>
      </c>
      <c r="I961" t="s">
        <v>16</v>
      </c>
      <c r="J961" t="s">
        <v>19</v>
      </c>
      <c r="K961" s="18" t="s">
        <v>4619</v>
      </c>
    </row>
    <row r="962" spans="1:11" x14ac:dyDescent="0.25">
      <c r="A962" s="1">
        <v>44602</v>
      </c>
      <c r="B962" s="18" t="s">
        <v>4620</v>
      </c>
      <c r="C962" s="18" t="s">
        <v>4621</v>
      </c>
      <c r="D962" s="18" t="s">
        <v>4622</v>
      </c>
      <c r="E962">
        <v>0</v>
      </c>
      <c r="F962" t="s">
        <v>12</v>
      </c>
      <c r="G962" t="s">
        <v>11</v>
      </c>
      <c r="H962" s="18" t="s">
        <v>4623</v>
      </c>
      <c r="I962" t="s">
        <v>21</v>
      </c>
      <c r="J962" t="s">
        <v>19</v>
      </c>
      <c r="K962">
        <v>69.989627141606306</v>
      </c>
    </row>
    <row r="963" spans="1:11" x14ac:dyDescent="0.25">
      <c r="A963" s="1">
        <v>44602.041666666664</v>
      </c>
      <c r="B963" s="18" t="s">
        <v>4624</v>
      </c>
      <c r="C963" s="18" t="s">
        <v>4625</v>
      </c>
      <c r="D963" s="18" t="s">
        <v>4626</v>
      </c>
      <c r="E963">
        <v>7</v>
      </c>
      <c r="F963" t="s">
        <v>12</v>
      </c>
      <c r="G963" t="s">
        <v>11</v>
      </c>
      <c r="H963" s="18" t="s">
        <v>4627</v>
      </c>
      <c r="I963" t="s">
        <v>21</v>
      </c>
      <c r="J963" t="s">
        <v>14</v>
      </c>
      <c r="K963" s="18" t="s">
        <v>4628</v>
      </c>
    </row>
    <row r="964" spans="1:11" x14ac:dyDescent="0.25">
      <c r="A964" s="1">
        <v>44602.083333333336</v>
      </c>
      <c r="B964" s="18" t="s">
        <v>4629</v>
      </c>
      <c r="C964" s="18" t="s">
        <v>4630</v>
      </c>
      <c r="D964" s="18" t="s">
        <v>4631</v>
      </c>
      <c r="E964">
        <v>4</v>
      </c>
      <c r="F964" t="s">
        <v>11</v>
      </c>
      <c r="G964" t="s">
        <v>12</v>
      </c>
      <c r="H964" s="18" t="s">
        <v>4632</v>
      </c>
      <c r="I964" t="s">
        <v>21</v>
      </c>
      <c r="J964" t="s">
        <v>14</v>
      </c>
      <c r="K964" s="18" t="s">
        <v>4633</v>
      </c>
    </row>
    <row r="965" spans="1:11" x14ac:dyDescent="0.25">
      <c r="A965" s="1">
        <v>44602.125</v>
      </c>
      <c r="B965" s="18" t="s">
        <v>4634</v>
      </c>
      <c r="C965" s="18" t="s">
        <v>4635</v>
      </c>
      <c r="D965" s="18" t="s">
        <v>4636</v>
      </c>
      <c r="E965">
        <v>7</v>
      </c>
      <c r="F965" t="s">
        <v>11</v>
      </c>
      <c r="G965" t="s">
        <v>11</v>
      </c>
      <c r="H965" s="18" t="s">
        <v>4637</v>
      </c>
      <c r="I965" t="s">
        <v>18</v>
      </c>
      <c r="J965" t="s">
        <v>19</v>
      </c>
      <c r="K965" s="18" t="s">
        <v>4638</v>
      </c>
    </row>
    <row r="966" spans="1:11" x14ac:dyDescent="0.25">
      <c r="A966" s="1">
        <v>44602.166666666664</v>
      </c>
      <c r="B966" s="18" t="s">
        <v>4639</v>
      </c>
      <c r="C966" s="18" t="s">
        <v>4640</v>
      </c>
      <c r="D966" s="18" t="s">
        <v>4641</v>
      </c>
      <c r="E966">
        <v>0</v>
      </c>
      <c r="F966" t="s">
        <v>11</v>
      </c>
      <c r="G966" t="s">
        <v>11</v>
      </c>
      <c r="H966" s="18" t="s">
        <v>4642</v>
      </c>
      <c r="I966" t="s">
        <v>18</v>
      </c>
      <c r="J966" t="s">
        <v>14</v>
      </c>
      <c r="K966" s="18" t="s">
        <v>4643</v>
      </c>
    </row>
    <row r="967" spans="1:11" x14ac:dyDescent="0.25">
      <c r="A967" s="1">
        <v>44602.208333333336</v>
      </c>
      <c r="B967" s="18" t="s">
        <v>4644</v>
      </c>
      <c r="C967" s="18" t="s">
        <v>4645</v>
      </c>
      <c r="D967" s="18" t="s">
        <v>4646</v>
      </c>
      <c r="E967">
        <v>8</v>
      </c>
      <c r="F967" t="s">
        <v>11</v>
      </c>
      <c r="G967" t="s">
        <v>11</v>
      </c>
      <c r="H967" s="18" t="s">
        <v>4647</v>
      </c>
      <c r="I967" t="s">
        <v>21</v>
      </c>
      <c r="J967" t="s">
        <v>19</v>
      </c>
      <c r="K967" s="18" t="s">
        <v>4648</v>
      </c>
    </row>
    <row r="968" spans="1:11" x14ac:dyDescent="0.25">
      <c r="A968" s="1">
        <v>44602.25</v>
      </c>
      <c r="B968" s="18" t="s">
        <v>4649</v>
      </c>
      <c r="C968" s="18" t="s">
        <v>4650</v>
      </c>
      <c r="D968" s="18" t="s">
        <v>4651</v>
      </c>
      <c r="E968">
        <v>4</v>
      </c>
      <c r="F968" t="s">
        <v>11</v>
      </c>
      <c r="G968" t="s">
        <v>11</v>
      </c>
      <c r="H968" s="18" t="s">
        <v>4652</v>
      </c>
      <c r="I968" t="s">
        <v>21</v>
      </c>
      <c r="J968" t="s">
        <v>19</v>
      </c>
      <c r="K968" s="18" t="s">
        <v>4653</v>
      </c>
    </row>
    <row r="969" spans="1:11" x14ac:dyDescent="0.25">
      <c r="A969" s="1">
        <v>44602.291666666664</v>
      </c>
      <c r="B969" s="18" t="s">
        <v>4654</v>
      </c>
      <c r="C969" s="18" t="s">
        <v>4655</v>
      </c>
      <c r="D969" s="18" t="s">
        <v>4656</v>
      </c>
      <c r="E969">
        <v>7</v>
      </c>
      <c r="F969" t="s">
        <v>12</v>
      </c>
      <c r="G969" t="s">
        <v>11</v>
      </c>
      <c r="H969" s="18" t="s">
        <v>4657</v>
      </c>
      <c r="I969" t="s">
        <v>21</v>
      </c>
      <c r="J969" t="s">
        <v>14</v>
      </c>
      <c r="K969" s="18" t="s">
        <v>4658</v>
      </c>
    </row>
    <row r="970" spans="1:11" x14ac:dyDescent="0.25">
      <c r="A970" s="1">
        <v>44602.333333333336</v>
      </c>
      <c r="B970">
        <v>22.640603014321901</v>
      </c>
      <c r="C970" s="18" t="s">
        <v>4659</v>
      </c>
      <c r="D970" s="18" t="s">
        <v>4660</v>
      </c>
      <c r="E970">
        <v>5</v>
      </c>
      <c r="F970" t="s">
        <v>11</v>
      </c>
      <c r="G970" t="s">
        <v>12</v>
      </c>
      <c r="H970" s="18" t="s">
        <v>4661</v>
      </c>
      <c r="I970" t="s">
        <v>17</v>
      </c>
      <c r="J970" t="s">
        <v>19</v>
      </c>
      <c r="K970" s="18" t="s">
        <v>4662</v>
      </c>
    </row>
    <row r="971" spans="1:11" x14ac:dyDescent="0.25">
      <c r="A971" s="1">
        <v>44602.375</v>
      </c>
      <c r="B971" s="18" t="s">
        <v>4663</v>
      </c>
      <c r="C971" s="18" t="s">
        <v>4664</v>
      </c>
      <c r="D971" s="18" t="s">
        <v>4665</v>
      </c>
      <c r="E971">
        <v>0</v>
      </c>
      <c r="F971" t="s">
        <v>11</v>
      </c>
      <c r="G971" t="s">
        <v>11</v>
      </c>
      <c r="H971" s="18" t="s">
        <v>4666</v>
      </c>
      <c r="I971" t="s">
        <v>21</v>
      </c>
      <c r="J971" t="s">
        <v>19</v>
      </c>
      <c r="K971" s="18" t="s">
        <v>4667</v>
      </c>
    </row>
    <row r="972" spans="1:11" x14ac:dyDescent="0.25">
      <c r="A972" s="1">
        <v>44602.416666666664</v>
      </c>
      <c r="B972" s="18" t="s">
        <v>4668</v>
      </c>
      <c r="C972" s="18" t="s">
        <v>4669</v>
      </c>
      <c r="D972" s="18" t="s">
        <v>4670</v>
      </c>
      <c r="E972">
        <v>7</v>
      </c>
      <c r="F972" t="s">
        <v>12</v>
      </c>
      <c r="G972" t="s">
        <v>12</v>
      </c>
      <c r="H972" s="18" t="s">
        <v>4671</v>
      </c>
      <c r="I972" t="s">
        <v>16</v>
      </c>
      <c r="J972" t="s">
        <v>19</v>
      </c>
      <c r="K972" s="18" t="s">
        <v>4672</v>
      </c>
    </row>
    <row r="973" spans="1:11" x14ac:dyDescent="0.25">
      <c r="A973" s="1">
        <v>44602.458333333336</v>
      </c>
      <c r="B973" s="18" t="s">
        <v>4673</v>
      </c>
      <c r="C973" s="18" t="s">
        <v>4674</v>
      </c>
      <c r="D973" s="18" t="s">
        <v>4675</v>
      </c>
      <c r="E973">
        <v>7</v>
      </c>
      <c r="F973" t="s">
        <v>12</v>
      </c>
      <c r="G973" t="s">
        <v>12</v>
      </c>
      <c r="H973" s="18" t="s">
        <v>4676</v>
      </c>
      <c r="I973" t="s">
        <v>18</v>
      </c>
      <c r="J973" t="s">
        <v>14</v>
      </c>
      <c r="K973" s="18" t="s">
        <v>4677</v>
      </c>
    </row>
    <row r="974" spans="1:11" x14ac:dyDescent="0.25">
      <c r="A974" s="1">
        <v>44602.5</v>
      </c>
      <c r="B974" s="18" t="s">
        <v>4678</v>
      </c>
      <c r="C974">
        <v>31.303698372614701</v>
      </c>
      <c r="D974" s="18" t="s">
        <v>4679</v>
      </c>
      <c r="E974">
        <v>3</v>
      </c>
      <c r="F974" t="s">
        <v>12</v>
      </c>
      <c r="G974" t="s">
        <v>12</v>
      </c>
      <c r="H974" s="18" t="s">
        <v>4680</v>
      </c>
      <c r="I974" t="s">
        <v>18</v>
      </c>
      <c r="J974" t="s">
        <v>19</v>
      </c>
      <c r="K974" s="18" t="s">
        <v>4681</v>
      </c>
    </row>
    <row r="975" spans="1:11" x14ac:dyDescent="0.25">
      <c r="A975" s="1">
        <v>44602.541666666664</v>
      </c>
      <c r="B975">
        <v>27.417999929856499</v>
      </c>
      <c r="C975" s="18" t="s">
        <v>4682</v>
      </c>
      <c r="D975" s="18" t="s">
        <v>4683</v>
      </c>
      <c r="E975">
        <v>3</v>
      </c>
      <c r="F975" t="s">
        <v>12</v>
      </c>
      <c r="G975" t="s">
        <v>11</v>
      </c>
      <c r="H975" s="18" t="s">
        <v>4684</v>
      </c>
      <c r="I975" t="s">
        <v>18</v>
      </c>
      <c r="J975" t="s">
        <v>14</v>
      </c>
      <c r="K975">
        <v>85.556235580314905</v>
      </c>
    </row>
    <row r="976" spans="1:11" x14ac:dyDescent="0.25">
      <c r="A976" s="1">
        <v>44602.583333333336</v>
      </c>
      <c r="B976" s="18" t="s">
        <v>4685</v>
      </c>
      <c r="C976" s="18" t="s">
        <v>4686</v>
      </c>
      <c r="D976" s="18" t="s">
        <v>4687</v>
      </c>
      <c r="E976">
        <v>8</v>
      </c>
      <c r="F976" t="s">
        <v>12</v>
      </c>
      <c r="G976" t="s">
        <v>11</v>
      </c>
      <c r="H976" s="18" t="s">
        <v>4688</v>
      </c>
      <c r="I976" t="s">
        <v>21</v>
      </c>
      <c r="J976" t="s">
        <v>19</v>
      </c>
      <c r="K976" s="18" t="s">
        <v>4689</v>
      </c>
    </row>
    <row r="977" spans="1:11" x14ac:dyDescent="0.25">
      <c r="A977" s="1">
        <v>44602.625</v>
      </c>
      <c r="B977" s="18" t="s">
        <v>4690</v>
      </c>
      <c r="C977" s="18" t="s">
        <v>4691</v>
      </c>
      <c r="D977" s="18" t="s">
        <v>4692</v>
      </c>
      <c r="E977">
        <v>9</v>
      </c>
      <c r="F977" t="s">
        <v>11</v>
      </c>
      <c r="G977" t="s">
        <v>11</v>
      </c>
      <c r="H977">
        <v>20.969063432043601</v>
      </c>
      <c r="I977" t="s">
        <v>16</v>
      </c>
      <c r="J977" t="s">
        <v>19</v>
      </c>
      <c r="K977" s="18" t="s">
        <v>4693</v>
      </c>
    </row>
    <row r="978" spans="1:11" x14ac:dyDescent="0.25">
      <c r="A978" s="1">
        <v>44602.666666666664</v>
      </c>
      <c r="B978" s="18" t="s">
        <v>4694</v>
      </c>
      <c r="C978" s="18" t="s">
        <v>4695</v>
      </c>
      <c r="D978" s="18" t="s">
        <v>4696</v>
      </c>
      <c r="E978">
        <v>5</v>
      </c>
      <c r="F978" t="s">
        <v>12</v>
      </c>
      <c r="G978" t="s">
        <v>12</v>
      </c>
      <c r="H978" s="18" t="s">
        <v>4697</v>
      </c>
      <c r="I978" t="s">
        <v>20</v>
      </c>
      <c r="J978" t="s">
        <v>14</v>
      </c>
      <c r="K978">
        <v>74.008294134165396</v>
      </c>
    </row>
    <row r="979" spans="1:11" x14ac:dyDescent="0.25">
      <c r="A979" s="1">
        <v>44602.708333333336</v>
      </c>
      <c r="B979" s="18" t="s">
        <v>4698</v>
      </c>
      <c r="C979" s="18" t="s">
        <v>4699</v>
      </c>
      <c r="D979" s="18" t="s">
        <v>4700</v>
      </c>
      <c r="E979">
        <v>4</v>
      </c>
      <c r="F979" t="s">
        <v>12</v>
      </c>
      <c r="G979" t="s">
        <v>12</v>
      </c>
      <c r="H979" s="18" t="s">
        <v>4701</v>
      </c>
      <c r="I979" t="s">
        <v>16</v>
      </c>
      <c r="J979" t="s">
        <v>19</v>
      </c>
      <c r="K979" s="18" t="s">
        <v>4702</v>
      </c>
    </row>
    <row r="980" spans="1:11" x14ac:dyDescent="0.25">
      <c r="A980" s="1">
        <v>44602.75</v>
      </c>
      <c r="B980" s="18" t="s">
        <v>4703</v>
      </c>
      <c r="C980" s="18" t="s">
        <v>4704</v>
      </c>
      <c r="D980">
        <v>1077.00620400249</v>
      </c>
      <c r="E980">
        <v>4</v>
      </c>
      <c r="F980" t="s">
        <v>12</v>
      </c>
      <c r="G980" t="s">
        <v>11</v>
      </c>
      <c r="H980" s="18" t="s">
        <v>4705</v>
      </c>
      <c r="I980" t="s">
        <v>20</v>
      </c>
      <c r="J980" t="s">
        <v>14</v>
      </c>
      <c r="K980">
        <v>87.428844388737403</v>
      </c>
    </row>
    <row r="981" spans="1:11" x14ac:dyDescent="0.25">
      <c r="A981" s="1">
        <v>44602.791666666664</v>
      </c>
      <c r="B981" s="18" t="s">
        <v>4706</v>
      </c>
      <c r="C981" s="18" t="s">
        <v>4707</v>
      </c>
      <c r="D981" s="18" t="s">
        <v>4708</v>
      </c>
      <c r="E981">
        <v>8</v>
      </c>
      <c r="F981" t="s">
        <v>11</v>
      </c>
      <c r="G981" t="s">
        <v>12</v>
      </c>
      <c r="H981" s="18" t="s">
        <v>4709</v>
      </c>
      <c r="I981" t="s">
        <v>16</v>
      </c>
      <c r="J981" t="s">
        <v>19</v>
      </c>
      <c r="K981">
        <v>73.944897160381899</v>
      </c>
    </row>
    <row r="982" spans="1:11" x14ac:dyDescent="0.25">
      <c r="A982" s="1">
        <v>44602.833333333336</v>
      </c>
      <c r="B982" s="18" t="s">
        <v>4710</v>
      </c>
      <c r="C982" s="18" t="s">
        <v>4711</v>
      </c>
      <c r="D982" s="18" t="s">
        <v>4712</v>
      </c>
      <c r="E982">
        <v>1</v>
      </c>
      <c r="F982" t="s">
        <v>12</v>
      </c>
      <c r="G982" t="s">
        <v>11</v>
      </c>
      <c r="H982" s="18" t="s">
        <v>4713</v>
      </c>
      <c r="I982" t="s">
        <v>21</v>
      </c>
      <c r="J982" t="s">
        <v>14</v>
      </c>
      <c r="K982" s="18" t="s">
        <v>4714</v>
      </c>
    </row>
    <row r="983" spans="1:11" x14ac:dyDescent="0.25">
      <c r="A983" s="1">
        <v>44602.875</v>
      </c>
      <c r="B983" s="18" t="s">
        <v>4715</v>
      </c>
      <c r="C983" s="18" t="s">
        <v>4716</v>
      </c>
      <c r="D983" s="18" t="s">
        <v>4717</v>
      </c>
      <c r="E983">
        <v>3</v>
      </c>
      <c r="F983" t="s">
        <v>11</v>
      </c>
      <c r="G983" t="s">
        <v>11</v>
      </c>
      <c r="H983" s="18" t="s">
        <v>4718</v>
      </c>
      <c r="I983" t="s">
        <v>17</v>
      </c>
      <c r="J983" t="s">
        <v>14</v>
      </c>
      <c r="K983" s="18" t="s">
        <v>4719</v>
      </c>
    </row>
    <row r="984" spans="1:11" x14ac:dyDescent="0.25">
      <c r="A984" s="1">
        <v>44602.916666666664</v>
      </c>
      <c r="B984" s="18" t="s">
        <v>4720</v>
      </c>
      <c r="C984" s="18" t="s">
        <v>4721</v>
      </c>
      <c r="D984" s="18" t="s">
        <v>4722</v>
      </c>
      <c r="E984">
        <v>5</v>
      </c>
      <c r="F984" t="s">
        <v>12</v>
      </c>
      <c r="G984" t="s">
        <v>11</v>
      </c>
      <c r="H984">
        <v>27.902648576126602</v>
      </c>
      <c r="I984" t="s">
        <v>16</v>
      </c>
      <c r="J984" t="s">
        <v>14</v>
      </c>
      <c r="K984" s="18" t="s">
        <v>4723</v>
      </c>
    </row>
    <row r="985" spans="1:11" x14ac:dyDescent="0.25">
      <c r="A985" s="1">
        <v>44602.958333333336</v>
      </c>
      <c r="B985" s="18" t="s">
        <v>4724</v>
      </c>
      <c r="C985" s="18" t="s">
        <v>4725</v>
      </c>
      <c r="D985" s="18" t="s">
        <v>4726</v>
      </c>
      <c r="E985">
        <v>7</v>
      </c>
      <c r="F985" t="s">
        <v>12</v>
      </c>
      <c r="G985" t="s">
        <v>11</v>
      </c>
      <c r="H985" s="18" t="s">
        <v>4727</v>
      </c>
      <c r="I985" t="s">
        <v>21</v>
      </c>
      <c r="J985" t="s">
        <v>14</v>
      </c>
      <c r="K985" s="18" t="s">
        <v>4728</v>
      </c>
    </row>
    <row r="986" spans="1:11" x14ac:dyDescent="0.25">
      <c r="A986" s="1">
        <v>44603</v>
      </c>
      <c r="B986" s="18" t="s">
        <v>4729</v>
      </c>
      <c r="C986" s="18" t="s">
        <v>4730</v>
      </c>
      <c r="D986" s="18" t="s">
        <v>4731</v>
      </c>
      <c r="E986">
        <v>0</v>
      </c>
      <c r="F986" t="s">
        <v>12</v>
      </c>
      <c r="G986" t="s">
        <v>12</v>
      </c>
      <c r="H986" s="18" t="s">
        <v>4732</v>
      </c>
      <c r="I986" t="s">
        <v>18</v>
      </c>
      <c r="J986" t="s">
        <v>14</v>
      </c>
      <c r="K986" s="18" t="s">
        <v>4733</v>
      </c>
    </row>
    <row r="987" spans="1:11" x14ac:dyDescent="0.25">
      <c r="A987" s="1">
        <v>44603.041666666664</v>
      </c>
      <c r="B987" s="18" t="s">
        <v>4734</v>
      </c>
      <c r="C987" s="18" t="s">
        <v>4735</v>
      </c>
      <c r="D987" s="18" t="s">
        <v>4736</v>
      </c>
      <c r="E987">
        <v>3</v>
      </c>
      <c r="F987" t="s">
        <v>12</v>
      </c>
      <c r="G987" t="s">
        <v>11</v>
      </c>
      <c r="H987" s="18" t="s">
        <v>4737</v>
      </c>
      <c r="I987" t="s">
        <v>15</v>
      </c>
      <c r="J987" t="s">
        <v>19</v>
      </c>
      <c r="K987" s="18" t="s">
        <v>4738</v>
      </c>
    </row>
    <row r="988" spans="1:11" x14ac:dyDescent="0.25">
      <c r="A988" s="1">
        <v>44603.083333333336</v>
      </c>
      <c r="B988" s="18" t="s">
        <v>4739</v>
      </c>
      <c r="C988" s="18" t="s">
        <v>4740</v>
      </c>
      <c r="D988" s="18" t="s">
        <v>4741</v>
      </c>
      <c r="E988">
        <v>5</v>
      </c>
      <c r="F988" t="s">
        <v>12</v>
      </c>
      <c r="G988" t="s">
        <v>11</v>
      </c>
      <c r="H988" s="18" t="s">
        <v>4742</v>
      </c>
      <c r="I988" t="s">
        <v>17</v>
      </c>
      <c r="J988" t="s">
        <v>19</v>
      </c>
      <c r="K988" s="18" t="s">
        <v>4743</v>
      </c>
    </row>
    <row r="989" spans="1:11" x14ac:dyDescent="0.25">
      <c r="A989" s="1">
        <v>44603.125</v>
      </c>
      <c r="B989" s="18" t="s">
        <v>4744</v>
      </c>
      <c r="C989" s="18" t="s">
        <v>4745</v>
      </c>
      <c r="D989" s="18" t="s">
        <v>4746</v>
      </c>
      <c r="E989">
        <v>4</v>
      </c>
      <c r="F989" t="s">
        <v>11</v>
      </c>
      <c r="G989" t="s">
        <v>12</v>
      </c>
      <c r="H989" s="18" t="s">
        <v>4747</v>
      </c>
      <c r="I989" t="s">
        <v>21</v>
      </c>
      <c r="J989" t="s">
        <v>14</v>
      </c>
      <c r="K989">
        <v>73.621236769030602</v>
      </c>
    </row>
    <row r="990" spans="1:11" x14ac:dyDescent="0.25">
      <c r="A990" s="1">
        <v>44603.166666666664</v>
      </c>
      <c r="B990" s="18" t="s">
        <v>4748</v>
      </c>
      <c r="C990" s="18" t="s">
        <v>4749</v>
      </c>
      <c r="D990" s="18" t="s">
        <v>4750</v>
      </c>
      <c r="E990">
        <v>6</v>
      </c>
      <c r="F990" t="s">
        <v>11</v>
      </c>
      <c r="G990" t="s">
        <v>11</v>
      </c>
      <c r="H990" s="18" t="s">
        <v>4751</v>
      </c>
      <c r="I990" t="s">
        <v>20</v>
      </c>
      <c r="J990" t="s">
        <v>19</v>
      </c>
      <c r="K990" s="18" t="s">
        <v>4752</v>
      </c>
    </row>
    <row r="991" spans="1:11" x14ac:dyDescent="0.25">
      <c r="A991" s="1">
        <v>44603.208333333336</v>
      </c>
      <c r="B991" s="18" t="s">
        <v>4753</v>
      </c>
      <c r="C991" s="18" t="s">
        <v>4754</v>
      </c>
      <c r="D991" s="18" t="s">
        <v>4755</v>
      </c>
      <c r="E991">
        <v>3</v>
      </c>
      <c r="F991" t="s">
        <v>12</v>
      </c>
      <c r="G991" t="s">
        <v>12</v>
      </c>
      <c r="H991" s="18" t="s">
        <v>4756</v>
      </c>
      <c r="I991" t="s">
        <v>21</v>
      </c>
      <c r="J991" t="s">
        <v>19</v>
      </c>
      <c r="K991" s="18" t="s">
        <v>4757</v>
      </c>
    </row>
    <row r="992" spans="1:11" x14ac:dyDescent="0.25">
      <c r="A992" s="1">
        <v>44603.25</v>
      </c>
      <c r="B992" s="18" t="s">
        <v>4758</v>
      </c>
      <c r="C992" s="18" t="s">
        <v>4759</v>
      </c>
      <c r="D992" s="18" t="s">
        <v>4760</v>
      </c>
      <c r="E992">
        <v>6</v>
      </c>
      <c r="F992" t="s">
        <v>11</v>
      </c>
      <c r="G992" t="s">
        <v>11</v>
      </c>
      <c r="H992" s="18" t="s">
        <v>4761</v>
      </c>
      <c r="I992" t="s">
        <v>17</v>
      </c>
      <c r="J992" t="s">
        <v>14</v>
      </c>
      <c r="K992" s="18" t="s">
        <v>4762</v>
      </c>
    </row>
    <row r="993" spans="1:11" x14ac:dyDescent="0.25">
      <c r="A993" s="1">
        <v>44603.291666666664</v>
      </c>
      <c r="B993" s="18" t="s">
        <v>4763</v>
      </c>
      <c r="C993" s="18" t="s">
        <v>4764</v>
      </c>
      <c r="D993" s="18" t="s">
        <v>4765</v>
      </c>
      <c r="E993">
        <v>6</v>
      </c>
      <c r="F993" t="s">
        <v>12</v>
      </c>
      <c r="G993" t="s">
        <v>12</v>
      </c>
      <c r="H993" s="18" t="s">
        <v>4766</v>
      </c>
      <c r="I993" t="s">
        <v>13</v>
      </c>
      <c r="J993" t="s">
        <v>14</v>
      </c>
      <c r="K993" s="18" t="s">
        <v>4767</v>
      </c>
    </row>
    <row r="994" spans="1:11" x14ac:dyDescent="0.25">
      <c r="A994" s="1">
        <v>44603.333333333336</v>
      </c>
      <c r="B994" s="18" t="s">
        <v>4768</v>
      </c>
      <c r="C994" s="18" t="s">
        <v>4769</v>
      </c>
      <c r="D994" s="18" t="s">
        <v>4770</v>
      </c>
      <c r="E994">
        <v>8</v>
      </c>
      <c r="F994" t="s">
        <v>12</v>
      </c>
      <c r="G994" t="s">
        <v>12</v>
      </c>
      <c r="H994" s="18" t="s">
        <v>4771</v>
      </c>
      <c r="I994" t="s">
        <v>15</v>
      </c>
      <c r="J994" t="s">
        <v>19</v>
      </c>
      <c r="K994" s="18" t="s">
        <v>4772</v>
      </c>
    </row>
    <row r="995" spans="1:11" x14ac:dyDescent="0.25">
      <c r="A995" s="1">
        <v>44603.375</v>
      </c>
      <c r="B995" s="18" t="s">
        <v>4773</v>
      </c>
      <c r="C995" s="18" t="s">
        <v>4774</v>
      </c>
      <c r="D995" s="18" t="s">
        <v>4775</v>
      </c>
      <c r="E995">
        <v>9</v>
      </c>
      <c r="F995" t="s">
        <v>11</v>
      </c>
      <c r="G995" t="s">
        <v>12</v>
      </c>
      <c r="H995" s="18" t="s">
        <v>4776</v>
      </c>
      <c r="I995" t="s">
        <v>15</v>
      </c>
      <c r="J995" t="s">
        <v>14</v>
      </c>
      <c r="K995" s="18" t="s">
        <v>4777</v>
      </c>
    </row>
    <row r="996" spans="1:11" x14ac:dyDescent="0.25">
      <c r="A996" s="1">
        <v>44603.416666666664</v>
      </c>
      <c r="B996" s="18" t="s">
        <v>4778</v>
      </c>
      <c r="C996" s="18" t="s">
        <v>4779</v>
      </c>
      <c r="D996" s="18" t="s">
        <v>4780</v>
      </c>
      <c r="E996">
        <v>8</v>
      </c>
      <c r="F996" t="s">
        <v>11</v>
      </c>
      <c r="G996" t="s">
        <v>12</v>
      </c>
      <c r="H996" s="18" t="s">
        <v>4781</v>
      </c>
      <c r="I996" t="s">
        <v>18</v>
      </c>
      <c r="J996" t="s">
        <v>14</v>
      </c>
      <c r="K996" s="18" t="s">
        <v>4782</v>
      </c>
    </row>
    <row r="997" spans="1:11" x14ac:dyDescent="0.25">
      <c r="A997" s="1">
        <v>44603.458333333336</v>
      </c>
      <c r="B997" s="18" t="s">
        <v>4783</v>
      </c>
      <c r="C997" s="18" t="s">
        <v>4784</v>
      </c>
      <c r="D997" s="18" t="s">
        <v>4785</v>
      </c>
      <c r="E997">
        <v>5</v>
      </c>
      <c r="F997" t="s">
        <v>12</v>
      </c>
      <c r="G997" t="s">
        <v>12</v>
      </c>
      <c r="H997" s="18" t="s">
        <v>4786</v>
      </c>
      <c r="I997" t="s">
        <v>15</v>
      </c>
      <c r="J997" t="s">
        <v>14</v>
      </c>
      <c r="K997" s="18" t="s">
        <v>4787</v>
      </c>
    </row>
    <row r="998" spans="1:11" x14ac:dyDescent="0.25">
      <c r="A998" s="1">
        <v>44603.5</v>
      </c>
      <c r="B998" s="18" t="s">
        <v>4788</v>
      </c>
      <c r="C998" s="18" t="s">
        <v>4789</v>
      </c>
      <c r="D998" s="18" t="s">
        <v>4790</v>
      </c>
      <c r="E998">
        <v>4</v>
      </c>
      <c r="F998" t="s">
        <v>12</v>
      </c>
      <c r="G998" t="s">
        <v>11</v>
      </c>
      <c r="H998" s="18" t="s">
        <v>4791</v>
      </c>
      <c r="I998" t="s">
        <v>21</v>
      </c>
      <c r="J998" t="s">
        <v>19</v>
      </c>
      <c r="K998" s="18" t="s">
        <v>4792</v>
      </c>
    </row>
    <row r="999" spans="1:11" x14ac:dyDescent="0.25">
      <c r="A999" s="1">
        <v>44603.541666666664</v>
      </c>
      <c r="B999" s="18" t="s">
        <v>4793</v>
      </c>
      <c r="C999" s="18" t="s">
        <v>4794</v>
      </c>
      <c r="D999" s="18" t="s">
        <v>4795</v>
      </c>
      <c r="E999">
        <v>6</v>
      </c>
      <c r="F999" t="s">
        <v>12</v>
      </c>
      <c r="G999" t="s">
        <v>11</v>
      </c>
      <c r="H999" s="18" t="s">
        <v>4796</v>
      </c>
      <c r="I999" t="s">
        <v>18</v>
      </c>
      <c r="J999" t="s">
        <v>19</v>
      </c>
      <c r="K999" s="18" t="s">
        <v>4797</v>
      </c>
    </row>
    <row r="1000" spans="1:11" x14ac:dyDescent="0.25">
      <c r="A1000" s="1">
        <v>44603.583333333336</v>
      </c>
      <c r="B1000" s="18" t="s">
        <v>4798</v>
      </c>
      <c r="C1000" s="18" t="s">
        <v>4799</v>
      </c>
      <c r="D1000" s="18" t="s">
        <v>4800</v>
      </c>
      <c r="E1000">
        <v>3</v>
      </c>
      <c r="F1000" t="s">
        <v>11</v>
      </c>
      <c r="G1000" t="s">
        <v>12</v>
      </c>
      <c r="H1000" s="18" t="s">
        <v>4801</v>
      </c>
      <c r="I1000" t="s">
        <v>20</v>
      </c>
      <c r="J1000" t="s">
        <v>19</v>
      </c>
      <c r="K1000" s="18" t="s">
        <v>4802</v>
      </c>
    </row>
    <row r="1001" spans="1:11" x14ac:dyDescent="0.25">
      <c r="A1001" s="1">
        <v>44603.625</v>
      </c>
      <c r="B1001" s="18" t="s">
        <v>4803</v>
      </c>
      <c r="C1001" s="18" t="s">
        <v>4804</v>
      </c>
      <c r="D1001" s="18" t="s">
        <v>4805</v>
      </c>
      <c r="E1001">
        <v>6</v>
      </c>
      <c r="F1001" t="s">
        <v>12</v>
      </c>
      <c r="G1001" t="s">
        <v>11</v>
      </c>
      <c r="H1001" s="18" t="s">
        <v>4806</v>
      </c>
      <c r="I1001" t="s">
        <v>15</v>
      </c>
      <c r="J1001" t="s">
        <v>14</v>
      </c>
      <c r="K1001" s="18" t="s">
        <v>4807</v>
      </c>
    </row>
  </sheetData>
  <sheetProtection algorithmName="SHA-512" hashValue="WpkcvlL5GLMF6Hun6beTbub+DFBcfJOngxPuya05lz7f1hp+ZOVGjj6UAZL6O/C1vmferbCsfdhPdMqO4BT5qQ==" saltValue="7LEuPXalr0x+Wv42byCqyw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70CC-F9C0-46F8-9ADB-49E846856973}">
  <dimension ref="A1:AS1002"/>
  <sheetViews>
    <sheetView tabSelected="1" workbookViewId="0">
      <selection activeCell="S7" sqref="S7"/>
    </sheetView>
  </sheetViews>
  <sheetFormatPr defaultRowHeight="15" x14ac:dyDescent="0.25"/>
  <cols>
    <col min="1" max="1" width="19.140625" style="9" customWidth="1"/>
    <col min="2" max="5" width="19.140625" customWidth="1"/>
    <col min="6" max="6" width="12" bestFit="1" customWidth="1"/>
    <col min="12" max="12" width="17.28515625" customWidth="1"/>
    <col min="19" max="19" width="10.85546875" bestFit="1" customWidth="1"/>
    <col min="20" max="21" width="10.85546875" customWidth="1"/>
    <col min="31" max="31" width="12" bestFit="1" customWidth="1"/>
    <col min="43" max="43" width="31.140625" customWidth="1"/>
    <col min="44" max="44" width="13.5703125" customWidth="1"/>
    <col min="45" max="45" width="13.85546875" customWidth="1"/>
  </cols>
  <sheetData>
    <row r="1" spans="1:40" ht="46.5" customHeight="1" x14ac:dyDescent="0.3">
      <c r="L1" s="22" t="s">
        <v>4812</v>
      </c>
      <c r="M1" s="7"/>
      <c r="N1" s="7"/>
      <c r="O1" s="19"/>
      <c r="P1" s="19"/>
    </row>
    <row r="3" spans="1:40" x14ac:dyDescent="0.25">
      <c r="A3" s="10" t="s">
        <v>0</v>
      </c>
      <c r="B3" s="6" t="s">
        <v>43</v>
      </c>
      <c r="C3" s="6" t="s">
        <v>44</v>
      </c>
      <c r="D3" s="6" t="s">
        <v>36</v>
      </c>
      <c r="E3" s="6" t="s">
        <v>41</v>
      </c>
      <c r="F3" s="6" t="s">
        <v>1</v>
      </c>
      <c r="G3" s="6" t="s">
        <v>2</v>
      </c>
      <c r="H3" s="6" t="s">
        <v>3</v>
      </c>
      <c r="I3" s="6" t="s">
        <v>4</v>
      </c>
      <c r="J3" s="6" t="s">
        <v>5</v>
      </c>
      <c r="K3" s="6" t="s">
        <v>6</v>
      </c>
      <c r="L3" s="6" t="s">
        <v>7</v>
      </c>
      <c r="M3" s="6" t="s">
        <v>8</v>
      </c>
      <c r="N3" s="6" t="s">
        <v>9</v>
      </c>
      <c r="O3" s="6" t="s">
        <v>10</v>
      </c>
      <c r="P3" s="6" t="s">
        <v>73</v>
      </c>
      <c r="Q3" s="6" t="s">
        <v>74</v>
      </c>
      <c r="R3" s="6" t="s">
        <v>81</v>
      </c>
      <c r="S3" s="6" t="s">
        <v>75</v>
      </c>
      <c r="T3" s="6" t="s">
        <v>82</v>
      </c>
      <c r="U3" s="6" t="s">
        <v>85</v>
      </c>
      <c r="V3" s="6" t="s">
        <v>60</v>
      </c>
      <c r="W3" s="6" t="s">
        <v>59</v>
      </c>
      <c r="X3" s="6" t="s">
        <v>47</v>
      </c>
      <c r="Y3" s="6" t="s">
        <v>48</v>
      </c>
      <c r="Z3" s="6" t="s">
        <v>49</v>
      </c>
      <c r="AA3" s="6" t="s">
        <v>50</v>
      </c>
      <c r="AB3" s="6" t="s">
        <v>51</v>
      </c>
      <c r="AC3" s="6" t="s">
        <v>52</v>
      </c>
      <c r="AD3" s="6" t="s">
        <v>53</v>
      </c>
      <c r="AE3" s="6" t="s">
        <v>54</v>
      </c>
      <c r="AF3" s="6" t="s">
        <v>55</v>
      </c>
      <c r="AG3" s="6"/>
      <c r="AH3" s="6" t="s">
        <v>61</v>
      </c>
      <c r="AI3" s="6" t="s">
        <v>62</v>
      </c>
      <c r="AJ3" s="6" t="s">
        <v>63</v>
      </c>
      <c r="AK3" s="6" t="s">
        <v>64</v>
      </c>
      <c r="AM3" s="6" t="s">
        <v>66</v>
      </c>
      <c r="AN3" s="6" t="s">
        <v>65</v>
      </c>
    </row>
    <row r="4" spans="1:40" x14ac:dyDescent="0.25">
      <c r="A4" s="9">
        <v>44562</v>
      </c>
      <c r="B4" s="1" t="str">
        <f>TEXT(A4,"dddd")</f>
        <v>Saturday</v>
      </c>
      <c r="C4" s="1" t="str">
        <f>IF(OR(B4="Saturday", B4="Sunday"), "Weekend", "Weekday")</f>
        <v>Weekend</v>
      </c>
      <c r="D4" s="4">
        <f>HOUR(A4)</f>
        <v>0</v>
      </c>
      <c r="E4" s="4" t="str">
        <f>IF(AND(D4&gt;=8, D4&lt;22), "Peak", "Off-Peak")</f>
        <v>Off-Peak</v>
      </c>
      <c r="F4">
        <v>25.1394334377269</v>
      </c>
      <c r="G4">
        <v>43.431581204802796</v>
      </c>
      <c r="H4">
        <v>1565.69399925111</v>
      </c>
      <c r="I4">
        <v>5</v>
      </c>
      <c r="J4" t="s">
        <v>11</v>
      </c>
      <c r="K4" t="s">
        <v>12</v>
      </c>
      <c r="L4">
        <v>2.7746987916587398</v>
      </c>
      <c r="M4" t="s">
        <v>13</v>
      </c>
      <c r="N4" t="s">
        <v>14</v>
      </c>
      <c r="O4">
        <v>75.364373395392093</v>
      </c>
      <c r="P4">
        <f>F4^2</f>
        <v>631.99111356990136</v>
      </c>
      <c r="Q4">
        <f>F4*O4</f>
        <v>1894.6176485494557</v>
      </c>
      <c r="R4" s="13">
        <f>R17/1000</f>
        <v>26.989410917094407</v>
      </c>
      <c r="S4">
        <f>(S13*S12)-(S10*S9)</f>
        <v>16078266.262191296</v>
      </c>
      <c r="T4">
        <f>($S$6*F4)+$R$4</f>
        <v>77.324054867368275</v>
      </c>
      <c r="U4">
        <f>ABS(O4-T4)</f>
        <v>1.9596814719761824</v>
      </c>
      <c r="V4">
        <f>AVERAGE(O4:O1002)</f>
        <v>77.038283303176868</v>
      </c>
      <c r="X4">
        <f>CORREL(L4:L1002, O4:O1002)</f>
        <v>7.81728377536869E-2</v>
      </c>
      <c r="Y4">
        <f>CORREL(F4:F1002,$O$4:$O$1002)</f>
        <v>0.69900689012384609</v>
      </c>
      <c r="Z4">
        <f>CORREL(G4:G1002,$O$4:$O$1002)</f>
        <v>-9.0479344256902267E-2</v>
      </c>
      <c r="AA4">
        <f>CORREL(H4:H1002,$O$4:$O$1002)</f>
        <v>-3.0188613497469912E-3</v>
      </c>
      <c r="AB4">
        <f>CORREL(I4:I1002,$O$4:$O$1002)</f>
        <v>0.18525399532228543</v>
      </c>
      <c r="AC4" t="str">
        <f>IF(I4 &lt;= 4, "Low", IF(I4 &lt;= 5, "Medium", "High"))</f>
        <v>Medium</v>
      </c>
      <c r="AD4" t="str">
        <f>IF(H4 &lt;= 1000, "Low", IF(H4 &lt;= 1500, "Medium", "High"))</f>
        <v>High</v>
      </c>
      <c r="AE4">
        <f>AVERAGE(I4:I1002)</f>
        <v>4.5785785785785782</v>
      </c>
      <c r="AF4">
        <f>AVERAGE(H4:H1002)</f>
        <v>1499.8012180978628</v>
      </c>
      <c r="AH4" t="str">
        <f>IF(O4&gt;=$V$4, "High", "Low")</f>
        <v>Low</v>
      </c>
      <c r="AI4">
        <f>IF(J4 = "On", 1, 0)</f>
        <v>1</v>
      </c>
      <c r="AJ4">
        <f>IF(K4 = "On", 1, 0)</f>
        <v>0</v>
      </c>
      <c r="AK4" t="str">
        <f>IF(F4 &lt;= 22, "Low", IF(F4 &lt;= 26, "Medium", "High"))</f>
        <v>Medium</v>
      </c>
      <c r="AL4">
        <f>SUMIF(AK4:AK1002,"Medium",O4:O1002)</f>
        <v>32824.180264209572</v>
      </c>
      <c r="AM4" t="s">
        <v>56</v>
      </c>
      <c r="AN4">
        <f>(AL4/AL8)*100</f>
        <v>42.650271907287085</v>
      </c>
    </row>
    <row r="5" spans="1:40" x14ac:dyDescent="0.25">
      <c r="A5" s="9">
        <v>44562.041666666664</v>
      </c>
      <c r="B5" s="1" t="str">
        <f t="shared" ref="B5:B68" si="0">TEXT(A5,"dddd")</f>
        <v>Saturday</v>
      </c>
      <c r="C5" s="1" t="str">
        <f t="shared" ref="C5:C68" si="1">IF(OR(B5="Saturday", B5="Sunday"), "Weekend", "Weekday")</f>
        <v>Weekend</v>
      </c>
      <c r="D5" s="4">
        <f t="shared" ref="D5:D68" si="2">HOUR(A5)</f>
        <v>1</v>
      </c>
      <c r="E5" s="4" t="str">
        <f t="shared" ref="E5:E68" si="3">IF(AND(D5&gt;=8, D5&lt;22), "Peak", "Off-Peak")</f>
        <v>Off-Peak</v>
      </c>
      <c r="F5">
        <v>27.7316505207929</v>
      </c>
      <c r="G5">
        <v>54.225918580232999</v>
      </c>
      <c r="H5">
        <v>1411.0649183319099</v>
      </c>
      <c r="I5">
        <v>1</v>
      </c>
      <c r="J5" t="s">
        <v>11</v>
      </c>
      <c r="K5" t="s">
        <v>11</v>
      </c>
      <c r="L5">
        <v>21.8313841525006</v>
      </c>
      <c r="M5" t="s">
        <v>15</v>
      </c>
      <c r="N5" t="s">
        <v>14</v>
      </c>
      <c r="O5">
        <v>83.401854950351293</v>
      </c>
      <c r="P5">
        <f>F5^2</f>
        <v>769.0444406073932</v>
      </c>
      <c r="Q5">
        <f t="shared" ref="Q5:Q68" si="4">F5*O5</f>
        <v>2312.8710942690032</v>
      </c>
      <c r="S5">
        <f>((S13*S11)-S9^2)</f>
        <v>8030224.7670952082</v>
      </c>
      <c r="T5">
        <f>($S$6*F5)+$R$4</f>
        <v>82.514240407593491</v>
      </c>
      <c r="U5">
        <f t="shared" ref="U5:U68" si="5">ABS(O5-T5)</f>
        <v>0.88761454275780238</v>
      </c>
      <c r="V5">
        <f>MEDIAN(O4:O1002)</f>
        <v>76.937003552933206</v>
      </c>
      <c r="Y5">
        <f>Y4^2</f>
        <v>0.48861063244061065</v>
      </c>
      <c r="AC5" t="str">
        <f t="shared" ref="AC5:AC68" si="6">IF(I5 &lt;= 4, "Low", IF(I5 &lt;= 5, "Medium", "High"))</f>
        <v>Low</v>
      </c>
      <c r="AD5" t="str">
        <f t="shared" ref="AD5:AD68" si="7">IF(H5 &lt;= 1000, "Low", IF(H5 &lt;= 1500, "Medium", "High"))</f>
        <v>Medium</v>
      </c>
      <c r="AE5">
        <f>MAX(I4:I1002)</f>
        <v>9</v>
      </c>
      <c r="AF5">
        <f>MIN(H4:H1002)</f>
        <v>1000.51266067474</v>
      </c>
      <c r="AH5" t="str">
        <f t="shared" ref="AH5:AH68" si="8">IF(O5&gt;=$V$4, "High", "Low")</f>
        <v>High</v>
      </c>
      <c r="AI5">
        <f t="shared" ref="AI5:AI68" si="9">IF(J5 = "On", 1, 0)</f>
        <v>1</v>
      </c>
      <c r="AJ5">
        <f t="shared" ref="AJ5:AJ68" si="10">IF(K5 = "On", 1, 0)</f>
        <v>1</v>
      </c>
      <c r="AK5" t="str">
        <f t="shared" ref="AK5:AK68" si="11">IF(F5 &lt;= 22, "Low", IF(F5 &lt;= 26, "Medium", "High"))</f>
        <v>High</v>
      </c>
      <c r="AL5">
        <f>SUMIF(AK5:AK998, "High", O5:O998)</f>
        <v>31296.373523265913</v>
      </c>
      <c r="AM5" t="s">
        <v>57</v>
      </c>
      <c r="AN5">
        <f>(AL5/AL8)*100</f>
        <v>40.66510815305061</v>
      </c>
    </row>
    <row r="6" spans="1:40" x14ac:dyDescent="0.25">
      <c r="A6" s="9">
        <v>44562.083333333336</v>
      </c>
      <c r="B6" s="1" t="str">
        <f t="shared" si="0"/>
        <v>Saturday</v>
      </c>
      <c r="C6" s="1" t="str">
        <f t="shared" si="1"/>
        <v>Weekend</v>
      </c>
      <c r="D6" s="4">
        <f t="shared" si="2"/>
        <v>2</v>
      </c>
      <c r="E6" s="4" t="str">
        <f t="shared" si="3"/>
        <v>Off-Peak</v>
      </c>
      <c r="F6">
        <v>28.7042768572481</v>
      </c>
      <c r="G6">
        <v>58.907657743033099</v>
      </c>
      <c r="H6">
        <v>1755.7150092223701</v>
      </c>
      <c r="I6">
        <v>2</v>
      </c>
      <c r="J6" t="s">
        <v>12</v>
      </c>
      <c r="K6" t="s">
        <v>12</v>
      </c>
      <c r="L6">
        <v>6.76467168191291</v>
      </c>
      <c r="M6" t="s">
        <v>16</v>
      </c>
      <c r="N6" t="s">
        <v>14</v>
      </c>
      <c r="O6">
        <v>78.270887740610604</v>
      </c>
      <c r="P6">
        <f t="shared" ref="P6:P69" si="12">F6^2</f>
        <v>823.93550989754885</v>
      </c>
      <c r="Q6">
        <f t="shared" si="4"/>
        <v>2246.7092315690729</v>
      </c>
      <c r="R6" s="6" t="s">
        <v>83</v>
      </c>
      <c r="S6" s="13">
        <f>S4/S5</f>
        <v>2.0022187085066268</v>
      </c>
      <c r="T6">
        <f t="shared" ref="T6:T69" si="13">($S$6*F6)+$R$4</f>
        <v>84.461651054830355</v>
      </c>
      <c r="U6">
        <f t="shared" si="5"/>
        <v>6.1907633142197511</v>
      </c>
      <c r="V6">
        <f>MIN(O4:O1002)</f>
        <v>53.263278340049403</v>
      </c>
      <c r="AC6" t="str">
        <f t="shared" si="6"/>
        <v>Low</v>
      </c>
      <c r="AD6" t="str">
        <f t="shared" si="7"/>
        <v>High</v>
      </c>
      <c r="AF6">
        <f>MAX(H4:H1002)</f>
        <v>1999.98225213163</v>
      </c>
      <c r="AH6" t="str">
        <f t="shared" si="8"/>
        <v>High</v>
      </c>
      <c r="AI6">
        <f t="shared" si="9"/>
        <v>0</v>
      </c>
      <c r="AJ6">
        <f t="shared" si="10"/>
        <v>0</v>
      </c>
      <c r="AK6" t="str">
        <f t="shared" si="11"/>
        <v>High</v>
      </c>
      <c r="AM6" t="s">
        <v>58</v>
      </c>
      <c r="AN6" s="11">
        <f>(AL7/AL8)*100</f>
        <v>16.684619939662372</v>
      </c>
    </row>
    <row r="7" spans="1:40" x14ac:dyDescent="0.25">
      <c r="A7" s="9">
        <v>44562.125</v>
      </c>
      <c r="B7" s="1" t="str">
        <f t="shared" si="0"/>
        <v>Saturday</v>
      </c>
      <c r="C7" s="1" t="str">
        <f t="shared" si="1"/>
        <v>Weekend</v>
      </c>
      <c r="D7" s="4">
        <f t="shared" si="2"/>
        <v>3</v>
      </c>
      <c r="E7" s="4" t="str">
        <f t="shared" si="3"/>
        <v>Off-Peak</v>
      </c>
      <c r="F7">
        <v>20.080469485298099</v>
      </c>
      <c r="G7">
        <v>50.371637145749901</v>
      </c>
      <c r="H7">
        <v>1452.31631833437</v>
      </c>
      <c r="I7">
        <v>1</v>
      </c>
      <c r="J7" t="s">
        <v>12</v>
      </c>
      <c r="K7" t="s">
        <v>11</v>
      </c>
      <c r="L7">
        <v>8.6234468934710904</v>
      </c>
      <c r="M7" t="s">
        <v>17</v>
      </c>
      <c r="N7" t="s">
        <v>14</v>
      </c>
      <c r="O7">
        <v>56.519850485479999</v>
      </c>
      <c r="P7">
        <f t="shared" si="12"/>
        <v>403.2252547499881</v>
      </c>
      <c r="Q7">
        <f t="shared" si="4"/>
        <v>1134.945132987292</v>
      </c>
      <c r="R7">
        <f>AVERAGE(F4:F1002)</f>
        <v>24.983212746047752</v>
      </c>
      <c r="T7">
        <f t="shared" si="13"/>
        <v>67.194902596154691</v>
      </c>
      <c r="U7">
        <f t="shared" si="5"/>
        <v>10.675052110674692</v>
      </c>
      <c r="V7">
        <f>MAX(O4:O1002)</f>
        <v>99.201119590323003</v>
      </c>
      <c r="AC7" t="str">
        <f t="shared" si="6"/>
        <v>Low</v>
      </c>
      <c r="AD7" t="str">
        <f t="shared" si="7"/>
        <v>Medium</v>
      </c>
      <c r="AH7" t="str">
        <f t="shared" si="8"/>
        <v>Low</v>
      </c>
      <c r="AI7">
        <f t="shared" si="9"/>
        <v>0</v>
      </c>
      <c r="AJ7">
        <f t="shared" si="10"/>
        <v>1</v>
      </c>
      <c r="AK7" t="str">
        <f t="shared" si="11"/>
        <v>Low</v>
      </c>
      <c r="AL7">
        <f>SUMIF(AK7:AK994,"Low",O7:O994)</f>
        <v>12840.691232398261</v>
      </c>
    </row>
    <row r="8" spans="1:40" x14ac:dyDescent="0.25">
      <c r="A8" s="9">
        <v>44562.166666666664</v>
      </c>
      <c r="B8" s="1" t="str">
        <f t="shared" si="0"/>
        <v>Saturday</v>
      </c>
      <c r="C8" s="1" t="str">
        <f t="shared" si="1"/>
        <v>Weekend</v>
      </c>
      <c r="D8" s="4">
        <f t="shared" si="2"/>
        <v>4</v>
      </c>
      <c r="E8" s="4" t="str">
        <f t="shared" si="3"/>
        <v>Off-Peak</v>
      </c>
      <c r="F8">
        <v>23.097359255052002</v>
      </c>
      <c r="G8">
        <v>51.401421343612697</v>
      </c>
      <c r="H8">
        <v>1094.1303586981101</v>
      </c>
      <c r="I8">
        <v>9</v>
      </c>
      <c r="J8" t="s">
        <v>11</v>
      </c>
      <c r="K8" t="s">
        <v>12</v>
      </c>
      <c r="L8">
        <v>3.0719692157166301</v>
      </c>
      <c r="M8" t="s">
        <v>18</v>
      </c>
      <c r="N8" t="s">
        <v>14</v>
      </c>
      <c r="O8">
        <v>70.811732467933098</v>
      </c>
      <c r="P8">
        <f t="shared" si="12"/>
        <v>533.4880045569364</v>
      </c>
      <c r="Q8">
        <f t="shared" si="4"/>
        <v>1635.5640242844809</v>
      </c>
      <c r="R8">
        <f>V4-R7*S6</f>
        <v>27.016427344438846</v>
      </c>
      <c r="T8">
        <f t="shared" si="13"/>
        <v>73.235375734658206</v>
      </c>
      <c r="U8">
        <f t="shared" si="5"/>
        <v>2.423643266725108</v>
      </c>
      <c r="Y8">
        <f>CORREL(F4:F1002,O4:O1002)</f>
        <v>0.69900689012384609</v>
      </c>
      <c r="AC8" t="str">
        <f t="shared" si="6"/>
        <v>High</v>
      </c>
      <c r="AD8" t="str">
        <f t="shared" si="7"/>
        <v>Medium</v>
      </c>
      <c r="AH8" t="str">
        <f t="shared" si="8"/>
        <v>Low</v>
      </c>
      <c r="AI8">
        <f t="shared" si="9"/>
        <v>1</v>
      </c>
      <c r="AJ8">
        <f t="shared" si="10"/>
        <v>0</v>
      </c>
      <c r="AK8" t="str">
        <f t="shared" si="11"/>
        <v>Medium</v>
      </c>
      <c r="AL8">
        <f>SUM(O4:O1002)</f>
        <v>76961.245019873691</v>
      </c>
    </row>
    <row r="9" spans="1:40" x14ac:dyDescent="0.25">
      <c r="A9" s="9">
        <v>44562.208333333336</v>
      </c>
      <c r="B9" s="1" t="str">
        <f t="shared" si="0"/>
        <v>Saturday</v>
      </c>
      <c r="C9" s="1" t="str">
        <f t="shared" si="1"/>
        <v>Weekend</v>
      </c>
      <c r="D9" s="4">
        <f t="shared" si="2"/>
        <v>5</v>
      </c>
      <c r="E9" s="4" t="str">
        <f t="shared" si="3"/>
        <v>Off-Peak</v>
      </c>
      <c r="F9">
        <v>29.5760373936589</v>
      </c>
      <c r="G9">
        <v>36.8242632338088</v>
      </c>
      <c r="H9">
        <v>1871.7091797360899</v>
      </c>
      <c r="I9">
        <v>6</v>
      </c>
      <c r="J9" t="s">
        <v>12</v>
      </c>
      <c r="K9" t="s">
        <v>12</v>
      </c>
      <c r="L9">
        <v>17.626689823897902</v>
      </c>
      <c r="M9" t="s">
        <v>16</v>
      </c>
      <c r="N9" t="s">
        <v>19</v>
      </c>
      <c r="O9">
        <v>84.321885194337099</v>
      </c>
      <c r="P9">
        <f t="shared" si="12"/>
        <v>874.74198791110962</v>
      </c>
      <c r="Q9">
        <f t="shared" si="4"/>
        <v>2493.9072296115269</v>
      </c>
      <c r="R9" s="6" t="s">
        <v>80</v>
      </c>
      <c r="S9" s="13">
        <f>SUM(F4:F1002)</f>
        <v>24958.229533301703</v>
      </c>
      <c r="T9">
        <f t="shared" si="13"/>
        <v>86.207106310169834</v>
      </c>
      <c r="U9">
        <f t="shared" si="5"/>
        <v>1.885221115832735</v>
      </c>
      <c r="AC9" t="str">
        <f t="shared" si="6"/>
        <v>High</v>
      </c>
      <c r="AD9" t="str">
        <f t="shared" si="7"/>
        <v>High</v>
      </c>
      <c r="AE9">
        <v>1.9992753020945702</v>
      </c>
      <c r="AH9" t="str">
        <f t="shared" si="8"/>
        <v>High</v>
      </c>
      <c r="AI9">
        <f t="shared" si="9"/>
        <v>0</v>
      </c>
      <c r="AJ9">
        <f t="shared" si="10"/>
        <v>0</v>
      </c>
      <c r="AK9" t="str">
        <f t="shared" si="11"/>
        <v>High</v>
      </c>
    </row>
    <row r="10" spans="1:40" x14ac:dyDescent="0.25">
      <c r="A10" s="9">
        <v>44562.25</v>
      </c>
      <c r="B10" s="1" t="str">
        <f t="shared" si="0"/>
        <v>Saturday</v>
      </c>
      <c r="C10" s="1" t="str">
        <f t="shared" si="1"/>
        <v>Weekend</v>
      </c>
      <c r="D10" s="4">
        <f t="shared" si="2"/>
        <v>6</v>
      </c>
      <c r="E10" s="4" t="str">
        <f t="shared" si="3"/>
        <v>Off-Peak</v>
      </c>
      <c r="F10">
        <v>25.1311671226788</v>
      </c>
      <c r="G10">
        <v>35.709621552679501</v>
      </c>
      <c r="H10">
        <v>1607.00122847496</v>
      </c>
      <c r="I10">
        <v>6</v>
      </c>
      <c r="J10" t="s">
        <v>11</v>
      </c>
      <c r="K10" t="s">
        <v>12</v>
      </c>
      <c r="L10">
        <v>24.2647023269835</v>
      </c>
      <c r="M10" t="s">
        <v>18</v>
      </c>
      <c r="N10" t="s">
        <v>19</v>
      </c>
      <c r="O10">
        <v>76.165790902138895</v>
      </c>
      <c r="P10">
        <f t="shared" si="12"/>
        <v>631.5755609480118</v>
      </c>
      <c r="Q10">
        <f t="shared" si="4"/>
        <v>1914.1352201926611</v>
      </c>
      <c r="R10" s="6" t="s">
        <v>79</v>
      </c>
      <c r="S10" s="13">
        <f>SUM(O4:O1002)</f>
        <v>76961.245019873691</v>
      </c>
      <c r="T10">
        <f t="shared" si="13"/>
        <v>77.307503896728548</v>
      </c>
      <c r="U10">
        <f t="shared" si="5"/>
        <v>1.1417129945896534</v>
      </c>
      <c r="AC10" t="str">
        <f t="shared" si="6"/>
        <v>High</v>
      </c>
      <c r="AD10" t="str">
        <f t="shared" si="7"/>
        <v>High</v>
      </c>
      <c r="AE10">
        <v>27.109924708701723</v>
      </c>
      <c r="AH10" t="str">
        <f t="shared" si="8"/>
        <v>Low</v>
      </c>
      <c r="AI10">
        <f t="shared" si="9"/>
        <v>1</v>
      </c>
      <c r="AJ10">
        <f t="shared" si="10"/>
        <v>0</v>
      </c>
      <c r="AK10" t="str">
        <f t="shared" si="11"/>
        <v>Medium</v>
      </c>
    </row>
    <row r="11" spans="1:40" x14ac:dyDescent="0.25">
      <c r="A11" s="9">
        <v>44562.291666666664</v>
      </c>
      <c r="B11" s="1" t="str">
        <f t="shared" si="0"/>
        <v>Saturday</v>
      </c>
      <c r="C11" s="1" t="str">
        <f t="shared" si="1"/>
        <v>Weekend</v>
      </c>
      <c r="D11" s="4">
        <f t="shared" si="2"/>
        <v>7</v>
      </c>
      <c r="E11" s="4" t="str">
        <f t="shared" si="3"/>
        <v>Off-Peak</v>
      </c>
      <c r="F11">
        <v>23.182844248720901</v>
      </c>
      <c r="G11">
        <v>31.679919780110499</v>
      </c>
      <c r="H11">
        <v>1633.9553295431101</v>
      </c>
      <c r="I11">
        <v>8</v>
      </c>
      <c r="J11" t="s">
        <v>12</v>
      </c>
      <c r="K11" t="s">
        <v>12</v>
      </c>
      <c r="L11">
        <v>27.517099250037301</v>
      </c>
      <c r="M11" t="s">
        <v>20</v>
      </c>
      <c r="N11" t="s">
        <v>19</v>
      </c>
      <c r="O11">
        <v>74.131906177303094</v>
      </c>
      <c r="P11">
        <f t="shared" si="12"/>
        <v>537.44426746045178</v>
      </c>
      <c r="Q11">
        <f t="shared" si="4"/>
        <v>1718.5884347692086</v>
      </c>
      <c r="R11" s="6" t="s">
        <v>78</v>
      </c>
      <c r="S11" s="13">
        <f>SUM(P4:P1002)</f>
        <v>631575.02122529387</v>
      </c>
      <c r="T11">
        <f t="shared" si="13"/>
        <v>73.406535388278655</v>
      </c>
      <c r="U11">
        <f t="shared" si="5"/>
        <v>0.72537078902443852</v>
      </c>
      <c r="V11" t="s">
        <v>69</v>
      </c>
      <c r="W11" t="s">
        <v>70</v>
      </c>
      <c r="X11">
        <f>SUM(O4:O1002)</f>
        <v>76961.245019873691</v>
      </c>
      <c r="AC11" t="str">
        <f t="shared" si="6"/>
        <v>High</v>
      </c>
      <c r="AD11" t="str">
        <f t="shared" si="7"/>
        <v>High</v>
      </c>
      <c r="AE11">
        <f>(33*AE9)+AE10</f>
        <v>93.086009677822545</v>
      </c>
      <c r="AH11" t="str">
        <f t="shared" si="8"/>
        <v>Low</v>
      </c>
      <c r="AI11">
        <f t="shared" si="9"/>
        <v>0</v>
      </c>
      <c r="AJ11">
        <f t="shared" si="10"/>
        <v>0</v>
      </c>
      <c r="AK11" t="str">
        <f t="shared" si="11"/>
        <v>Medium</v>
      </c>
    </row>
    <row r="12" spans="1:40" x14ac:dyDescent="0.25">
      <c r="A12" s="9">
        <v>44562.333333333336</v>
      </c>
      <c r="B12" s="1" t="str">
        <f t="shared" si="0"/>
        <v>Saturday</v>
      </c>
      <c r="C12" s="1" t="str">
        <f t="shared" si="1"/>
        <v>Weekend</v>
      </c>
      <c r="D12" s="4">
        <f t="shared" si="2"/>
        <v>8</v>
      </c>
      <c r="E12" s="4" t="str">
        <f t="shared" si="3"/>
        <v>Peak</v>
      </c>
      <c r="F12">
        <v>25.3919993742564</v>
      </c>
      <c r="G12">
        <v>46.399364049557398</v>
      </c>
      <c r="H12">
        <v>1240.3092237217299</v>
      </c>
      <c r="I12">
        <v>6</v>
      </c>
      <c r="J12" t="s">
        <v>11</v>
      </c>
      <c r="K12" t="s">
        <v>12</v>
      </c>
      <c r="L12">
        <v>2.3075954692088501</v>
      </c>
      <c r="M12" t="s">
        <v>16</v>
      </c>
      <c r="N12" t="s">
        <v>14</v>
      </c>
      <c r="O12">
        <v>78.206235870958807</v>
      </c>
      <c r="P12">
        <f t="shared" si="12"/>
        <v>644.75363222223746</v>
      </c>
      <c r="Q12">
        <f t="shared" si="4"/>
        <v>1985.8126922983345</v>
      </c>
      <c r="R12" s="6" t="s">
        <v>77</v>
      </c>
      <c r="S12" s="13">
        <f>SUM(Q4:Q1002)</f>
        <v>1938833.5181550265</v>
      </c>
      <c r="T12">
        <f t="shared" si="13"/>
        <v>77.829747110619138</v>
      </c>
      <c r="U12">
        <f t="shared" si="5"/>
        <v>0.37648876033966872</v>
      </c>
      <c r="V12" t="s">
        <v>68</v>
      </c>
      <c r="W12">
        <f>X11-W13</f>
        <v>61856.745656325111</v>
      </c>
      <c r="X12" s="12">
        <v>0.8</v>
      </c>
      <c r="AC12" t="str">
        <f t="shared" si="6"/>
        <v>High</v>
      </c>
      <c r="AD12" t="str">
        <f t="shared" si="7"/>
        <v>Medium</v>
      </c>
      <c r="AH12" t="str">
        <f t="shared" si="8"/>
        <v>High</v>
      </c>
      <c r="AI12">
        <f t="shared" si="9"/>
        <v>1</v>
      </c>
      <c r="AJ12">
        <f t="shared" si="10"/>
        <v>0</v>
      </c>
      <c r="AK12" t="str">
        <f t="shared" si="11"/>
        <v>Medium</v>
      </c>
    </row>
    <row r="13" spans="1:40" x14ac:dyDescent="0.25">
      <c r="A13" s="9">
        <v>44562.375</v>
      </c>
      <c r="B13" s="1" t="str">
        <f t="shared" si="0"/>
        <v>Saturday</v>
      </c>
      <c r="C13" s="1" t="str">
        <f t="shared" si="1"/>
        <v>Weekend</v>
      </c>
      <c r="D13" s="4">
        <f t="shared" si="2"/>
        <v>9</v>
      </c>
      <c r="E13" s="4" t="str">
        <f t="shared" si="3"/>
        <v>Peak</v>
      </c>
      <c r="F13">
        <v>22.212549424277501</v>
      </c>
      <c r="G13">
        <v>32.418463883701698</v>
      </c>
      <c r="H13">
        <v>1705.4203356236901</v>
      </c>
      <c r="I13">
        <v>1</v>
      </c>
      <c r="J13" t="s">
        <v>11</v>
      </c>
      <c r="K13" t="s">
        <v>12</v>
      </c>
      <c r="L13">
        <v>29.1400709810144</v>
      </c>
      <c r="M13" t="s">
        <v>21</v>
      </c>
      <c r="N13" t="s">
        <v>14</v>
      </c>
      <c r="O13">
        <v>77.992213701960196</v>
      </c>
      <c r="P13">
        <f t="shared" si="12"/>
        <v>493.39735192597072</v>
      </c>
      <c r="Q13">
        <f t="shared" si="4"/>
        <v>1732.4059015636037</v>
      </c>
      <c r="R13" s="6" t="s">
        <v>76</v>
      </c>
      <c r="S13" s="13">
        <f>COUNT(Q4:Q1002)</f>
        <v>999</v>
      </c>
      <c r="T13">
        <f t="shared" si="13"/>
        <v>71.463792938010926</v>
      </c>
      <c r="U13">
        <f t="shared" si="5"/>
        <v>6.5284207639492706</v>
      </c>
      <c r="V13" t="s">
        <v>67</v>
      </c>
      <c r="W13">
        <f>SUM(L4:L1002)</f>
        <v>15104.499363548581</v>
      </c>
      <c r="X13" s="12">
        <v>0.2</v>
      </c>
      <c r="AC13" t="str">
        <f t="shared" si="6"/>
        <v>Low</v>
      </c>
      <c r="AD13" t="str">
        <f t="shared" si="7"/>
        <v>High</v>
      </c>
      <c r="AH13" t="str">
        <f t="shared" si="8"/>
        <v>High</v>
      </c>
      <c r="AI13">
        <f t="shared" si="9"/>
        <v>1</v>
      </c>
      <c r="AJ13">
        <f t="shared" si="10"/>
        <v>0</v>
      </c>
      <c r="AK13" t="str">
        <f t="shared" si="11"/>
        <v>Medium</v>
      </c>
    </row>
    <row r="14" spans="1:40" x14ac:dyDescent="0.25">
      <c r="A14" s="9">
        <v>44562.416666666664</v>
      </c>
      <c r="B14" s="1" t="str">
        <f t="shared" si="0"/>
        <v>Saturday</v>
      </c>
      <c r="C14" s="1" t="str">
        <f t="shared" si="1"/>
        <v>Weekend</v>
      </c>
      <c r="D14" s="4">
        <f t="shared" si="2"/>
        <v>10</v>
      </c>
      <c r="E14" s="4" t="str">
        <f t="shared" si="3"/>
        <v>Peak</v>
      </c>
      <c r="F14">
        <v>28.064813579242699</v>
      </c>
      <c r="G14">
        <v>36.451471785640997</v>
      </c>
      <c r="H14">
        <v>1341.4671285403099</v>
      </c>
      <c r="I14">
        <v>2</v>
      </c>
      <c r="J14" t="s">
        <v>12</v>
      </c>
      <c r="K14" t="s">
        <v>12</v>
      </c>
      <c r="L14">
        <v>0.35223839664038897</v>
      </c>
      <c r="M14" t="s">
        <v>13</v>
      </c>
      <c r="N14" t="s">
        <v>19</v>
      </c>
      <c r="O14">
        <v>82.274434483865406</v>
      </c>
      <c r="P14">
        <f t="shared" si="12"/>
        <v>787.63376123764544</v>
      </c>
      <c r="Q14">
        <f t="shared" si="4"/>
        <v>2309.0166661272997</v>
      </c>
      <c r="T14">
        <f t="shared" si="13"/>
        <v>83.18130571620496</v>
      </c>
      <c r="U14">
        <f t="shared" si="5"/>
        <v>0.90687123233955447</v>
      </c>
      <c r="V14">
        <f>AVERAGE(F4:F1002)</f>
        <v>24.983212746047752</v>
      </c>
      <c r="AC14" t="str">
        <f t="shared" si="6"/>
        <v>Low</v>
      </c>
      <c r="AD14" t="str">
        <f t="shared" si="7"/>
        <v>Medium</v>
      </c>
      <c r="AH14" t="str">
        <f t="shared" si="8"/>
        <v>High</v>
      </c>
      <c r="AI14">
        <f t="shared" si="9"/>
        <v>0</v>
      </c>
      <c r="AJ14">
        <f t="shared" si="10"/>
        <v>0</v>
      </c>
      <c r="AK14" t="str">
        <f t="shared" si="11"/>
        <v>High</v>
      </c>
    </row>
    <row r="15" spans="1:40" x14ac:dyDescent="0.25">
      <c r="A15" s="9">
        <v>44562.458333333336</v>
      </c>
      <c r="B15" s="1" t="str">
        <f t="shared" si="0"/>
        <v>Saturday</v>
      </c>
      <c r="C15" s="1" t="str">
        <f t="shared" si="1"/>
        <v>Weekend</v>
      </c>
      <c r="D15" s="4">
        <f t="shared" si="2"/>
        <v>11</v>
      </c>
      <c r="E15" s="4" t="str">
        <f t="shared" si="3"/>
        <v>Peak</v>
      </c>
      <c r="F15">
        <v>23.422546256146799</v>
      </c>
      <c r="G15">
        <v>30.5273421574664</v>
      </c>
      <c r="H15">
        <v>1604.41835480743</v>
      </c>
      <c r="I15">
        <v>6</v>
      </c>
      <c r="J15" t="s">
        <v>11</v>
      </c>
      <c r="K15" t="s">
        <v>11</v>
      </c>
      <c r="L15">
        <v>19.529548154656698</v>
      </c>
      <c r="M15" t="s">
        <v>20</v>
      </c>
      <c r="N15" t="s">
        <v>19</v>
      </c>
      <c r="O15">
        <v>73.278669504273793</v>
      </c>
      <c r="P15">
        <f t="shared" si="12"/>
        <v>548.61567312133639</v>
      </c>
      <c r="Q15">
        <f t="shared" si="4"/>
        <v>1716.3730260527468</v>
      </c>
      <c r="T15">
        <f t="shared" si="13"/>
        <v>73.886471232013378</v>
      </c>
      <c r="U15">
        <f t="shared" si="5"/>
        <v>0.60780172773958441</v>
      </c>
      <c r="V15">
        <f>MAX(F4:F1002)</f>
        <v>29.998670840983898</v>
      </c>
      <c r="AC15" t="str">
        <f t="shared" si="6"/>
        <v>High</v>
      </c>
      <c r="AD15" t="str">
        <f t="shared" si="7"/>
        <v>High</v>
      </c>
      <c r="AH15" t="str">
        <f t="shared" si="8"/>
        <v>Low</v>
      </c>
      <c r="AI15">
        <f t="shared" si="9"/>
        <v>1</v>
      </c>
      <c r="AJ15">
        <f t="shared" si="10"/>
        <v>1</v>
      </c>
      <c r="AK15" t="str">
        <f t="shared" si="11"/>
        <v>Medium</v>
      </c>
    </row>
    <row r="16" spans="1:40" x14ac:dyDescent="0.25">
      <c r="A16" s="9">
        <v>44562.5</v>
      </c>
      <c r="B16" s="1" t="str">
        <f t="shared" si="0"/>
        <v>Saturday</v>
      </c>
      <c r="C16" s="1" t="str">
        <f t="shared" si="1"/>
        <v>Weekend</v>
      </c>
      <c r="D16" s="4">
        <f t="shared" si="2"/>
        <v>12</v>
      </c>
      <c r="E16" s="4" t="str">
        <f t="shared" si="3"/>
        <v>Peak</v>
      </c>
      <c r="F16">
        <v>25.388888490671398</v>
      </c>
      <c r="G16">
        <v>47.6010180342575</v>
      </c>
      <c r="H16">
        <v>1244.61891398994</v>
      </c>
      <c r="I16">
        <v>1</v>
      </c>
      <c r="J16" t="s">
        <v>11</v>
      </c>
      <c r="K16" t="s">
        <v>12</v>
      </c>
      <c r="L16">
        <v>21.797443597223101</v>
      </c>
      <c r="M16" t="s">
        <v>21</v>
      </c>
      <c r="N16" t="s">
        <v>19</v>
      </c>
      <c r="O16">
        <v>84.144775657534495</v>
      </c>
      <c r="P16">
        <f t="shared" si="12"/>
        <v>644.59565879174659</v>
      </c>
      <c r="Q16">
        <f t="shared" si="4"/>
        <v>2136.3423262417045</v>
      </c>
      <c r="T16">
        <f t="shared" si="13"/>
        <v>77.823518441305254</v>
      </c>
      <c r="U16">
        <f t="shared" si="5"/>
        <v>6.3212572162292417</v>
      </c>
      <c r="V16">
        <f>MIN(F4:F1002)</f>
        <v>20.0075650836176</v>
      </c>
      <c r="AC16" t="str">
        <f t="shared" si="6"/>
        <v>Low</v>
      </c>
      <c r="AD16" t="str">
        <f t="shared" si="7"/>
        <v>Medium</v>
      </c>
      <c r="AH16" t="str">
        <f t="shared" si="8"/>
        <v>High</v>
      </c>
      <c r="AI16">
        <f t="shared" si="9"/>
        <v>1</v>
      </c>
      <c r="AJ16">
        <f t="shared" si="10"/>
        <v>0</v>
      </c>
      <c r="AK16" t="str">
        <f t="shared" si="11"/>
        <v>Medium</v>
      </c>
    </row>
    <row r="17" spans="1:45" x14ac:dyDescent="0.25">
      <c r="A17" s="9">
        <v>44562.541666666664</v>
      </c>
      <c r="B17" s="1" t="str">
        <f t="shared" si="0"/>
        <v>Saturday</v>
      </c>
      <c r="C17" s="1" t="str">
        <f t="shared" si="1"/>
        <v>Weekend</v>
      </c>
      <c r="D17" s="4">
        <f t="shared" si="2"/>
        <v>13</v>
      </c>
      <c r="E17" s="4" t="str">
        <f t="shared" si="3"/>
        <v>Peak</v>
      </c>
      <c r="F17">
        <v>20.0587378555105</v>
      </c>
      <c r="G17">
        <v>41.861641594454298</v>
      </c>
      <c r="H17">
        <v>1806.05263157832</v>
      </c>
      <c r="I17">
        <v>2</v>
      </c>
      <c r="J17" t="s">
        <v>12</v>
      </c>
      <c r="K17" t="s">
        <v>12</v>
      </c>
      <c r="L17">
        <v>6.3849491524712398</v>
      </c>
      <c r="M17" t="s">
        <v>18</v>
      </c>
      <c r="N17" t="s">
        <v>19</v>
      </c>
      <c r="O17">
        <v>60.022518562220299</v>
      </c>
      <c r="P17">
        <f t="shared" si="12"/>
        <v>402.35296435609001</v>
      </c>
      <c r="Q17">
        <f t="shared" si="4"/>
        <v>1203.97596526709</v>
      </c>
      <c r="R17">
        <f>(S10)-(S6*S9)</f>
        <v>26989.410917094407</v>
      </c>
      <c r="T17">
        <f t="shared" si="13"/>
        <v>67.151391120427618</v>
      </c>
      <c r="U17">
        <f t="shared" si="5"/>
        <v>7.1288725582073198</v>
      </c>
      <c r="AC17" t="str">
        <f t="shared" si="6"/>
        <v>Low</v>
      </c>
      <c r="AD17" t="str">
        <f t="shared" si="7"/>
        <v>High</v>
      </c>
      <c r="AH17" t="str">
        <f t="shared" si="8"/>
        <v>Low</v>
      </c>
      <c r="AI17">
        <f t="shared" si="9"/>
        <v>0</v>
      </c>
      <c r="AJ17">
        <f t="shared" si="10"/>
        <v>0</v>
      </c>
      <c r="AK17" t="str">
        <f t="shared" si="11"/>
        <v>Low</v>
      </c>
    </row>
    <row r="18" spans="1:45" x14ac:dyDescent="0.25">
      <c r="A18" s="9">
        <v>44562.583333333336</v>
      </c>
      <c r="B18" s="1" t="str">
        <f t="shared" si="0"/>
        <v>Saturday</v>
      </c>
      <c r="C18" s="1" t="str">
        <f t="shared" si="1"/>
        <v>Weekend</v>
      </c>
      <c r="D18" s="4">
        <f t="shared" si="2"/>
        <v>14</v>
      </c>
      <c r="E18" s="4" t="str">
        <f t="shared" si="3"/>
        <v>Peak</v>
      </c>
      <c r="F18">
        <v>26.731524781805199</v>
      </c>
      <c r="G18">
        <v>37.297870449610997</v>
      </c>
      <c r="H18">
        <v>1419.7490137965201</v>
      </c>
      <c r="I18">
        <v>6</v>
      </c>
      <c r="J18" t="s">
        <v>12</v>
      </c>
      <c r="K18" t="s">
        <v>12</v>
      </c>
      <c r="L18">
        <v>12.074223142216701</v>
      </c>
      <c r="M18" t="s">
        <v>18</v>
      </c>
      <c r="N18" t="s">
        <v>19</v>
      </c>
      <c r="O18">
        <v>81.183187562463502</v>
      </c>
      <c r="P18">
        <f t="shared" si="12"/>
        <v>714.57441716026551</v>
      </c>
      <c r="Q18">
        <f t="shared" si="4"/>
        <v>2170.1503901919327</v>
      </c>
      <c r="T18">
        <f t="shared" si="13"/>
        <v>80.511769942133299</v>
      </c>
      <c r="U18">
        <f t="shared" si="5"/>
        <v>0.67141762033020314</v>
      </c>
      <c r="AC18" t="str">
        <f t="shared" si="6"/>
        <v>High</v>
      </c>
      <c r="AD18" t="str">
        <f t="shared" si="7"/>
        <v>Medium</v>
      </c>
      <c r="AH18" t="str">
        <f t="shared" si="8"/>
        <v>High</v>
      </c>
      <c r="AI18">
        <f t="shared" si="9"/>
        <v>0</v>
      </c>
      <c r="AJ18">
        <f t="shared" si="10"/>
        <v>0</v>
      </c>
      <c r="AK18" t="str">
        <f t="shared" si="11"/>
        <v>High</v>
      </c>
    </row>
    <row r="19" spans="1:45" x14ac:dyDescent="0.25">
      <c r="A19" s="9">
        <v>44562.625</v>
      </c>
      <c r="B19" s="1" t="str">
        <f t="shared" si="0"/>
        <v>Saturday</v>
      </c>
      <c r="C19" s="1" t="str">
        <f t="shared" si="1"/>
        <v>Weekend</v>
      </c>
      <c r="D19" s="4">
        <f t="shared" si="2"/>
        <v>15</v>
      </c>
      <c r="E19" s="4" t="str">
        <f t="shared" si="3"/>
        <v>Peak</v>
      </c>
      <c r="F19">
        <v>22.100242621787299</v>
      </c>
      <c r="G19">
        <v>56.099178719883199</v>
      </c>
      <c r="H19">
        <v>1144.8062949047201</v>
      </c>
      <c r="I19">
        <v>8</v>
      </c>
      <c r="J19" t="s">
        <v>12</v>
      </c>
      <c r="K19" t="s">
        <v>11</v>
      </c>
      <c r="L19">
        <v>10.900770033732901</v>
      </c>
      <c r="M19" t="s">
        <v>16</v>
      </c>
      <c r="N19" t="s">
        <v>14</v>
      </c>
      <c r="O19">
        <v>74.081256288494004</v>
      </c>
      <c r="P19">
        <f t="shared" si="12"/>
        <v>488.42072394186391</v>
      </c>
      <c r="Q19">
        <f t="shared" si="4"/>
        <v>1637.2137377025235</v>
      </c>
      <c r="T19">
        <f t="shared" si="13"/>
        <v>71.238930156972472</v>
      </c>
      <c r="U19">
        <f t="shared" si="5"/>
        <v>2.8423261315215314</v>
      </c>
      <c r="AC19" t="str">
        <f t="shared" si="6"/>
        <v>High</v>
      </c>
      <c r="AD19" t="str">
        <f t="shared" si="7"/>
        <v>Medium</v>
      </c>
      <c r="AH19" t="str">
        <f t="shared" si="8"/>
        <v>Low</v>
      </c>
      <c r="AI19">
        <f t="shared" si="9"/>
        <v>0</v>
      </c>
      <c r="AJ19">
        <f t="shared" si="10"/>
        <v>1</v>
      </c>
      <c r="AK19" t="str">
        <f t="shared" si="11"/>
        <v>Medium</v>
      </c>
    </row>
    <row r="20" spans="1:45" x14ac:dyDescent="0.25">
      <c r="A20" s="9">
        <v>44562.666666666664</v>
      </c>
      <c r="B20" s="1" t="str">
        <f t="shared" si="0"/>
        <v>Saturday</v>
      </c>
      <c r="C20" s="1" t="str">
        <f t="shared" si="1"/>
        <v>Weekend</v>
      </c>
      <c r="D20" s="4">
        <f t="shared" si="2"/>
        <v>16</v>
      </c>
      <c r="E20" s="4" t="str">
        <f t="shared" si="3"/>
        <v>Peak</v>
      </c>
      <c r="F20">
        <v>29.325575928787099</v>
      </c>
      <c r="G20">
        <v>56.954173567018103</v>
      </c>
      <c r="H20">
        <v>1620.86178113562</v>
      </c>
      <c r="I20">
        <v>0</v>
      </c>
      <c r="J20" t="s">
        <v>11</v>
      </c>
      <c r="K20" t="s">
        <v>11</v>
      </c>
      <c r="L20">
        <v>15.4539994729738</v>
      </c>
      <c r="M20" t="s">
        <v>18</v>
      </c>
      <c r="N20" t="s">
        <v>14</v>
      </c>
      <c r="O20">
        <v>89.4982076601557</v>
      </c>
      <c r="P20">
        <f t="shared" si="12"/>
        <v>859.98940355505738</v>
      </c>
      <c r="Q20">
        <f t="shared" si="4"/>
        <v>2624.5864842282513</v>
      </c>
      <c r="T20">
        <f t="shared" si="13"/>
        <v>85.705627679443538</v>
      </c>
      <c r="U20">
        <f t="shared" si="5"/>
        <v>3.7925799807121621</v>
      </c>
      <c r="AC20" t="str">
        <f t="shared" si="6"/>
        <v>Low</v>
      </c>
      <c r="AD20" t="str">
        <f t="shared" si="7"/>
        <v>High</v>
      </c>
      <c r="AH20" t="str">
        <f t="shared" si="8"/>
        <v>High</v>
      </c>
      <c r="AI20">
        <f t="shared" si="9"/>
        <v>1</v>
      </c>
      <c r="AJ20">
        <f t="shared" si="10"/>
        <v>1</v>
      </c>
      <c r="AK20" t="str">
        <f t="shared" si="11"/>
        <v>High</v>
      </c>
    </row>
    <row r="21" spans="1:45" x14ac:dyDescent="0.25">
      <c r="A21" s="9">
        <v>44562.708333333336</v>
      </c>
      <c r="B21" s="1" t="str">
        <f t="shared" si="0"/>
        <v>Saturday</v>
      </c>
      <c r="C21" s="1" t="str">
        <f t="shared" si="1"/>
        <v>Weekend</v>
      </c>
      <c r="D21" s="4">
        <f t="shared" si="2"/>
        <v>17</v>
      </c>
      <c r="E21" s="4" t="str">
        <f t="shared" si="3"/>
        <v>Peak</v>
      </c>
      <c r="F21">
        <v>23.7424474948149</v>
      </c>
      <c r="G21">
        <v>42.245845483427303</v>
      </c>
      <c r="H21">
        <v>1413.5951068649499</v>
      </c>
      <c r="I21">
        <v>1</v>
      </c>
      <c r="J21" t="s">
        <v>11</v>
      </c>
      <c r="K21" t="s">
        <v>12</v>
      </c>
      <c r="L21">
        <v>3.94067828777714</v>
      </c>
      <c r="M21" t="s">
        <v>16</v>
      </c>
      <c r="N21" t="s">
        <v>19</v>
      </c>
      <c r="O21">
        <v>72.872442636424196</v>
      </c>
      <c r="P21">
        <f t="shared" si="12"/>
        <v>563.70381304404236</v>
      </c>
      <c r="Q21">
        <f t="shared" si="4"/>
        <v>1730.1701431142121</v>
      </c>
      <c r="T21">
        <f t="shared" si="13"/>
        <v>74.526983476949098</v>
      </c>
      <c r="U21">
        <f t="shared" si="5"/>
        <v>1.654540840524902</v>
      </c>
      <c r="AC21" t="str">
        <f t="shared" si="6"/>
        <v>Low</v>
      </c>
      <c r="AD21" t="str">
        <f t="shared" si="7"/>
        <v>Medium</v>
      </c>
      <c r="AH21" t="str">
        <f t="shared" si="8"/>
        <v>Low</v>
      </c>
      <c r="AI21">
        <f t="shared" si="9"/>
        <v>1</v>
      </c>
      <c r="AJ21">
        <f t="shared" si="10"/>
        <v>0</v>
      </c>
      <c r="AK21" t="str">
        <f t="shared" si="11"/>
        <v>Medium</v>
      </c>
    </row>
    <row r="22" spans="1:45" x14ac:dyDescent="0.25">
      <c r="A22" s="9">
        <v>44562.75</v>
      </c>
      <c r="B22" s="1" t="str">
        <f t="shared" si="0"/>
        <v>Saturday</v>
      </c>
      <c r="C22" s="1" t="str">
        <f t="shared" si="1"/>
        <v>Weekend</v>
      </c>
      <c r="D22" s="4">
        <f t="shared" si="2"/>
        <v>18</v>
      </c>
      <c r="E22" s="4" t="str">
        <f t="shared" si="3"/>
        <v>Peak</v>
      </c>
      <c r="F22">
        <v>27.524189220859402</v>
      </c>
      <c r="G22">
        <v>47.172429679424503</v>
      </c>
      <c r="H22">
        <v>1832.19977857703</v>
      </c>
      <c r="I22">
        <v>9</v>
      </c>
      <c r="J22" t="s">
        <v>11</v>
      </c>
      <c r="K22" t="s">
        <v>12</v>
      </c>
      <c r="L22">
        <v>19.6889583092203</v>
      </c>
      <c r="M22" t="s">
        <v>20</v>
      </c>
      <c r="N22" t="s">
        <v>14</v>
      </c>
      <c r="O22">
        <v>83.899896599889601</v>
      </c>
      <c r="P22">
        <f t="shared" si="12"/>
        <v>757.58099226567288</v>
      </c>
      <c r="Q22">
        <f t="shared" si="4"/>
        <v>2309.2766296258997</v>
      </c>
      <c r="R22" t="s">
        <v>84</v>
      </c>
      <c r="S22">
        <f>AVERAGE(U4:U1002)</f>
        <v>4.6250855227566081</v>
      </c>
      <c r="T22">
        <f t="shared" si="13"/>
        <v>82.098857511575531</v>
      </c>
      <c r="U22">
        <f t="shared" si="5"/>
        <v>1.8010390883140701</v>
      </c>
      <c r="AC22" t="str">
        <f t="shared" si="6"/>
        <v>High</v>
      </c>
      <c r="AD22" t="str">
        <f t="shared" si="7"/>
        <v>High</v>
      </c>
      <c r="AH22" t="str">
        <f t="shared" si="8"/>
        <v>High</v>
      </c>
      <c r="AI22">
        <f t="shared" si="9"/>
        <v>1</v>
      </c>
      <c r="AJ22">
        <f t="shared" si="10"/>
        <v>0</v>
      </c>
      <c r="AK22" t="str">
        <f t="shared" si="11"/>
        <v>High</v>
      </c>
    </row>
    <row r="23" spans="1:45" x14ac:dyDescent="0.25">
      <c r="A23" s="9">
        <v>44562.791666666664</v>
      </c>
      <c r="B23" s="1" t="str">
        <f t="shared" si="0"/>
        <v>Saturday</v>
      </c>
      <c r="C23" s="1" t="str">
        <f t="shared" si="1"/>
        <v>Weekend</v>
      </c>
      <c r="D23" s="4">
        <f t="shared" si="2"/>
        <v>19</v>
      </c>
      <c r="E23" s="4" t="str">
        <f t="shared" si="3"/>
        <v>Peak</v>
      </c>
      <c r="F23">
        <v>27.6313900184552</v>
      </c>
      <c r="G23">
        <v>36.140293744671801</v>
      </c>
      <c r="H23">
        <v>1251.5537208353301</v>
      </c>
      <c r="I23">
        <v>4</v>
      </c>
      <c r="J23" t="s">
        <v>11</v>
      </c>
      <c r="K23" t="s">
        <v>11</v>
      </c>
      <c r="L23">
        <v>8.8480828164735303</v>
      </c>
      <c r="M23" t="s">
        <v>17</v>
      </c>
      <c r="N23" t="s">
        <v>19</v>
      </c>
      <c r="O23">
        <v>82.077579403173999</v>
      </c>
      <c r="P23">
        <f t="shared" si="12"/>
        <v>763.49371435198566</v>
      </c>
      <c r="Q23">
        <f t="shared" si="4"/>
        <v>2267.917608259826</v>
      </c>
      <c r="T23">
        <f t="shared" si="13"/>
        <v>82.313496954088677</v>
      </c>
      <c r="U23">
        <f t="shared" si="5"/>
        <v>0.23591755091467803</v>
      </c>
      <c r="AC23" t="str">
        <f t="shared" si="6"/>
        <v>Low</v>
      </c>
      <c r="AD23" t="str">
        <f t="shared" si="7"/>
        <v>Medium</v>
      </c>
      <c r="AH23" t="str">
        <f t="shared" si="8"/>
        <v>High</v>
      </c>
      <c r="AI23">
        <f t="shared" si="9"/>
        <v>1</v>
      </c>
      <c r="AJ23">
        <f t="shared" si="10"/>
        <v>1</v>
      </c>
      <c r="AK23" t="str">
        <f t="shared" si="11"/>
        <v>High</v>
      </c>
    </row>
    <row r="24" spans="1:45" x14ac:dyDescent="0.25">
      <c r="A24" s="9">
        <v>44562.833333333336</v>
      </c>
      <c r="B24" s="1" t="str">
        <f t="shared" si="0"/>
        <v>Saturday</v>
      </c>
      <c r="C24" s="1" t="str">
        <f t="shared" si="1"/>
        <v>Weekend</v>
      </c>
      <c r="D24" s="4">
        <f t="shared" si="2"/>
        <v>20</v>
      </c>
      <c r="E24" s="4" t="str">
        <f t="shared" si="3"/>
        <v>Peak</v>
      </c>
      <c r="F24">
        <v>28.704994552717501</v>
      </c>
      <c r="G24">
        <v>59.931894786121298</v>
      </c>
      <c r="H24">
        <v>1211.26180211211</v>
      </c>
      <c r="I24">
        <v>9</v>
      </c>
      <c r="J24" t="s">
        <v>11</v>
      </c>
      <c r="K24" t="s">
        <v>11</v>
      </c>
      <c r="L24">
        <v>11.703977742489901</v>
      </c>
      <c r="M24" t="s">
        <v>18</v>
      </c>
      <c r="N24" t="s">
        <v>19</v>
      </c>
      <c r="O24">
        <v>94.236287728335</v>
      </c>
      <c r="P24">
        <f t="shared" si="12"/>
        <v>823.97671227154137</v>
      </c>
      <c r="Q24">
        <f t="shared" si="4"/>
        <v>2705.0521259101752</v>
      </c>
      <c r="T24">
        <f t="shared" si="13"/>
        <v>84.463088038126202</v>
      </c>
      <c r="U24">
        <f t="shared" si="5"/>
        <v>9.7731996902087985</v>
      </c>
      <c r="AC24" t="str">
        <f t="shared" si="6"/>
        <v>High</v>
      </c>
      <c r="AD24" t="str">
        <f t="shared" si="7"/>
        <v>Medium</v>
      </c>
      <c r="AH24" t="str">
        <f t="shared" si="8"/>
        <v>High</v>
      </c>
      <c r="AI24">
        <f t="shared" si="9"/>
        <v>1</v>
      </c>
      <c r="AJ24">
        <f t="shared" si="10"/>
        <v>1</v>
      </c>
      <c r="AK24" t="str">
        <f t="shared" si="11"/>
        <v>High</v>
      </c>
    </row>
    <row r="25" spans="1:45" x14ac:dyDescent="0.25">
      <c r="A25" s="9">
        <v>44562.875</v>
      </c>
      <c r="B25" s="1" t="str">
        <f t="shared" si="0"/>
        <v>Saturday</v>
      </c>
      <c r="C25" s="1" t="str">
        <f t="shared" si="1"/>
        <v>Weekend</v>
      </c>
      <c r="D25" s="4">
        <f t="shared" si="2"/>
        <v>21</v>
      </c>
      <c r="E25" s="4" t="str">
        <f t="shared" si="3"/>
        <v>Peak</v>
      </c>
      <c r="F25">
        <v>21.101111782566001</v>
      </c>
      <c r="G25">
        <v>30.418006454186902</v>
      </c>
      <c r="H25">
        <v>1677.1052606988901</v>
      </c>
      <c r="I25">
        <v>3</v>
      </c>
      <c r="J25" t="s">
        <v>12</v>
      </c>
      <c r="K25" t="s">
        <v>12</v>
      </c>
      <c r="L25">
        <v>14.5172037083299</v>
      </c>
      <c r="M25" t="s">
        <v>16</v>
      </c>
      <c r="N25" t="s">
        <v>19</v>
      </c>
      <c r="O25">
        <v>59.672380432970797</v>
      </c>
      <c r="P25">
        <f t="shared" si="12"/>
        <v>445.25691846034573</v>
      </c>
      <c r="Q25">
        <f t="shared" si="4"/>
        <v>1259.1535698479211</v>
      </c>
      <c r="T25">
        <f t="shared" si="13"/>
        <v>69.238451698437672</v>
      </c>
      <c r="U25">
        <f t="shared" si="5"/>
        <v>9.5660712654668743</v>
      </c>
      <c r="AC25" t="str">
        <f t="shared" si="6"/>
        <v>Low</v>
      </c>
      <c r="AD25" t="str">
        <f t="shared" si="7"/>
        <v>High</v>
      </c>
      <c r="AH25" t="str">
        <f t="shared" si="8"/>
        <v>Low</v>
      </c>
      <c r="AI25">
        <f t="shared" si="9"/>
        <v>0</v>
      </c>
      <c r="AJ25">
        <f t="shared" si="10"/>
        <v>0</v>
      </c>
      <c r="AK25" t="str">
        <f t="shared" si="11"/>
        <v>Low</v>
      </c>
    </row>
    <row r="26" spans="1:45" x14ac:dyDescent="0.25">
      <c r="A26" s="9">
        <v>44562.916666666664</v>
      </c>
      <c r="B26" s="1" t="str">
        <f t="shared" si="0"/>
        <v>Saturday</v>
      </c>
      <c r="C26" s="1" t="str">
        <f t="shared" si="1"/>
        <v>Weekend</v>
      </c>
      <c r="D26" s="4">
        <f t="shared" si="2"/>
        <v>22</v>
      </c>
      <c r="E26" s="4" t="str">
        <f t="shared" si="3"/>
        <v>Off-Peak</v>
      </c>
      <c r="F26">
        <v>23.000919803937801</v>
      </c>
      <c r="G26">
        <v>43.638382932918098</v>
      </c>
      <c r="H26">
        <v>1228.3223766902699</v>
      </c>
      <c r="I26">
        <v>1</v>
      </c>
      <c r="J26" t="s">
        <v>12</v>
      </c>
      <c r="K26" t="s">
        <v>12</v>
      </c>
      <c r="L26">
        <v>4.3028445860551701</v>
      </c>
      <c r="M26" t="s">
        <v>15</v>
      </c>
      <c r="N26" t="s">
        <v>14</v>
      </c>
      <c r="O26">
        <v>70.235227617349906</v>
      </c>
      <c r="P26">
        <f t="shared" si="12"/>
        <v>529.0423118271782</v>
      </c>
      <c r="Q26">
        <f t="shared" si="4"/>
        <v>1615.4748378379827</v>
      </c>
      <c r="T26">
        <f t="shared" si="13"/>
        <v>73.042282861399244</v>
      </c>
      <c r="U26">
        <f t="shared" si="5"/>
        <v>2.8070552440493373</v>
      </c>
      <c r="AC26" t="str">
        <f t="shared" si="6"/>
        <v>Low</v>
      </c>
      <c r="AD26" t="str">
        <f t="shared" si="7"/>
        <v>Medium</v>
      </c>
      <c r="AH26" t="str">
        <f t="shared" si="8"/>
        <v>Low</v>
      </c>
      <c r="AI26">
        <f t="shared" si="9"/>
        <v>0</v>
      </c>
      <c r="AJ26">
        <f t="shared" si="10"/>
        <v>0</v>
      </c>
      <c r="AK26" t="str">
        <f t="shared" si="11"/>
        <v>Medium</v>
      </c>
    </row>
    <row r="27" spans="1:45" x14ac:dyDescent="0.25">
      <c r="A27" s="9">
        <v>44562.958333333336</v>
      </c>
      <c r="B27" s="1" t="str">
        <f t="shared" si="0"/>
        <v>Saturday</v>
      </c>
      <c r="C27" s="1" t="str">
        <f t="shared" si="1"/>
        <v>Weekend</v>
      </c>
      <c r="D27" s="4">
        <f t="shared" si="2"/>
        <v>23</v>
      </c>
      <c r="E27" s="4" t="str">
        <f t="shared" si="3"/>
        <v>Off-Peak</v>
      </c>
      <c r="F27">
        <v>24.749057659504601</v>
      </c>
      <c r="G27">
        <v>57.216848654263003</v>
      </c>
      <c r="H27">
        <v>1253.70886039682</v>
      </c>
      <c r="I27">
        <v>6</v>
      </c>
      <c r="J27" t="s">
        <v>11</v>
      </c>
      <c r="K27" t="s">
        <v>11</v>
      </c>
      <c r="L27">
        <v>0.66033754625587004</v>
      </c>
      <c r="M27" t="s">
        <v>21</v>
      </c>
      <c r="N27" t="s">
        <v>14</v>
      </c>
      <c r="O27">
        <v>78.394207774593696</v>
      </c>
      <c r="P27">
        <f t="shared" si="12"/>
        <v>612.51585503348338</v>
      </c>
      <c r="Q27">
        <f t="shared" si="4"/>
        <v>1940.1827683846032</v>
      </c>
      <c r="T27">
        <f t="shared" si="13"/>
        <v>76.542437180863743</v>
      </c>
      <c r="U27">
        <f t="shared" si="5"/>
        <v>1.8517705937299525</v>
      </c>
      <c r="AC27" t="str">
        <f t="shared" si="6"/>
        <v>High</v>
      </c>
      <c r="AD27" t="str">
        <f t="shared" si="7"/>
        <v>Medium</v>
      </c>
      <c r="AH27" t="str">
        <f t="shared" si="8"/>
        <v>High</v>
      </c>
      <c r="AI27">
        <f t="shared" si="9"/>
        <v>1</v>
      </c>
      <c r="AJ27">
        <f t="shared" si="10"/>
        <v>1</v>
      </c>
      <c r="AK27" t="str">
        <f t="shared" si="11"/>
        <v>Medium</v>
      </c>
    </row>
    <row r="28" spans="1:45" x14ac:dyDescent="0.25">
      <c r="A28" s="9">
        <v>44563</v>
      </c>
      <c r="B28" s="1" t="str">
        <f t="shared" si="0"/>
        <v>Sunday</v>
      </c>
      <c r="C28" s="1" t="str">
        <f t="shared" si="1"/>
        <v>Weekend</v>
      </c>
      <c r="D28" s="4">
        <f t="shared" si="2"/>
        <v>0</v>
      </c>
      <c r="E28" s="4" t="str">
        <f t="shared" si="3"/>
        <v>Off-Peak</v>
      </c>
      <c r="F28">
        <v>26.729367191665801</v>
      </c>
      <c r="G28">
        <v>46.194087769436003</v>
      </c>
      <c r="H28">
        <v>1533.88752282935</v>
      </c>
      <c r="I28">
        <v>8</v>
      </c>
      <c r="J28" t="s">
        <v>11</v>
      </c>
      <c r="K28" t="s">
        <v>12</v>
      </c>
      <c r="L28">
        <v>18.581034005725499</v>
      </c>
      <c r="M28" t="s">
        <v>17</v>
      </c>
      <c r="N28" t="s">
        <v>14</v>
      </c>
      <c r="O28">
        <v>87.841644656667597</v>
      </c>
      <c r="P28">
        <f t="shared" si="12"/>
        <v>714.45907046690013</v>
      </c>
      <c r="Q28">
        <f t="shared" si="4"/>
        <v>2347.9515747478963</v>
      </c>
      <c r="T28">
        <f t="shared" si="13"/>
        <v>80.507449974790902</v>
      </c>
      <c r="U28">
        <f t="shared" si="5"/>
        <v>7.3341946818766957</v>
      </c>
      <c r="AC28" t="str">
        <f t="shared" si="6"/>
        <v>High</v>
      </c>
      <c r="AD28" t="str">
        <f t="shared" si="7"/>
        <v>High</v>
      </c>
      <c r="AH28" t="str">
        <f t="shared" si="8"/>
        <v>High</v>
      </c>
      <c r="AI28">
        <f t="shared" si="9"/>
        <v>1</v>
      </c>
      <c r="AJ28">
        <f t="shared" si="10"/>
        <v>0</v>
      </c>
      <c r="AK28" t="str">
        <f t="shared" si="11"/>
        <v>High</v>
      </c>
      <c r="AQ28" s="6" t="s">
        <v>69</v>
      </c>
      <c r="AR28" s="6" t="s">
        <v>70</v>
      </c>
      <c r="AS28" s="6" t="s">
        <v>65</v>
      </c>
    </row>
    <row r="29" spans="1:45" x14ac:dyDescent="0.25">
      <c r="A29" s="9">
        <v>44563.041666666664</v>
      </c>
      <c r="B29" s="1" t="str">
        <f t="shared" si="0"/>
        <v>Sunday</v>
      </c>
      <c r="C29" s="1" t="str">
        <f t="shared" si="1"/>
        <v>Weekend</v>
      </c>
      <c r="D29" s="4">
        <f t="shared" si="2"/>
        <v>1</v>
      </c>
      <c r="E29" s="4" t="str">
        <f t="shared" si="3"/>
        <v>Off-Peak</v>
      </c>
      <c r="F29">
        <v>22.575924329206099</v>
      </c>
      <c r="G29">
        <v>57.749571922723902</v>
      </c>
      <c r="H29">
        <v>1040.2062146036899</v>
      </c>
      <c r="I29">
        <v>8</v>
      </c>
      <c r="J29" t="s">
        <v>12</v>
      </c>
      <c r="K29" t="s">
        <v>11</v>
      </c>
      <c r="L29">
        <v>8.9069455090973193</v>
      </c>
      <c r="M29" t="s">
        <v>21</v>
      </c>
      <c r="N29" t="s">
        <v>19</v>
      </c>
      <c r="O29">
        <v>72.929844262067604</v>
      </c>
      <c r="P29">
        <f t="shared" si="12"/>
        <v>509.67235931803987</v>
      </c>
      <c r="Q29">
        <f t="shared" si="4"/>
        <v>1646.458645401224</v>
      </c>
      <c r="T29">
        <f t="shared" si="13"/>
        <v>72.191348970860773</v>
      </c>
      <c r="U29">
        <f t="shared" si="5"/>
        <v>0.73849529120683144</v>
      </c>
      <c r="AC29" t="str">
        <f t="shared" si="6"/>
        <v>High</v>
      </c>
      <c r="AD29" t="str">
        <f t="shared" si="7"/>
        <v>Medium</v>
      </c>
      <c r="AH29" t="str">
        <f t="shared" si="8"/>
        <v>Low</v>
      </c>
      <c r="AI29">
        <f t="shared" si="9"/>
        <v>0</v>
      </c>
      <c r="AJ29">
        <f t="shared" si="10"/>
        <v>1</v>
      </c>
      <c r="AK29" t="str">
        <f t="shared" si="11"/>
        <v>Medium</v>
      </c>
      <c r="AQ29" t="s">
        <v>68</v>
      </c>
      <c r="AR29">
        <v>61923.060120730166</v>
      </c>
      <c r="AS29" s="14">
        <v>0.8</v>
      </c>
    </row>
    <row r="30" spans="1:45" x14ac:dyDescent="0.25">
      <c r="A30" s="9">
        <v>44563.083333333336</v>
      </c>
      <c r="B30" s="1" t="str">
        <f t="shared" si="0"/>
        <v>Sunday</v>
      </c>
      <c r="C30" s="1" t="str">
        <f t="shared" si="1"/>
        <v>Weekend</v>
      </c>
      <c r="D30" s="4">
        <f t="shared" si="2"/>
        <v>2</v>
      </c>
      <c r="E30" s="4" t="str">
        <f t="shared" si="3"/>
        <v>Off-Peak</v>
      </c>
      <c r="F30">
        <v>27.011513197244799</v>
      </c>
      <c r="G30">
        <v>52.637571884657298</v>
      </c>
      <c r="H30">
        <v>1701.2553405115</v>
      </c>
      <c r="I30">
        <v>9</v>
      </c>
      <c r="J30" t="s">
        <v>11</v>
      </c>
      <c r="K30" t="s">
        <v>11</v>
      </c>
      <c r="L30">
        <v>24.051355077458499</v>
      </c>
      <c r="M30" t="s">
        <v>20</v>
      </c>
      <c r="N30" t="s">
        <v>14</v>
      </c>
      <c r="O30">
        <v>86.669094053762706</v>
      </c>
      <c r="P30">
        <f t="shared" si="12"/>
        <v>729.62184520492997</v>
      </c>
      <c r="Q30">
        <f t="shared" si="4"/>
        <v>2341.0633778264619</v>
      </c>
      <c r="T30">
        <f t="shared" si="13"/>
        <v>81.072367985691599</v>
      </c>
      <c r="U30">
        <f t="shared" si="5"/>
        <v>5.5967260680711064</v>
      </c>
      <c r="AC30" t="str">
        <f t="shared" si="6"/>
        <v>High</v>
      </c>
      <c r="AD30" t="str">
        <f t="shared" si="7"/>
        <v>High</v>
      </c>
      <c r="AH30" t="str">
        <f t="shared" si="8"/>
        <v>High</v>
      </c>
      <c r="AI30">
        <f t="shared" si="9"/>
        <v>1</v>
      </c>
      <c r="AJ30">
        <f t="shared" si="10"/>
        <v>1</v>
      </c>
      <c r="AK30" t="str">
        <f t="shared" si="11"/>
        <v>High</v>
      </c>
      <c r="AQ30" t="s">
        <v>67</v>
      </c>
      <c r="AR30">
        <v>15132.812747962525</v>
      </c>
      <c r="AS30" s="14">
        <v>0.2</v>
      </c>
    </row>
    <row r="31" spans="1:45" x14ac:dyDescent="0.25">
      <c r="A31" s="9">
        <v>44563.125</v>
      </c>
      <c r="B31" s="1" t="str">
        <f t="shared" si="0"/>
        <v>Sunday</v>
      </c>
      <c r="C31" s="1" t="str">
        <f t="shared" si="1"/>
        <v>Weekend</v>
      </c>
      <c r="D31" s="4">
        <f t="shared" si="2"/>
        <v>3</v>
      </c>
      <c r="E31" s="4" t="str">
        <f t="shared" si="3"/>
        <v>Off-Peak</v>
      </c>
      <c r="F31">
        <v>26.570000593742598</v>
      </c>
      <c r="G31">
        <v>43.3303119633756</v>
      </c>
      <c r="H31">
        <v>1126.0627981873599</v>
      </c>
      <c r="I31">
        <v>7</v>
      </c>
      <c r="J31" t="s">
        <v>12</v>
      </c>
      <c r="K31" t="s">
        <v>11</v>
      </c>
      <c r="L31">
        <v>2.9434034323461198</v>
      </c>
      <c r="M31" t="s">
        <v>20</v>
      </c>
      <c r="N31" t="s">
        <v>14</v>
      </c>
      <c r="O31">
        <v>80.411427759843207</v>
      </c>
      <c r="P31">
        <f t="shared" si="12"/>
        <v>705.96493155148198</v>
      </c>
      <c r="Q31">
        <f t="shared" si="4"/>
        <v>2136.5316833227239</v>
      </c>
      <c r="T31">
        <f t="shared" si="13"/>
        <v>80.188363190918025</v>
      </c>
      <c r="U31">
        <f t="shared" si="5"/>
        <v>0.22306456892518156</v>
      </c>
      <c r="AC31" t="str">
        <f t="shared" si="6"/>
        <v>High</v>
      </c>
      <c r="AD31" t="str">
        <f t="shared" si="7"/>
        <v>Medium</v>
      </c>
      <c r="AH31" t="str">
        <f t="shared" si="8"/>
        <v>High</v>
      </c>
      <c r="AI31">
        <f t="shared" si="9"/>
        <v>0</v>
      </c>
      <c r="AJ31">
        <f t="shared" si="10"/>
        <v>1</v>
      </c>
      <c r="AK31" t="str">
        <f t="shared" si="11"/>
        <v>High</v>
      </c>
    </row>
    <row r="32" spans="1:45" x14ac:dyDescent="0.25">
      <c r="A32" s="9">
        <v>44563.166666666664</v>
      </c>
      <c r="B32" s="1" t="str">
        <f t="shared" si="0"/>
        <v>Sunday</v>
      </c>
      <c r="C32" s="1" t="str">
        <f t="shared" si="1"/>
        <v>Weekend</v>
      </c>
      <c r="D32" s="4">
        <f t="shared" si="2"/>
        <v>4</v>
      </c>
      <c r="E32" s="4" t="str">
        <f t="shared" si="3"/>
        <v>Off-Peak</v>
      </c>
      <c r="F32">
        <v>21.820077577118902</v>
      </c>
      <c r="G32">
        <v>56.855188125958399</v>
      </c>
      <c r="H32">
        <v>1289.6160328103699</v>
      </c>
      <c r="I32">
        <v>3</v>
      </c>
      <c r="J32" t="s">
        <v>12</v>
      </c>
      <c r="K32" t="s">
        <v>11</v>
      </c>
      <c r="L32">
        <v>25.5137746442139</v>
      </c>
      <c r="M32" t="s">
        <v>21</v>
      </c>
      <c r="N32" t="s">
        <v>19</v>
      </c>
      <c r="O32">
        <v>64.212098001023605</v>
      </c>
      <c r="P32">
        <f t="shared" si="12"/>
        <v>476.11578547148707</v>
      </c>
      <c r="Q32">
        <f t="shared" si="4"/>
        <v>1401.1129597718966</v>
      </c>
      <c r="T32">
        <f t="shared" si="13"/>
        <v>70.677978463067817</v>
      </c>
      <c r="U32">
        <f t="shared" si="5"/>
        <v>6.4658804620442112</v>
      </c>
      <c r="AC32" t="str">
        <f t="shared" si="6"/>
        <v>Low</v>
      </c>
      <c r="AD32" t="str">
        <f t="shared" si="7"/>
        <v>Medium</v>
      </c>
      <c r="AH32" t="str">
        <f t="shared" si="8"/>
        <v>Low</v>
      </c>
      <c r="AI32">
        <f t="shared" si="9"/>
        <v>0</v>
      </c>
      <c r="AJ32">
        <f t="shared" si="10"/>
        <v>1</v>
      </c>
      <c r="AK32" t="str">
        <f t="shared" si="11"/>
        <v>Low</v>
      </c>
    </row>
    <row r="33" spans="1:37" x14ac:dyDescent="0.25">
      <c r="A33" s="9">
        <v>44563.208333333336</v>
      </c>
      <c r="B33" s="1" t="str">
        <f t="shared" si="0"/>
        <v>Sunday</v>
      </c>
      <c r="C33" s="1" t="str">
        <f t="shared" si="1"/>
        <v>Weekend</v>
      </c>
      <c r="D33" s="4">
        <f t="shared" si="2"/>
        <v>5</v>
      </c>
      <c r="E33" s="4" t="str">
        <f t="shared" si="3"/>
        <v>Off-Peak</v>
      </c>
      <c r="F33">
        <v>23.220629928291</v>
      </c>
      <c r="G33">
        <v>46.073879432102402</v>
      </c>
      <c r="H33">
        <v>1649.5103531928701</v>
      </c>
      <c r="I33">
        <v>2</v>
      </c>
      <c r="J33" t="s">
        <v>12</v>
      </c>
      <c r="K33" t="s">
        <v>11</v>
      </c>
      <c r="L33">
        <v>18.2705281891689</v>
      </c>
      <c r="M33" t="s">
        <v>21</v>
      </c>
      <c r="N33" t="s">
        <v>14</v>
      </c>
      <c r="O33">
        <v>74.160337550049803</v>
      </c>
      <c r="P33">
        <f t="shared" si="12"/>
        <v>539.19765426664367</v>
      </c>
      <c r="Q33">
        <f t="shared" si="4"/>
        <v>1722.0497536068494</v>
      </c>
      <c r="T33">
        <f t="shared" si="13"/>
        <v>73.482190582827542</v>
      </c>
      <c r="U33">
        <f t="shared" si="5"/>
        <v>0.67814696722226131</v>
      </c>
      <c r="AC33" t="str">
        <f t="shared" si="6"/>
        <v>Low</v>
      </c>
      <c r="AD33" t="str">
        <f t="shared" si="7"/>
        <v>High</v>
      </c>
      <c r="AH33" t="str">
        <f t="shared" si="8"/>
        <v>Low</v>
      </c>
      <c r="AI33">
        <f t="shared" si="9"/>
        <v>0</v>
      </c>
      <c r="AJ33">
        <f t="shared" si="10"/>
        <v>1</v>
      </c>
      <c r="AK33" t="str">
        <f t="shared" si="11"/>
        <v>Medium</v>
      </c>
    </row>
    <row r="34" spans="1:37" x14ac:dyDescent="0.25">
      <c r="A34" s="9">
        <v>44563.25</v>
      </c>
      <c r="B34" s="1" t="str">
        <f t="shared" si="0"/>
        <v>Sunday</v>
      </c>
      <c r="C34" s="1" t="str">
        <f t="shared" si="1"/>
        <v>Weekend</v>
      </c>
      <c r="D34" s="4">
        <f t="shared" si="2"/>
        <v>6</v>
      </c>
      <c r="E34" s="4" t="str">
        <f t="shared" si="3"/>
        <v>Off-Peak</v>
      </c>
      <c r="F34">
        <v>28.875374569208201</v>
      </c>
      <c r="G34">
        <v>31.803130453234001</v>
      </c>
      <c r="H34">
        <v>1887.20172269821</v>
      </c>
      <c r="I34">
        <v>5</v>
      </c>
      <c r="J34" t="s">
        <v>11</v>
      </c>
      <c r="K34" t="s">
        <v>11</v>
      </c>
      <c r="L34">
        <v>24.4688362115632</v>
      </c>
      <c r="M34" t="s">
        <v>21</v>
      </c>
      <c r="N34" t="s">
        <v>19</v>
      </c>
      <c r="O34">
        <v>81.049580572955094</v>
      </c>
      <c r="P34">
        <f t="shared" si="12"/>
        <v>833.78725651207571</v>
      </c>
      <c r="Q34">
        <f t="shared" si="4"/>
        <v>2340.3369977212988</v>
      </c>
      <c r="T34">
        <f t="shared" si="13"/>
        <v>84.804226094699544</v>
      </c>
      <c r="U34">
        <f t="shared" si="5"/>
        <v>3.7546455217444503</v>
      </c>
      <c r="AC34" t="str">
        <f t="shared" si="6"/>
        <v>Medium</v>
      </c>
      <c r="AD34" t="str">
        <f t="shared" si="7"/>
        <v>High</v>
      </c>
      <c r="AH34" t="str">
        <f t="shared" si="8"/>
        <v>High</v>
      </c>
      <c r="AI34">
        <f t="shared" si="9"/>
        <v>1</v>
      </c>
      <c r="AJ34">
        <f t="shared" si="10"/>
        <v>1</v>
      </c>
      <c r="AK34" t="str">
        <f t="shared" si="11"/>
        <v>High</v>
      </c>
    </row>
    <row r="35" spans="1:37" x14ac:dyDescent="0.25">
      <c r="A35" s="9">
        <v>44563.291666666664</v>
      </c>
      <c r="B35" s="1" t="str">
        <f t="shared" si="0"/>
        <v>Sunday</v>
      </c>
      <c r="C35" s="1" t="str">
        <f t="shared" si="1"/>
        <v>Weekend</v>
      </c>
      <c r="D35" s="4">
        <f t="shared" si="2"/>
        <v>7</v>
      </c>
      <c r="E35" s="4" t="str">
        <f t="shared" si="3"/>
        <v>Off-Peak</v>
      </c>
      <c r="F35">
        <v>20.8334916104975</v>
      </c>
      <c r="G35">
        <v>51.1470070180143</v>
      </c>
      <c r="H35">
        <v>1096.7031280679701</v>
      </c>
      <c r="I35">
        <v>1</v>
      </c>
      <c r="J35" t="s">
        <v>11</v>
      </c>
      <c r="K35" t="s">
        <v>12</v>
      </c>
      <c r="L35">
        <v>21.865100350797199</v>
      </c>
      <c r="M35" t="s">
        <v>15</v>
      </c>
      <c r="N35" t="s">
        <v>14</v>
      </c>
      <c r="O35">
        <v>70.308171925799797</v>
      </c>
      <c r="P35">
        <f t="shared" si="12"/>
        <v>434.03437268466973</v>
      </c>
      <c r="Q35">
        <f t="shared" si="4"/>
        <v>1464.764709965566</v>
      </c>
      <c r="T35">
        <f t="shared" si="13"/>
        <v>68.702617583148353</v>
      </c>
      <c r="U35">
        <f t="shared" si="5"/>
        <v>1.6055543426514447</v>
      </c>
      <c r="AC35" t="str">
        <f t="shared" si="6"/>
        <v>Low</v>
      </c>
      <c r="AD35" t="str">
        <f t="shared" si="7"/>
        <v>Medium</v>
      </c>
      <c r="AH35" t="str">
        <f t="shared" si="8"/>
        <v>Low</v>
      </c>
      <c r="AI35">
        <f t="shared" si="9"/>
        <v>1</v>
      </c>
      <c r="AJ35">
        <f t="shared" si="10"/>
        <v>0</v>
      </c>
      <c r="AK35" t="str">
        <f t="shared" si="11"/>
        <v>Low</v>
      </c>
    </row>
    <row r="36" spans="1:37" x14ac:dyDescent="0.25">
      <c r="A36" s="9">
        <v>44563.333333333336</v>
      </c>
      <c r="B36" s="1" t="str">
        <f t="shared" si="0"/>
        <v>Sunday</v>
      </c>
      <c r="C36" s="1" t="str">
        <f t="shared" si="1"/>
        <v>Weekend</v>
      </c>
      <c r="D36" s="4">
        <f t="shared" si="2"/>
        <v>8</v>
      </c>
      <c r="E36" s="4" t="str">
        <f t="shared" si="3"/>
        <v>Peak</v>
      </c>
      <c r="F36">
        <v>27.465641201404001</v>
      </c>
      <c r="G36">
        <v>34.940991036726899</v>
      </c>
      <c r="H36">
        <v>1491.2879488850999</v>
      </c>
      <c r="I36">
        <v>9</v>
      </c>
      <c r="J36" t="s">
        <v>11</v>
      </c>
      <c r="K36" t="s">
        <v>12</v>
      </c>
      <c r="L36">
        <v>4.6457386056945396</v>
      </c>
      <c r="M36" t="s">
        <v>20</v>
      </c>
      <c r="N36" t="s">
        <v>14</v>
      </c>
      <c r="O36">
        <v>82.284391852804703</v>
      </c>
      <c r="P36">
        <f t="shared" si="12"/>
        <v>754.361446604261</v>
      </c>
      <c r="Q36">
        <f t="shared" si="4"/>
        <v>2259.9935831048647</v>
      </c>
      <c r="T36">
        <f t="shared" si="13"/>
        <v>81.981631571675919</v>
      </c>
      <c r="U36">
        <f t="shared" si="5"/>
        <v>0.3027602811287835</v>
      </c>
      <c r="AC36" t="str">
        <f t="shared" si="6"/>
        <v>High</v>
      </c>
      <c r="AD36" t="str">
        <f t="shared" si="7"/>
        <v>Medium</v>
      </c>
      <c r="AH36" t="str">
        <f t="shared" si="8"/>
        <v>High</v>
      </c>
      <c r="AI36">
        <f t="shared" si="9"/>
        <v>1</v>
      </c>
      <c r="AJ36">
        <f t="shared" si="10"/>
        <v>0</v>
      </c>
      <c r="AK36" t="str">
        <f t="shared" si="11"/>
        <v>High</v>
      </c>
    </row>
    <row r="37" spans="1:37" x14ac:dyDescent="0.25">
      <c r="A37" s="9">
        <v>44563.375</v>
      </c>
      <c r="B37" s="1" t="str">
        <f t="shared" si="0"/>
        <v>Sunday</v>
      </c>
      <c r="C37" s="1" t="str">
        <f t="shared" si="1"/>
        <v>Weekend</v>
      </c>
      <c r="D37" s="4">
        <f t="shared" si="2"/>
        <v>9</v>
      </c>
      <c r="E37" s="4" t="str">
        <f t="shared" si="3"/>
        <v>Peak</v>
      </c>
      <c r="F37">
        <v>20.623500489834701</v>
      </c>
      <c r="G37">
        <v>50.145033542201297</v>
      </c>
      <c r="H37">
        <v>1036.46231729121</v>
      </c>
      <c r="I37">
        <v>6</v>
      </c>
      <c r="J37" t="s">
        <v>12</v>
      </c>
      <c r="K37" t="s">
        <v>11</v>
      </c>
      <c r="L37">
        <v>0.37220126481890597</v>
      </c>
      <c r="M37" t="s">
        <v>15</v>
      </c>
      <c r="N37" t="s">
        <v>14</v>
      </c>
      <c r="O37">
        <v>59.847392688307799</v>
      </c>
      <c r="P37">
        <f t="shared" si="12"/>
        <v>425.32877245421213</v>
      </c>
      <c r="Q37">
        <f t="shared" si="4"/>
        <v>1234.2627324226455</v>
      </c>
      <c r="T37">
        <f t="shared" si="13"/>
        <v>68.282169432737021</v>
      </c>
      <c r="U37">
        <f t="shared" si="5"/>
        <v>8.4347767444292217</v>
      </c>
      <c r="AC37" t="str">
        <f t="shared" si="6"/>
        <v>High</v>
      </c>
      <c r="AD37" t="str">
        <f t="shared" si="7"/>
        <v>Medium</v>
      </c>
      <c r="AH37" t="str">
        <f t="shared" si="8"/>
        <v>Low</v>
      </c>
      <c r="AI37">
        <f t="shared" si="9"/>
        <v>0</v>
      </c>
      <c r="AJ37">
        <f t="shared" si="10"/>
        <v>1</v>
      </c>
      <c r="AK37" t="str">
        <f t="shared" si="11"/>
        <v>Low</v>
      </c>
    </row>
    <row r="38" spans="1:37" x14ac:dyDescent="0.25">
      <c r="A38" s="9">
        <v>44563.416666666664</v>
      </c>
      <c r="B38" s="1" t="str">
        <f t="shared" si="0"/>
        <v>Sunday</v>
      </c>
      <c r="C38" s="1" t="str">
        <f t="shared" si="1"/>
        <v>Weekend</v>
      </c>
      <c r="D38" s="4">
        <f t="shared" si="2"/>
        <v>10</v>
      </c>
      <c r="E38" s="4" t="str">
        <f t="shared" si="3"/>
        <v>Peak</v>
      </c>
      <c r="F38">
        <v>27.314811265727201</v>
      </c>
      <c r="G38">
        <v>42.936055052974297</v>
      </c>
      <c r="H38">
        <v>1876.5102989618599</v>
      </c>
      <c r="I38">
        <v>4</v>
      </c>
      <c r="J38" t="s">
        <v>11</v>
      </c>
      <c r="K38" t="s">
        <v>12</v>
      </c>
      <c r="L38">
        <v>1.1813311411593199</v>
      </c>
      <c r="M38" t="s">
        <v>21</v>
      </c>
      <c r="N38" t="s">
        <v>19</v>
      </c>
      <c r="O38">
        <v>82.504036863988404</v>
      </c>
      <c r="P38">
        <f t="shared" si="12"/>
        <v>746.09891448229757</v>
      </c>
      <c r="Q38">
        <f t="shared" si="4"/>
        <v>2253.5821956004429</v>
      </c>
      <c r="T38">
        <f t="shared" si="13"/>
        <v>81.679637052660979</v>
      </c>
      <c r="U38">
        <f t="shared" si="5"/>
        <v>0.82439981132742446</v>
      </c>
      <c r="AC38" t="str">
        <f t="shared" si="6"/>
        <v>Low</v>
      </c>
      <c r="AD38" t="str">
        <f t="shared" si="7"/>
        <v>High</v>
      </c>
      <c r="AH38" t="str">
        <f t="shared" si="8"/>
        <v>High</v>
      </c>
      <c r="AI38">
        <f t="shared" si="9"/>
        <v>1</v>
      </c>
      <c r="AJ38">
        <f t="shared" si="10"/>
        <v>0</v>
      </c>
      <c r="AK38" t="str">
        <f t="shared" si="11"/>
        <v>High</v>
      </c>
    </row>
    <row r="39" spans="1:37" x14ac:dyDescent="0.25">
      <c r="A39" s="9">
        <v>44563.458333333336</v>
      </c>
      <c r="B39" s="1" t="str">
        <f t="shared" si="0"/>
        <v>Sunday</v>
      </c>
      <c r="C39" s="1" t="str">
        <f t="shared" si="1"/>
        <v>Weekend</v>
      </c>
      <c r="D39" s="4">
        <f t="shared" si="2"/>
        <v>11</v>
      </c>
      <c r="E39" s="4" t="str">
        <f t="shared" si="3"/>
        <v>Peak</v>
      </c>
      <c r="F39">
        <v>27.4251135499354</v>
      </c>
      <c r="G39">
        <v>32.394788065588202</v>
      </c>
      <c r="H39">
        <v>1155.2301001435401</v>
      </c>
      <c r="I39">
        <v>9</v>
      </c>
      <c r="J39" t="s">
        <v>11</v>
      </c>
      <c r="K39" t="s">
        <v>12</v>
      </c>
      <c r="L39">
        <v>8.1661469566729092</v>
      </c>
      <c r="M39" t="s">
        <v>13</v>
      </c>
      <c r="N39" t="s">
        <v>19</v>
      </c>
      <c r="O39">
        <v>82.782445891262697</v>
      </c>
      <c r="P39">
        <f t="shared" si="12"/>
        <v>752.13685322685023</v>
      </c>
      <c r="Q39">
        <f t="shared" si="4"/>
        <v>2270.3179785092625</v>
      </c>
      <c r="T39">
        <f t="shared" si="13"/>
        <v>81.900486349693651</v>
      </c>
      <c r="U39">
        <f t="shared" si="5"/>
        <v>0.88195954156904577</v>
      </c>
      <c r="AC39" t="str">
        <f t="shared" si="6"/>
        <v>High</v>
      </c>
      <c r="AD39" t="str">
        <f t="shared" si="7"/>
        <v>Medium</v>
      </c>
      <c r="AH39" t="str">
        <f t="shared" si="8"/>
        <v>High</v>
      </c>
      <c r="AI39">
        <f t="shared" si="9"/>
        <v>1</v>
      </c>
      <c r="AJ39">
        <f t="shared" si="10"/>
        <v>0</v>
      </c>
      <c r="AK39" t="str">
        <f t="shared" si="11"/>
        <v>High</v>
      </c>
    </row>
    <row r="40" spans="1:37" x14ac:dyDescent="0.25">
      <c r="A40" s="9">
        <v>44563.5</v>
      </c>
      <c r="B40" s="1" t="str">
        <f t="shared" si="0"/>
        <v>Sunday</v>
      </c>
      <c r="C40" s="1" t="str">
        <f t="shared" si="1"/>
        <v>Weekend</v>
      </c>
      <c r="D40" s="4">
        <f t="shared" si="2"/>
        <v>12</v>
      </c>
      <c r="E40" s="4" t="str">
        <f t="shared" si="3"/>
        <v>Peak</v>
      </c>
      <c r="F40">
        <v>24.0791581345166</v>
      </c>
      <c r="G40">
        <v>54.095048874456403</v>
      </c>
      <c r="H40">
        <v>1850.32202318038</v>
      </c>
      <c r="I40">
        <v>7</v>
      </c>
      <c r="J40" t="s">
        <v>12</v>
      </c>
      <c r="K40" t="s">
        <v>12</v>
      </c>
      <c r="L40">
        <v>21.060814255417899</v>
      </c>
      <c r="M40" t="s">
        <v>21</v>
      </c>
      <c r="N40" t="s">
        <v>19</v>
      </c>
      <c r="O40">
        <v>74.674113281679396</v>
      </c>
      <c r="P40">
        <f t="shared" si="12"/>
        <v>579.80585646705697</v>
      </c>
      <c r="Q40">
        <f t="shared" si="4"/>
        <v>1798.0897822643644</v>
      </c>
      <c r="T40">
        <f t="shared" si="13"/>
        <v>75.201151819113065</v>
      </c>
      <c r="U40">
        <f t="shared" si="5"/>
        <v>0.52703853743366835</v>
      </c>
      <c r="AC40" t="str">
        <f t="shared" si="6"/>
        <v>High</v>
      </c>
      <c r="AD40" t="str">
        <f t="shared" si="7"/>
        <v>High</v>
      </c>
      <c r="AH40" t="str">
        <f t="shared" si="8"/>
        <v>Low</v>
      </c>
      <c r="AI40">
        <f t="shared" si="9"/>
        <v>0</v>
      </c>
      <c r="AJ40">
        <f t="shared" si="10"/>
        <v>0</v>
      </c>
      <c r="AK40" t="str">
        <f t="shared" si="11"/>
        <v>Medium</v>
      </c>
    </row>
    <row r="41" spans="1:37" x14ac:dyDescent="0.25">
      <c r="A41" s="9">
        <v>44563.541666666664</v>
      </c>
      <c r="B41" s="1" t="str">
        <f t="shared" si="0"/>
        <v>Sunday</v>
      </c>
      <c r="C41" s="1" t="str">
        <f t="shared" si="1"/>
        <v>Weekend</v>
      </c>
      <c r="D41" s="4">
        <f t="shared" si="2"/>
        <v>13</v>
      </c>
      <c r="E41" s="4" t="str">
        <f t="shared" si="3"/>
        <v>Peak</v>
      </c>
      <c r="F41">
        <v>29.913829988984801</v>
      </c>
      <c r="G41">
        <v>53.340752789090203</v>
      </c>
      <c r="H41">
        <v>1924.1861207571101</v>
      </c>
      <c r="I41">
        <v>0</v>
      </c>
      <c r="J41" t="s">
        <v>11</v>
      </c>
      <c r="K41" t="s">
        <v>12</v>
      </c>
      <c r="L41">
        <v>25.848054227102899</v>
      </c>
      <c r="M41" t="s">
        <v>20</v>
      </c>
      <c r="N41" t="s">
        <v>14</v>
      </c>
      <c r="O41">
        <v>86.889138182697295</v>
      </c>
      <c r="P41">
        <f t="shared" si="12"/>
        <v>894.83722460988645</v>
      </c>
      <c r="Q41">
        <f t="shared" si="4"/>
        <v>2599.1869074866145</v>
      </c>
      <c r="T41">
        <f t="shared" si="13"/>
        <v>86.883440964126351</v>
      </c>
      <c r="U41">
        <f t="shared" si="5"/>
        <v>5.6972185709440737E-3</v>
      </c>
      <c r="AC41" t="str">
        <f t="shared" si="6"/>
        <v>Low</v>
      </c>
      <c r="AD41" t="str">
        <f t="shared" si="7"/>
        <v>High</v>
      </c>
      <c r="AH41" t="str">
        <f t="shared" si="8"/>
        <v>High</v>
      </c>
      <c r="AI41">
        <f t="shared" si="9"/>
        <v>1</v>
      </c>
      <c r="AJ41">
        <f t="shared" si="10"/>
        <v>0</v>
      </c>
      <c r="AK41" t="str">
        <f t="shared" si="11"/>
        <v>High</v>
      </c>
    </row>
    <row r="42" spans="1:37" x14ac:dyDescent="0.25">
      <c r="A42" s="9">
        <v>44563.583333333336</v>
      </c>
      <c r="B42" s="1" t="str">
        <f t="shared" si="0"/>
        <v>Sunday</v>
      </c>
      <c r="C42" s="1" t="str">
        <f t="shared" si="1"/>
        <v>Weekend</v>
      </c>
      <c r="D42" s="4">
        <f t="shared" si="2"/>
        <v>14</v>
      </c>
      <c r="E42" s="4" t="str">
        <f t="shared" si="3"/>
        <v>Peak</v>
      </c>
      <c r="F42">
        <v>24.521372987583899</v>
      </c>
      <c r="G42">
        <v>42.276473485823097</v>
      </c>
      <c r="H42">
        <v>1654.92997723281</v>
      </c>
      <c r="I42">
        <v>7</v>
      </c>
      <c r="J42" t="s">
        <v>11</v>
      </c>
      <c r="K42" t="s">
        <v>12</v>
      </c>
      <c r="L42">
        <v>1.6471723322742999</v>
      </c>
      <c r="M42" t="s">
        <v>15</v>
      </c>
      <c r="N42" t="s">
        <v>19</v>
      </c>
      <c r="O42">
        <v>78.542426419429205</v>
      </c>
      <c r="P42">
        <f t="shared" si="12"/>
        <v>601.29773319620926</v>
      </c>
      <c r="Q42">
        <f t="shared" si="4"/>
        <v>1925.9681335806872</v>
      </c>
      <c r="T42">
        <f t="shared" si="13"/>
        <v>76.08656267110392</v>
      </c>
      <c r="U42">
        <f t="shared" si="5"/>
        <v>2.4558637483252852</v>
      </c>
      <c r="AC42" t="str">
        <f t="shared" si="6"/>
        <v>High</v>
      </c>
      <c r="AD42" t="str">
        <f t="shared" si="7"/>
        <v>High</v>
      </c>
      <c r="AH42" t="str">
        <f t="shared" si="8"/>
        <v>High</v>
      </c>
      <c r="AI42">
        <f t="shared" si="9"/>
        <v>1</v>
      </c>
      <c r="AJ42">
        <f t="shared" si="10"/>
        <v>0</v>
      </c>
      <c r="AK42" t="str">
        <f t="shared" si="11"/>
        <v>Medium</v>
      </c>
    </row>
    <row r="43" spans="1:37" x14ac:dyDescent="0.25">
      <c r="A43" s="9">
        <v>44563.625</v>
      </c>
      <c r="B43" s="1" t="str">
        <f t="shared" si="0"/>
        <v>Sunday</v>
      </c>
      <c r="C43" s="1" t="str">
        <f t="shared" si="1"/>
        <v>Weekend</v>
      </c>
      <c r="D43" s="4">
        <f t="shared" si="2"/>
        <v>15</v>
      </c>
      <c r="E43" s="4" t="str">
        <f t="shared" si="3"/>
        <v>Peak</v>
      </c>
      <c r="F43">
        <v>21.898785431279201</v>
      </c>
      <c r="G43">
        <v>48.6335146260217</v>
      </c>
      <c r="H43">
        <v>1958.9635358554799</v>
      </c>
      <c r="I43">
        <v>4</v>
      </c>
      <c r="J43" t="s">
        <v>11</v>
      </c>
      <c r="K43" t="s">
        <v>11</v>
      </c>
      <c r="L43">
        <v>20.217732656580601</v>
      </c>
      <c r="M43" t="s">
        <v>13</v>
      </c>
      <c r="N43" t="s">
        <v>19</v>
      </c>
      <c r="O43">
        <v>77.228457158534596</v>
      </c>
      <c r="P43">
        <f t="shared" si="12"/>
        <v>479.55680336520618</v>
      </c>
      <c r="Q43">
        <f t="shared" si="4"/>
        <v>1691.2094125034873</v>
      </c>
      <c r="T43">
        <f t="shared" si="13"/>
        <v>70.835568801173977</v>
      </c>
      <c r="U43">
        <f t="shared" si="5"/>
        <v>6.3928883573606186</v>
      </c>
      <c r="AC43" t="str">
        <f t="shared" si="6"/>
        <v>Low</v>
      </c>
      <c r="AD43" t="str">
        <f t="shared" si="7"/>
        <v>High</v>
      </c>
      <c r="AH43" t="str">
        <f t="shared" si="8"/>
        <v>High</v>
      </c>
      <c r="AI43">
        <f t="shared" si="9"/>
        <v>1</v>
      </c>
      <c r="AJ43">
        <f t="shared" si="10"/>
        <v>1</v>
      </c>
      <c r="AK43" t="str">
        <f t="shared" si="11"/>
        <v>Low</v>
      </c>
    </row>
    <row r="44" spans="1:37" x14ac:dyDescent="0.25">
      <c r="A44" s="9">
        <v>44563.666666666664</v>
      </c>
      <c r="B44" s="1" t="str">
        <f t="shared" si="0"/>
        <v>Sunday</v>
      </c>
      <c r="C44" s="1" t="str">
        <f t="shared" si="1"/>
        <v>Weekend</v>
      </c>
      <c r="D44" s="4">
        <f t="shared" si="2"/>
        <v>16</v>
      </c>
      <c r="E44" s="4" t="str">
        <f t="shared" si="3"/>
        <v>Peak</v>
      </c>
      <c r="F44">
        <v>23.516264720993799</v>
      </c>
      <c r="G44">
        <v>52.371557960100503</v>
      </c>
      <c r="H44">
        <v>1517.16854099904</v>
      </c>
      <c r="I44">
        <v>7</v>
      </c>
      <c r="J44" t="s">
        <v>11</v>
      </c>
      <c r="K44" t="s">
        <v>12</v>
      </c>
      <c r="L44">
        <v>8.2706391734839109</v>
      </c>
      <c r="M44" t="s">
        <v>15</v>
      </c>
      <c r="N44" t="s">
        <v>19</v>
      </c>
      <c r="O44">
        <v>73.735151456031303</v>
      </c>
      <c r="P44">
        <f t="shared" si="12"/>
        <v>553.01470642785762</v>
      </c>
      <c r="Q44">
        <f t="shared" si="4"/>
        <v>1733.9753408826036</v>
      </c>
      <c r="T44">
        <f t="shared" si="13"/>
        <v>74.074116095662561</v>
      </c>
      <c r="U44">
        <f t="shared" si="5"/>
        <v>0.33896463963125711</v>
      </c>
      <c r="AC44" t="str">
        <f t="shared" si="6"/>
        <v>High</v>
      </c>
      <c r="AD44" t="str">
        <f t="shared" si="7"/>
        <v>High</v>
      </c>
      <c r="AH44" t="str">
        <f t="shared" si="8"/>
        <v>Low</v>
      </c>
      <c r="AI44">
        <f t="shared" si="9"/>
        <v>1</v>
      </c>
      <c r="AJ44">
        <f t="shared" si="10"/>
        <v>0</v>
      </c>
      <c r="AK44" t="str">
        <f t="shared" si="11"/>
        <v>Medium</v>
      </c>
    </row>
    <row r="45" spans="1:37" x14ac:dyDescent="0.25">
      <c r="A45" s="9">
        <v>44563.708333333336</v>
      </c>
      <c r="B45" s="1" t="str">
        <f t="shared" si="0"/>
        <v>Sunday</v>
      </c>
      <c r="C45" s="1" t="str">
        <f t="shared" si="1"/>
        <v>Weekend</v>
      </c>
      <c r="D45" s="4">
        <f t="shared" si="2"/>
        <v>17</v>
      </c>
      <c r="E45" s="4" t="str">
        <f t="shared" si="3"/>
        <v>Peak</v>
      </c>
      <c r="F45">
        <v>27.148116664252498</v>
      </c>
      <c r="G45">
        <v>43.120866240444101</v>
      </c>
      <c r="H45">
        <v>1296.58180687965</v>
      </c>
      <c r="I45">
        <v>8</v>
      </c>
      <c r="J45" t="s">
        <v>11</v>
      </c>
      <c r="K45" t="s">
        <v>12</v>
      </c>
      <c r="L45">
        <v>16.9970239248814</v>
      </c>
      <c r="M45" t="s">
        <v>15</v>
      </c>
      <c r="N45" t="s">
        <v>19</v>
      </c>
      <c r="O45">
        <v>91.843408248686501</v>
      </c>
      <c r="P45">
        <f t="shared" si="12"/>
        <v>737.02023841586424</v>
      </c>
      <c r="Q45">
        <f t="shared" si="4"/>
        <v>2493.3755619779113</v>
      </c>
      <c r="T45">
        <f t="shared" si="13"/>
        <v>81.34587800298128</v>
      </c>
      <c r="U45">
        <f t="shared" si="5"/>
        <v>10.497530245705221</v>
      </c>
      <c r="AC45" t="str">
        <f t="shared" si="6"/>
        <v>High</v>
      </c>
      <c r="AD45" t="str">
        <f t="shared" si="7"/>
        <v>Medium</v>
      </c>
      <c r="AH45" t="str">
        <f t="shared" si="8"/>
        <v>High</v>
      </c>
      <c r="AI45">
        <f t="shared" si="9"/>
        <v>1</v>
      </c>
      <c r="AJ45">
        <f t="shared" si="10"/>
        <v>0</v>
      </c>
      <c r="AK45" t="str">
        <f t="shared" si="11"/>
        <v>High</v>
      </c>
    </row>
    <row r="46" spans="1:37" x14ac:dyDescent="0.25">
      <c r="A46" s="9">
        <v>44563.75</v>
      </c>
      <c r="B46" s="1" t="str">
        <f t="shared" si="0"/>
        <v>Sunday</v>
      </c>
      <c r="C46" s="1" t="str">
        <f t="shared" si="1"/>
        <v>Weekend</v>
      </c>
      <c r="D46" s="4">
        <f t="shared" si="2"/>
        <v>18</v>
      </c>
      <c r="E46" s="4" t="str">
        <f t="shared" si="3"/>
        <v>Peak</v>
      </c>
      <c r="F46">
        <v>23.5743536325176</v>
      </c>
      <c r="G46">
        <v>52.851664199608102</v>
      </c>
      <c r="H46">
        <v>1491.8800645730601</v>
      </c>
      <c r="I46">
        <v>2</v>
      </c>
      <c r="J46" t="s">
        <v>12</v>
      </c>
      <c r="K46" t="s">
        <v>12</v>
      </c>
      <c r="L46">
        <v>24.460909522399302</v>
      </c>
      <c r="M46" t="s">
        <v>20</v>
      </c>
      <c r="N46" t="s">
        <v>14</v>
      </c>
      <c r="O46">
        <v>73.350705132372198</v>
      </c>
      <c r="P46">
        <f t="shared" si="12"/>
        <v>555.75014919099578</v>
      </c>
      <c r="Q46">
        <f t="shared" si="4"/>
        <v>1729.1954619850658</v>
      </c>
      <c r="T46">
        <f t="shared" si="13"/>
        <v>74.190422801072302</v>
      </c>
      <c r="U46">
        <f t="shared" si="5"/>
        <v>0.83971766870010356</v>
      </c>
      <c r="AC46" t="str">
        <f t="shared" si="6"/>
        <v>Low</v>
      </c>
      <c r="AD46" t="str">
        <f t="shared" si="7"/>
        <v>Medium</v>
      </c>
      <c r="AH46" t="str">
        <f t="shared" si="8"/>
        <v>Low</v>
      </c>
      <c r="AI46">
        <f t="shared" si="9"/>
        <v>0</v>
      </c>
      <c r="AJ46">
        <f t="shared" si="10"/>
        <v>0</v>
      </c>
      <c r="AK46" t="str">
        <f t="shared" si="11"/>
        <v>Medium</v>
      </c>
    </row>
    <row r="47" spans="1:37" x14ac:dyDescent="0.25">
      <c r="A47" s="9">
        <v>44563.791666666664</v>
      </c>
      <c r="B47" s="1" t="str">
        <f t="shared" si="0"/>
        <v>Sunday</v>
      </c>
      <c r="C47" s="1" t="str">
        <f t="shared" si="1"/>
        <v>Weekend</v>
      </c>
      <c r="D47" s="4">
        <f t="shared" si="2"/>
        <v>19</v>
      </c>
      <c r="E47" s="4" t="str">
        <f t="shared" si="3"/>
        <v>Peak</v>
      </c>
      <c r="F47">
        <v>20.516185539950701</v>
      </c>
      <c r="G47">
        <v>40.9184997060649</v>
      </c>
      <c r="H47">
        <v>1114.23012371297</v>
      </c>
      <c r="I47">
        <v>8</v>
      </c>
      <c r="J47" t="s">
        <v>12</v>
      </c>
      <c r="K47" t="s">
        <v>11</v>
      </c>
      <c r="L47">
        <v>20.489097790934601</v>
      </c>
      <c r="M47" t="s">
        <v>13</v>
      </c>
      <c r="N47" t="s">
        <v>19</v>
      </c>
      <c r="O47">
        <v>66.202097509061005</v>
      </c>
      <c r="P47">
        <f t="shared" si="12"/>
        <v>420.91386910968225</v>
      </c>
      <c r="Q47">
        <f t="shared" si="4"/>
        <v>1358.2145156298038</v>
      </c>
      <c r="T47">
        <f t="shared" si="13"/>
        <v>68.067301432376837</v>
      </c>
      <c r="U47">
        <f t="shared" si="5"/>
        <v>1.865203923315832</v>
      </c>
      <c r="AC47" t="str">
        <f t="shared" si="6"/>
        <v>High</v>
      </c>
      <c r="AD47" t="str">
        <f t="shared" si="7"/>
        <v>Medium</v>
      </c>
      <c r="AH47" t="str">
        <f t="shared" si="8"/>
        <v>Low</v>
      </c>
      <c r="AI47">
        <f t="shared" si="9"/>
        <v>0</v>
      </c>
      <c r="AJ47">
        <f t="shared" si="10"/>
        <v>1</v>
      </c>
      <c r="AK47" t="str">
        <f t="shared" si="11"/>
        <v>Low</v>
      </c>
    </row>
    <row r="48" spans="1:37" x14ac:dyDescent="0.25">
      <c r="A48" s="9">
        <v>44563.833333333336</v>
      </c>
      <c r="B48" s="1" t="str">
        <f t="shared" si="0"/>
        <v>Sunday</v>
      </c>
      <c r="C48" s="1" t="str">
        <f t="shared" si="1"/>
        <v>Weekend</v>
      </c>
      <c r="D48" s="4">
        <f t="shared" si="2"/>
        <v>20</v>
      </c>
      <c r="E48" s="4" t="str">
        <f t="shared" si="3"/>
        <v>Peak</v>
      </c>
      <c r="F48">
        <v>23.159190043519601</v>
      </c>
      <c r="G48">
        <v>33.088149223876101</v>
      </c>
      <c r="H48">
        <v>1183.49360581356</v>
      </c>
      <c r="I48">
        <v>6</v>
      </c>
      <c r="J48" t="s">
        <v>12</v>
      </c>
      <c r="K48" t="s">
        <v>11</v>
      </c>
      <c r="L48">
        <v>15.654792218150201</v>
      </c>
      <c r="M48" t="s">
        <v>18</v>
      </c>
      <c r="N48" t="s">
        <v>19</v>
      </c>
      <c r="O48">
        <v>77.851776349989507</v>
      </c>
      <c r="P48">
        <f t="shared" si="12"/>
        <v>536.34808347185742</v>
      </c>
      <c r="Q48">
        <f t="shared" si="4"/>
        <v>1802.9840837149918</v>
      </c>
      <c r="T48">
        <f t="shared" si="13"/>
        <v>73.35917449608975</v>
      </c>
      <c r="U48">
        <f t="shared" si="5"/>
        <v>4.4926018538997567</v>
      </c>
      <c r="AC48" t="str">
        <f t="shared" si="6"/>
        <v>High</v>
      </c>
      <c r="AD48" t="str">
        <f t="shared" si="7"/>
        <v>Medium</v>
      </c>
      <c r="AH48" t="str">
        <f t="shared" si="8"/>
        <v>High</v>
      </c>
      <c r="AI48">
        <f t="shared" si="9"/>
        <v>0</v>
      </c>
      <c r="AJ48">
        <f t="shared" si="10"/>
        <v>1</v>
      </c>
      <c r="AK48" t="str">
        <f t="shared" si="11"/>
        <v>Medium</v>
      </c>
    </row>
    <row r="49" spans="1:37" x14ac:dyDescent="0.25">
      <c r="A49" s="9">
        <v>44563.875</v>
      </c>
      <c r="B49" s="1" t="str">
        <f t="shared" si="0"/>
        <v>Sunday</v>
      </c>
      <c r="C49" s="1" t="str">
        <f t="shared" si="1"/>
        <v>Weekend</v>
      </c>
      <c r="D49" s="4">
        <f t="shared" si="2"/>
        <v>21</v>
      </c>
      <c r="E49" s="4" t="str">
        <f t="shared" si="3"/>
        <v>Peak</v>
      </c>
      <c r="F49">
        <v>29.988046115649801</v>
      </c>
      <c r="G49">
        <v>51.1966300118467</v>
      </c>
      <c r="H49">
        <v>1516.7527033111101</v>
      </c>
      <c r="I49">
        <v>2</v>
      </c>
      <c r="J49" t="s">
        <v>11</v>
      </c>
      <c r="K49" t="s">
        <v>12</v>
      </c>
      <c r="L49">
        <v>16.104960333181999</v>
      </c>
      <c r="M49" t="s">
        <v>13</v>
      </c>
      <c r="N49" t="s">
        <v>14</v>
      </c>
      <c r="O49">
        <v>90.981476104278201</v>
      </c>
      <c r="P49">
        <f t="shared" si="12"/>
        <v>899.28290983433919</v>
      </c>
      <c r="Q49">
        <f t="shared" si="4"/>
        <v>2728.3567010849852</v>
      </c>
      <c r="T49">
        <f t="shared" si="13"/>
        <v>87.032037881407916</v>
      </c>
      <c r="U49">
        <f t="shared" si="5"/>
        <v>3.9494382228702847</v>
      </c>
      <c r="AC49" t="str">
        <f t="shared" si="6"/>
        <v>Low</v>
      </c>
      <c r="AD49" t="str">
        <f t="shared" si="7"/>
        <v>High</v>
      </c>
      <c r="AH49" t="str">
        <f t="shared" si="8"/>
        <v>High</v>
      </c>
      <c r="AI49">
        <f t="shared" si="9"/>
        <v>1</v>
      </c>
      <c r="AJ49">
        <f t="shared" si="10"/>
        <v>0</v>
      </c>
      <c r="AK49" t="str">
        <f t="shared" si="11"/>
        <v>High</v>
      </c>
    </row>
    <row r="50" spans="1:37" x14ac:dyDescent="0.25">
      <c r="A50" s="9">
        <v>44563.916666666664</v>
      </c>
      <c r="B50" s="1" t="str">
        <f t="shared" si="0"/>
        <v>Sunday</v>
      </c>
      <c r="C50" s="1" t="str">
        <f t="shared" si="1"/>
        <v>Weekend</v>
      </c>
      <c r="D50" s="4">
        <f t="shared" si="2"/>
        <v>22</v>
      </c>
      <c r="E50" s="4" t="str">
        <f t="shared" si="3"/>
        <v>Off-Peak</v>
      </c>
      <c r="F50">
        <v>22.8790485661731</v>
      </c>
      <c r="G50">
        <v>30.3577622899912</v>
      </c>
      <c r="H50">
        <v>1162.6593544131099</v>
      </c>
      <c r="I50">
        <v>7</v>
      </c>
      <c r="J50" t="s">
        <v>11</v>
      </c>
      <c r="K50" t="s">
        <v>11</v>
      </c>
      <c r="L50">
        <v>13.3905389299325</v>
      </c>
      <c r="M50" t="s">
        <v>13</v>
      </c>
      <c r="N50" t="s">
        <v>19</v>
      </c>
      <c r="O50">
        <v>81.917079331113399</v>
      </c>
      <c r="P50">
        <f t="shared" si="12"/>
        <v>523.45086329330741</v>
      </c>
      <c r="Q50">
        <f t="shared" si="4"/>
        <v>1874.1848364155981</v>
      </c>
      <c r="T50">
        <f t="shared" si="13"/>
        <v>72.798269989117898</v>
      </c>
      <c r="U50">
        <f t="shared" si="5"/>
        <v>9.118809341995501</v>
      </c>
      <c r="AC50" t="str">
        <f t="shared" si="6"/>
        <v>High</v>
      </c>
      <c r="AD50" t="str">
        <f t="shared" si="7"/>
        <v>Medium</v>
      </c>
      <c r="AH50" t="str">
        <f t="shared" si="8"/>
        <v>High</v>
      </c>
      <c r="AI50">
        <f t="shared" si="9"/>
        <v>1</v>
      </c>
      <c r="AJ50">
        <f t="shared" si="10"/>
        <v>1</v>
      </c>
      <c r="AK50" t="str">
        <f t="shared" si="11"/>
        <v>Medium</v>
      </c>
    </row>
    <row r="51" spans="1:37" x14ac:dyDescent="0.25">
      <c r="A51" s="9">
        <v>44563.958333333336</v>
      </c>
      <c r="B51" s="1" t="str">
        <f t="shared" si="0"/>
        <v>Sunday</v>
      </c>
      <c r="C51" s="1" t="str">
        <f t="shared" si="1"/>
        <v>Weekend</v>
      </c>
      <c r="D51" s="4">
        <f t="shared" si="2"/>
        <v>23</v>
      </c>
      <c r="E51" s="4" t="str">
        <f t="shared" si="3"/>
        <v>Off-Peak</v>
      </c>
      <c r="F51">
        <v>24.617958714158</v>
      </c>
      <c r="G51">
        <v>49.041225548641002</v>
      </c>
      <c r="H51">
        <v>1666.0436474922301</v>
      </c>
      <c r="I51">
        <v>6</v>
      </c>
      <c r="J51" t="s">
        <v>12</v>
      </c>
      <c r="K51" t="s">
        <v>11</v>
      </c>
      <c r="L51">
        <v>21.600154740134698</v>
      </c>
      <c r="M51" t="s">
        <v>21</v>
      </c>
      <c r="N51" t="s">
        <v>19</v>
      </c>
      <c r="O51">
        <v>70.224617539332499</v>
      </c>
      <c r="P51">
        <f t="shared" si="12"/>
        <v>606.04389125198782</v>
      </c>
      <c r="Q51">
        <f t="shared" si="4"/>
        <v>1728.7867353008232</v>
      </c>
      <c r="T51">
        <f t="shared" si="13"/>
        <v>76.279948419825303</v>
      </c>
      <c r="U51">
        <f t="shared" si="5"/>
        <v>6.0553308804928037</v>
      </c>
      <c r="AC51" t="str">
        <f t="shared" si="6"/>
        <v>High</v>
      </c>
      <c r="AD51" t="str">
        <f t="shared" si="7"/>
        <v>High</v>
      </c>
      <c r="AH51" t="str">
        <f t="shared" si="8"/>
        <v>Low</v>
      </c>
      <c r="AI51">
        <f t="shared" si="9"/>
        <v>0</v>
      </c>
      <c r="AJ51">
        <f t="shared" si="10"/>
        <v>1</v>
      </c>
      <c r="AK51" t="str">
        <f t="shared" si="11"/>
        <v>Medium</v>
      </c>
    </row>
    <row r="52" spans="1:37" x14ac:dyDescent="0.25">
      <c r="A52" s="9">
        <v>44564</v>
      </c>
      <c r="B52" s="1" t="str">
        <f t="shared" si="0"/>
        <v>Monday</v>
      </c>
      <c r="C52" s="1" t="str">
        <f t="shared" si="1"/>
        <v>Weekday</v>
      </c>
      <c r="D52" s="4">
        <f t="shared" si="2"/>
        <v>0</v>
      </c>
      <c r="E52" s="4" t="str">
        <f t="shared" si="3"/>
        <v>Off-Peak</v>
      </c>
      <c r="F52">
        <v>27.3526811098397</v>
      </c>
      <c r="G52">
        <v>36.259249192388197</v>
      </c>
      <c r="H52">
        <v>1024.9989858937399</v>
      </c>
      <c r="I52">
        <v>6</v>
      </c>
      <c r="J52" t="s">
        <v>12</v>
      </c>
      <c r="K52" t="s">
        <v>11</v>
      </c>
      <c r="L52">
        <v>22.175022181923499</v>
      </c>
      <c r="M52" t="s">
        <v>15</v>
      </c>
      <c r="N52" t="s">
        <v>14</v>
      </c>
      <c r="O52">
        <v>88.733769182027999</v>
      </c>
      <c r="P52">
        <f t="shared" si="12"/>
        <v>748.16916389658161</v>
      </c>
      <c r="Q52">
        <f t="shared" si="4"/>
        <v>2427.1064921101333</v>
      </c>
      <c r="T52">
        <f t="shared" si="13"/>
        <v>81.755460763031252</v>
      </c>
      <c r="U52">
        <f t="shared" si="5"/>
        <v>6.9783084189967468</v>
      </c>
      <c r="AC52" t="str">
        <f t="shared" si="6"/>
        <v>High</v>
      </c>
      <c r="AD52" t="str">
        <f t="shared" si="7"/>
        <v>Medium</v>
      </c>
      <c r="AH52" t="str">
        <f t="shared" si="8"/>
        <v>High</v>
      </c>
      <c r="AI52">
        <f t="shared" si="9"/>
        <v>0</v>
      </c>
      <c r="AJ52">
        <f t="shared" si="10"/>
        <v>1</v>
      </c>
      <c r="AK52" t="str">
        <f t="shared" si="11"/>
        <v>High</v>
      </c>
    </row>
    <row r="53" spans="1:37" x14ac:dyDescent="0.25">
      <c r="A53" s="9">
        <v>44564.041666666664</v>
      </c>
      <c r="B53" s="1" t="str">
        <f t="shared" si="0"/>
        <v>Monday</v>
      </c>
      <c r="C53" s="1" t="str">
        <f t="shared" si="1"/>
        <v>Weekday</v>
      </c>
      <c r="D53" s="4">
        <f t="shared" si="2"/>
        <v>1</v>
      </c>
      <c r="E53" s="4" t="str">
        <f t="shared" si="3"/>
        <v>Off-Peak</v>
      </c>
      <c r="F53">
        <v>29.436789507453501</v>
      </c>
      <c r="G53">
        <v>48.848449413101001</v>
      </c>
      <c r="H53">
        <v>1234.0853680866301</v>
      </c>
      <c r="I53">
        <v>2</v>
      </c>
      <c r="J53" t="s">
        <v>12</v>
      </c>
      <c r="K53" t="s">
        <v>12</v>
      </c>
      <c r="L53">
        <v>6.6628744841734298</v>
      </c>
      <c r="M53" t="s">
        <v>20</v>
      </c>
      <c r="N53" t="s">
        <v>19</v>
      </c>
      <c r="O53">
        <v>76.555025126314405</v>
      </c>
      <c r="P53">
        <f t="shared" si="12"/>
        <v>866.5245765061245</v>
      </c>
      <c r="Q53">
        <f t="shared" si="4"/>
        <v>2253.5341603811312</v>
      </c>
      <c r="T53">
        <f t="shared" si="13"/>
        <v>85.928301587289383</v>
      </c>
      <c r="U53">
        <f t="shared" si="5"/>
        <v>9.3732764609749779</v>
      </c>
      <c r="AC53" t="str">
        <f t="shared" si="6"/>
        <v>Low</v>
      </c>
      <c r="AD53" t="str">
        <f t="shared" si="7"/>
        <v>Medium</v>
      </c>
      <c r="AH53" t="str">
        <f t="shared" si="8"/>
        <v>Low</v>
      </c>
      <c r="AI53">
        <f t="shared" si="9"/>
        <v>0</v>
      </c>
      <c r="AJ53">
        <f t="shared" si="10"/>
        <v>0</v>
      </c>
      <c r="AK53" t="str">
        <f t="shared" si="11"/>
        <v>High</v>
      </c>
    </row>
    <row r="54" spans="1:37" x14ac:dyDescent="0.25">
      <c r="A54" s="9">
        <v>44564.083333333336</v>
      </c>
      <c r="B54" s="1" t="str">
        <f t="shared" si="0"/>
        <v>Monday</v>
      </c>
      <c r="C54" s="1" t="str">
        <f t="shared" si="1"/>
        <v>Weekday</v>
      </c>
      <c r="D54" s="4">
        <f t="shared" si="2"/>
        <v>2</v>
      </c>
      <c r="E54" s="4" t="str">
        <f t="shared" si="3"/>
        <v>Off-Peak</v>
      </c>
      <c r="F54">
        <v>21.7540264266554</v>
      </c>
      <c r="G54">
        <v>45.5386430923988</v>
      </c>
      <c r="H54">
        <v>1514.82703707154</v>
      </c>
      <c r="I54">
        <v>4</v>
      </c>
      <c r="J54" t="s">
        <v>12</v>
      </c>
      <c r="K54" t="s">
        <v>12</v>
      </c>
      <c r="L54">
        <v>9.8461271215741295</v>
      </c>
      <c r="M54" t="s">
        <v>21</v>
      </c>
      <c r="N54" t="s">
        <v>14</v>
      </c>
      <c r="O54">
        <v>62.055054935796598</v>
      </c>
      <c r="P54">
        <f t="shared" si="12"/>
        <v>473.23766577162155</v>
      </c>
      <c r="Q54">
        <f t="shared" si="4"/>
        <v>1349.9473049808719</v>
      </c>
      <c r="T54">
        <f t="shared" si="13"/>
        <v>70.54572961389141</v>
      </c>
      <c r="U54">
        <f t="shared" si="5"/>
        <v>8.4906746780948126</v>
      </c>
      <c r="AC54" t="str">
        <f t="shared" si="6"/>
        <v>Low</v>
      </c>
      <c r="AD54" t="str">
        <f t="shared" si="7"/>
        <v>High</v>
      </c>
      <c r="AH54" t="str">
        <f t="shared" si="8"/>
        <v>Low</v>
      </c>
      <c r="AI54">
        <f t="shared" si="9"/>
        <v>0</v>
      </c>
      <c r="AJ54">
        <f t="shared" si="10"/>
        <v>0</v>
      </c>
      <c r="AK54" t="str">
        <f t="shared" si="11"/>
        <v>Low</v>
      </c>
    </row>
    <row r="55" spans="1:37" x14ac:dyDescent="0.25">
      <c r="A55" s="9">
        <v>44564.125</v>
      </c>
      <c r="B55" s="1" t="str">
        <f t="shared" si="0"/>
        <v>Monday</v>
      </c>
      <c r="C55" s="1" t="str">
        <f t="shared" si="1"/>
        <v>Weekday</v>
      </c>
      <c r="D55" s="4">
        <f t="shared" si="2"/>
        <v>3</v>
      </c>
      <c r="E55" s="4" t="str">
        <f t="shared" si="3"/>
        <v>Off-Peak</v>
      </c>
      <c r="F55">
        <v>22.124213759030599</v>
      </c>
      <c r="G55">
        <v>47.343915655247301</v>
      </c>
      <c r="H55">
        <v>1919.1199962087401</v>
      </c>
      <c r="I55">
        <v>6</v>
      </c>
      <c r="J55" t="s">
        <v>12</v>
      </c>
      <c r="K55" t="s">
        <v>12</v>
      </c>
      <c r="L55">
        <v>5.3520186380013204</v>
      </c>
      <c r="M55" t="s">
        <v>18</v>
      </c>
      <c r="N55" t="s">
        <v>14</v>
      </c>
      <c r="O55">
        <v>62.001893864663202</v>
      </c>
      <c r="P55">
        <f t="shared" si="12"/>
        <v>489.48083445527891</v>
      </c>
      <c r="Q55">
        <f t="shared" si="4"/>
        <v>1371.7431533265365</v>
      </c>
      <c r="T55">
        <f t="shared" si="13"/>
        <v>71.286925616425194</v>
      </c>
      <c r="U55">
        <f t="shared" si="5"/>
        <v>9.2850317517619914</v>
      </c>
      <c r="AC55" t="str">
        <f t="shared" si="6"/>
        <v>High</v>
      </c>
      <c r="AD55" t="str">
        <f t="shared" si="7"/>
        <v>High</v>
      </c>
      <c r="AH55" t="str">
        <f t="shared" si="8"/>
        <v>Low</v>
      </c>
      <c r="AI55">
        <f t="shared" si="9"/>
        <v>0</v>
      </c>
      <c r="AJ55">
        <f t="shared" si="10"/>
        <v>0</v>
      </c>
      <c r="AK55" t="str">
        <f t="shared" si="11"/>
        <v>Medium</v>
      </c>
    </row>
    <row r="56" spans="1:37" x14ac:dyDescent="0.25">
      <c r="A56" s="9">
        <v>44564.166666666664</v>
      </c>
      <c r="B56" s="1" t="str">
        <f t="shared" si="0"/>
        <v>Monday</v>
      </c>
      <c r="C56" s="1" t="str">
        <f t="shared" si="1"/>
        <v>Weekday</v>
      </c>
      <c r="D56" s="4">
        <f t="shared" si="2"/>
        <v>4</v>
      </c>
      <c r="E56" s="4" t="str">
        <f t="shared" si="3"/>
        <v>Off-Peak</v>
      </c>
      <c r="F56">
        <v>21.324776129505601</v>
      </c>
      <c r="G56">
        <v>33.615056707352799</v>
      </c>
      <c r="H56">
        <v>1857.26836941938</v>
      </c>
      <c r="I56">
        <v>9</v>
      </c>
      <c r="J56" t="s">
        <v>11</v>
      </c>
      <c r="K56" t="s">
        <v>11</v>
      </c>
      <c r="L56">
        <v>13.523866743718401</v>
      </c>
      <c r="M56" t="s">
        <v>21</v>
      </c>
      <c r="N56" t="s">
        <v>19</v>
      </c>
      <c r="O56">
        <v>80.452127421011497</v>
      </c>
      <c r="P56">
        <f t="shared" si="12"/>
        <v>454.7460769735319</v>
      </c>
      <c r="Q56">
        <f t="shared" si="4"/>
        <v>1715.6236063955289</v>
      </c>
      <c r="T56">
        <f t="shared" si="13"/>
        <v>69.686276638306055</v>
      </c>
      <c r="U56">
        <f t="shared" si="5"/>
        <v>10.765850782705442</v>
      </c>
      <c r="AC56" t="str">
        <f t="shared" si="6"/>
        <v>High</v>
      </c>
      <c r="AD56" t="str">
        <f t="shared" si="7"/>
        <v>High</v>
      </c>
      <c r="AH56" t="str">
        <f t="shared" si="8"/>
        <v>High</v>
      </c>
      <c r="AI56">
        <f t="shared" si="9"/>
        <v>1</v>
      </c>
      <c r="AJ56">
        <f t="shared" si="10"/>
        <v>1</v>
      </c>
      <c r="AK56" t="str">
        <f t="shared" si="11"/>
        <v>Low</v>
      </c>
    </row>
    <row r="57" spans="1:37" x14ac:dyDescent="0.25">
      <c r="A57" s="9">
        <v>44564.208333333336</v>
      </c>
      <c r="B57" s="1" t="str">
        <f t="shared" si="0"/>
        <v>Monday</v>
      </c>
      <c r="C57" s="1" t="str">
        <f t="shared" si="1"/>
        <v>Weekday</v>
      </c>
      <c r="D57" s="4">
        <f t="shared" si="2"/>
        <v>5</v>
      </c>
      <c r="E57" s="4" t="str">
        <f t="shared" si="3"/>
        <v>Off-Peak</v>
      </c>
      <c r="F57">
        <v>22.086811922474698</v>
      </c>
      <c r="G57">
        <v>43.838916932545899</v>
      </c>
      <c r="H57">
        <v>1325.6002039883699</v>
      </c>
      <c r="I57">
        <v>5</v>
      </c>
      <c r="J57" t="s">
        <v>12</v>
      </c>
      <c r="K57" t="s">
        <v>12</v>
      </c>
      <c r="L57">
        <v>12.2748203539765</v>
      </c>
      <c r="M57" t="s">
        <v>13</v>
      </c>
      <c r="N57" t="s">
        <v>14</v>
      </c>
      <c r="O57">
        <v>64.718220064482296</v>
      </c>
      <c r="P57">
        <f t="shared" si="12"/>
        <v>487.82726089877048</v>
      </c>
      <c r="Q57">
        <f t="shared" si="4"/>
        <v>1429.4191545215488</v>
      </c>
      <c r="T57">
        <f t="shared" si="13"/>
        <v>71.212038959540465</v>
      </c>
      <c r="U57">
        <f t="shared" si="5"/>
        <v>6.493818895058169</v>
      </c>
      <c r="AC57" t="str">
        <f t="shared" si="6"/>
        <v>Medium</v>
      </c>
      <c r="AD57" t="str">
        <f t="shared" si="7"/>
        <v>Medium</v>
      </c>
      <c r="AH57" t="str">
        <f t="shared" si="8"/>
        <v>Low</v>
      </c>
      <c r="AI57">
        <f t="shared" si="9"/>
        <v>0</v>
      </c>
      <c r="AJ57">
        <f t="shared" si="10"/>
        <v>0</v>
      </c>
      <c r="AK57" t="str">
        <f t="shared" si="11"/>
        <v>Medium</v>
      </c>
    </row>
    <row r="58" spans="1:37" x14ac:dyDescent="0.25">
      <c r="A58" s="9">
        <v>44564.25</v>
      </c>
      <c r="B58" s="1" t="str">
        <f t="shared" si="0"/>
        <v>Monday</v>
      </c>
      <c r="C58" s="1" t="str">
        <f t="shared" si="1"/>
        <v>Weekday</v>
      </c>
      <c r="D58" s="4">
        <f t="shared" si="2"/>
        <v>6</v>
      </c>
      <c r="E58" s="4" t="str">
        <f t="shared" si="3"/>
        <v>Off-Peak</v>
      </c>
      <c r="F58">
        <v>29.956879445435199</v>
      </c>
      <c r="G58">
        <v>56.788805600311797</v>
      </c>
      <c r="H58">
        <v>1864.7323664037599</v>
      </c>
      <c r="I58">
        <v>8</v>
      </c>
      <c r="J58" t="s">
        <v>11</v>
      </c>
      <c r="K58" t="s">
        <v>12</v>
      </c>
      <c r="L58">
        <v>4.9387379367690603</v>
      </c>
      <c r="M58" t="s">
        <v>18</v>
      </c>
      <c r="N58" t="s">
        <v>19</v>
      </c>
      <c r="O58">
        <v>91.871964508972297</v>
      </c>
      <c r="P58">
        <f t="shared" si="12"/>
        <v>897.41462610833787</v>
      </c>
      <c r="Q58">
        <f t="shared" si="4"/>
        <v>2752.1973652105844</v>
      </c>
      <c r="T58">
        <f t="shared" si="13"/>
        <v>86.969635391222383</v>
      </c>
      <c r="U58">
        <f t="shared" si="5"/>
        <v>4.9023291177499146</v>
      </c>
      <c r="AC58" t="str">
        <f t="shared" si="6"/>
        <v>High</v>
      </c>
      <c r="AD58" t="str">
        <f t="shared" si="7"/>
        <v>High</v>
      </c>
      <c r="AH58" t="str">
        <f t="shared" si="8"/>
        <v>High</v>
      </c>
      <c r="AI58">
        <f t="shared" si="9"/>
        <v>1</v>
      </c>
      <c r="AJ58">
        <f t="shared" si="10"/>
        <v>0</v>
      </c>
      <c r="AK58" t="str">
        <f t="shared" si="11"/>
        <v>High</v>
      </c>
    </row>
    <row r="59" spans="1:37" x14ac:dyDescent="0.25">
      <c r="A59" s="9">
        <v>44564.291666666664</v>
      </c>
      <c r="B59" s="1" t="str">
        <f t="shared" si="0"/>
        <v>Monday</v>
      </c>
      <c r="C59" s="1" t="str">
        <f t="shared" si="1"/>
        <v>Weekday</v>
      </c>
      <c r="D59" s="4">
        <f t="shared" si="2"/>
        <v>7</v>
      </c>
      <c r="E59" s="4" t="str">
        <f t="shared" si="3"/>
        <v>Off-Peak</v>
      </c>
      <c r="F59">
        <v>22.4664583191731</v>
      </c>
      <c r="G59">
        <v>45.228409421067497</v>
      </c>
      <c r="H59">
        <v>1902.8038240327601</v>
      </c>
      <c r="I59">
        <v>6</v>
      </c>
      <c r="J59" t="s">
        <v>12</v>
      </c>
      <c r="K59" t="s">
        <v>11</v>
      </c>
      <c r="L59">
        <v>0.57703044311351304</v>
      </c>
      <c r="M59" t="s">
        <v>15</v>
      </c>
      <c r="N59" t="s">
        <v>14</v>
      </c>
      <c r="O59">
        <v>69.692263030929496</v>
      </c>
      <c r="P59">
        <f t="shared" si="12"/>
        <v>504.74174940714221</v>
      </c>
      <c r="Q59">
        <f t="shared" si="4"/>
        <v>1565.7383225532258</v>
      </c>
      <c r="T59">
        <f t="shared" si="13"/>
        <v>71.97217407762713</v>
      </c>
      <c r="U59">
        <f t="shared" si="5"/>
        <v>2.2799110466976344</v>
      </c>
      <c r="AC59" t="str">
        <f t="shared" si="6"/>
        <v>High</v>
      </c>
      <c r="AD59" t="str">
        <f t="shared" si="7"/>
        <v>High</v>
      </c>
      <c r="AH59" t="str">
        <f t="shared" si="8"/>
        <v>Low</v>
      </c>
      <c r="AI59">
        <f t="shared" si="9"/>
        <v>0</v>
      </c>
      <c r="AJ59">
        <f t="shared" si="10"/>
        <v>1</v>
      </c>
      <c r="AK59" t="str">
        <f t="shared" si="11"/>
        <v>Medium</v>
      </c>
    </row>
    <row r="60" spans="1:37" x14ac:dyDescent="0.25">
      <c r="A60" s="9">
        <v>44564.333333333336</v>
      </c>
      <c r="B60" s="1" t="str">
        <f t="shared" si="0"/>
        <v>Monday</v>
      </c>
      <c r="C60" s="1" t="str">
        <f t="shared" si="1"/>
        <v>Weekday</v>
      </c>
      <c r="D60" s="4">
        <f t="shared" si="2"/>
        <v>8</v>
      </c>
      <c r="E60" s="4" t="str">
        <f t="shared" si="3"/>
        <v>Peak</v>
      </c>
      <c r="F60">
        <v>21.100531586108801</v>
      </c>
      <c r="G60">
        <v>52.705779394578201</v>
      </c>
      <c r="H60">
        <v>1896.81607917529</v>
      </c>
      <c r="I60">
        <v>7</v>
      </c>
      <c r="J60" t="s">
        <v>12</v>
      </c>
      <c r="K60" t="s">
        <v>12</v>
      </c>
      <c r="L60">
        <v>25.007682077563199</v>
      </c>
      <c r="M60" t="s">
        <v>21</v>
      </c>
      <c r="N60" t="s">
        <v>14</v>
      </c>
      <c r="O60">
        <v>63.850976125598997</v>
      </c>
      <c r="P60">
        <f t="shared" si="12"/>
        <v>445.23243321637517</v>
      </c>
      <c r="Q60">
        <f t="shared" si="4"/>
        <v>1347.2895385420807</v>
      </c>
      <c r="T60">
        <f t="shared" si="13"/>
        <v>69.23729001823645</v>
      </c>
      <c r="U60">
        <f t="shared" si="5"/>
        <v>5.3863138926374532</v>
      </c>
      <c r="AC60" t="str">
        <f t="shared" si="6"/>
        <v>High</v>
      </c>
      <c r="AD60" t="str">
        <f t="shared" si="7"/>
        <v>High</v>
      </c>
      <c r="AH60" t="str">
        <f t="shared" si="8"/>
        <v>Low</v>
      </c>
      <c r="AI60">
        <f t="shared" si="9"/>
        <v>0</v>
      </c>
      <c r="AJ60">
        <f t="shared" si="10"/>
        <v>0</v>
      </c>
      <c r="AK60" t="str">
        <f t="shared" si="11"/>
        <v>Low</v>
      </c>
    </row>
    <row r="61" spans="1:37" x14ac:dyDescent="0.25">
      <c r="A61" s="9">
        <v>44564.375</v>
      </c>
      <c r="B61" s="1" t="str">
        <f t="shared" si="0"/>
        <v>Monday</v>
      </c>
      <c r="C61" s="1" t="str">
        <f t="shared" si="1"/>
        <v>Weekday</v>
      </c>
      <c r="D61" s="4">
        <f t="shared" si="2"/>
        <v>9</v>
      </c>
      <c r="E61" s="4" t="str">
        <f t="shared" si="3"/>
        <v>Peak</v>
      </c>
      <c r="F61">
        <v>25.023202382649998</v>
      </c>
      <c r="G61">
        <v>43.586499034719203</v>
      </c>
      <c r="H61">
        <v>1434.5263111079601</v>
      </c>
      <c r="I61">
        <v>1</v>
      </c>
      <c r="J61" t="s">
        <v>12</v>
      </c>
      <c r="K61" t="s">
        <v>12</v>
      </c>
      <c r="L61">
        <v>2.1751376627840502</v>
      </c>
      <c r="M61" t="s">
        <v>20</v>
      </c>
      <c r="N61" t="s">
        <v>19</v>
      </c>
      <c r="O61">
        <v>68.805285779961807</v>
      </c>
      <c r="P61">
        <f t="shared" si="12"/>
        <v>626.1606574830605</v>
      </c>
      <c r="Q61">
        <f t="shared" si="4"/>
        <v>1721.7285910680544</v>
      </c>
      <c r="T61">
        <f t="shared" si="13"/>
        <v>77.091334874383833</v>
      </c>
      <c r="U61">
        <f t="shared" si="5"/>
        <v>8.286049094422026</v>
      </c>
      <c r="AC61" t="str">
        <f t="shared" si="6"/>
        <v>Low</v>
      </c>
      <c r="AD61" t="str">
        <f t="shared" si="7"/>
        <v>Medium</v>
      </c>
      <c r="AH61" t="str">
        <f t="shared" si="8"/>
        <v>Low</v>
      </c>
      <c r="AI61">
        <f t="shared" si="9"/>
        <v>0</v>
      </c>
      <c r="AJ61">
        <f t="shared" si="10"/>
        <v>0</v>
      </c>
      <c r="AK61" t="str">
        <f t="shared" si="11"/>
        <v>Medium</v>
      </c>
    </row>
    <row r="62" spans="1:37" x14ac:dyDescent="0.25">
      <c r="A62" s="9">
        <v>44564.416666666664</v>
      </c>
      <c r="B62" s="1" t="str">
        <f t="shared" si="0"/>
        <v>Monday</v>
      </c>
      <c r="C62" s="1" t="str">
        <f t="shared" si="1"/>
        <v>Weekday</v>
      </c>
      <c r="D62" s="4">
        <f t="shared" si="2"/>
        <v>10</v>
      </c>
      <c r="E62" s="4" t="str">
        <f t="shared" si="3"/>
        <v>Peak</v>
      </c>
      <c r="F62">
        <v>24.5612181522336</v>
      </c>
      <c r="G62">
        <v>37.039319888952498</v>
      </c>
      <c r="H62">
        <v>1689.45545482288</v>
      </c>
      <c r="I62">
        <v>3</v>
      </c>
      <c r="J62" t="s">
        <v>12</v>
      </c>
      <c r="K62" t="s">
        <v>12</v>
      </c>
      <c r="L62">
        <v>21.331712339087499</v>
      </c>
      <c r="M62" t="s">
        <v>20</v>
      </c>
      <c r="N62" t="s">
        <v>19</v>
      </c>
      <c r="O62">
        <v>76.301309287981397</v>
      </c>
      <c r="P62">
        <f t="shared" si="12"/>
        <v>603.25343712160929</v>
      </c>
      <c r="Q62">
        <f t="shared" si="4"/>
        <v>1874.0531027231589</v>
      </c>
      <c r="T62">
        <f t="shared" si="13"/>
        <v>76.166341405209081</v>
      </c>
      <c r="U62">
        <f t="shared" si="5"/>
        <v>0.13496788277231531</v>
      </c>
      <c r="AC62" t="str">
        <f t="shared" si="6"/>
        <v>Low</v>
      </c>
      <c r="AD62" t="str">
        <f t="shared" si="7"/>
        <v>High</v>
      </c>
      <c r="AH62" t="str">
        <f t="shared" si="8"/>
        <v>Low</v>
      </c>
      <c r="AI62">
        <f t="shared" si="9"/>
        <v>0</v>
      </c>
      <c r="AJ62">
        <f t="shared" si="10"/>
        <v>0</v>
      </c>
      <c r="AK62" t="str">
        <f t="shared" si="11"/>
        <v>Medium</v>
      </c>
    </row>
    <row r="63" spans="1:37" x14ac:dyDescent="0.25">
      <c r="A63" s="9">
        <v>44564.458333333336</v>
      </c>
      <c r="B63" s="1" t="str">
        <f t="shared" si="0"/>
        <v>Monday</v>
      </c>
      <c r="C63" s="1" t="str">
        <f t="shared" si="1"/>
        <v>Weekday</v>
      </c>
      <c r="D63" s="4">
        <f t="shared" si="2"/>
        <v>11</v>
      </c>
      <c r="E63" s="4" t="str">
        <f t="shared" si="3"/>
        <v>Peak</v>
      </c>
      <c r="F63">
        <v>27.344902289458801</v>
      </c>
      <c r="G63">
        <v>33.683298286596603</v>
      </c>
      <c r="H63">
        <v>1187.61373313732</v>
      </c>
      <c r="I63">
        <v>2</v>
      </c>
      <c r="J63" t="s">
        <v>12</v>
      </c>
      <c r="K63" t="s">
        <v>11</v>
      </c>
      <c r="L63">
        <v>17.6639534842286</v>
      </c>
      <c r="M63" t="s">
        <v>15</v>
      </c>
      <c r="N63" t="s">
        <v>14</v>
      </c>
      <c r="O63">
        <v>84.038684160478596</v>
      </c>
      <c r="P63">
        <f t="shared" si="12"/>
        <v>747.74368122004921</v>
      </c>
      <c r="Q63">
        <f t="shared" si="4"/>
        <v>2298.0296069029764</v>
      </c>
      <c r="T63">
        <f t="shared" si="13"/>
        <v>81.739885863334507</v>
      </c>
      <c r="U63">
        <f t="shared" si="5"/>
        <v>2.2987982971440886</v>
      </c>
      <c r="AC63" t="str">
        <f t="shared" si="6"/>
        <v>Low</v>
      </c>
      <c r="AD63" t="str">
        <f t="shared" si="7"/>
        <v>Medium</v>
      </c>
      <c r="AH63" t="str">
        <f t="shared" si="8"/>
        <v>High</v>
      </c>
      <c r="AI63">
        <f t="shared" si="9"/>
        <v>0</v>
      </c>
      <c r="AJ63">
        <f t="shared" si="10"/>
        <v>1</v>
      </c>
      <c r="AK63" t="str">
        <f t="shared" si="11"/>
        <v>High</v>
      </c>
    </row>
    <row r="64" spans="1:37" x14ac:dyDescent="0.25">
      <c r="A64" s="9">
        <v>44564.5</v>
      </c>
      <c r="B64" s="1" t="str">
        <f t="shared" si="0"/>
        <v>Monday</v>
      </c>
      <c r="C64" s="1" t="str">
        <f t="shared" si="1"/>
        <v>Weekday</v>
      </c>
      <c r="D64" s="4">
        <f t="shared" si="2"/>
        <v>12</v>
      </c>
      <c r="E64" s="4" t="str">
        <f t="shared" si="3"/>
        <v>Peak</v>
      </c>
      <c r="F64">
        <v>26.209435413222899</v>
      </c>
      <c r="G64">
        <v>40.7716042797976</v>
      </c>
      <c r="H64">
        <v>1038.6767198939699</v>
      </c>
      <c r="I64">
        <v>1</v>
      </c>
      <c r="J64" t="s">
        <v>12</v>
      </c>
      <c r="K64" t="s">
        <v>12</v>
      </c>
      <c r="L64">
        <v>14.779714452460601</v>
      </c>
      <c r="M64" t="s">
        <v>13</v>
      </c>
      <c r="N64" t="s">
        <v>14</v>
      </c>
      <c r="O64">
        <v>77.673792171395803</v>
      </c>
      <c r="P64">
        <f t="shared" si="12"/>
        <v>686.9345046799026</v>
      </c>
      <c r="Q64">
        <f t="shared" si="4"/>
        <v>2035.7862392162967</v>
      </c>
      <c r="T64">
        <f t="shared" si="13"/>
        <v>79.4664328408454</v>
      </c>
      <c r="U64">
        <f t="shared" si="5"/>
        <v>1.7926406694495967</v>
      </c>
      <c r="AC64" t="str">
        <f t="shared" si="6"/>
        <v>Low</v>
      </c>
      <c r="AD64" t="str">
        <f t="shared" si="7"/>
        <v>Medium</v>
      </c>
      <c r="AH64" t="str">
        <f t="shared" si="8"/>
        <v>High</v>
      </c>
      <c r="AI64">
        <f t="shared" si="9"/>
        <v>0</v>
      </c>
      <c r="AJ64">
        <f t="shared" si="10"/>
        <v>0</v>
      </c>
      <c r="AK64" t="str">
        <f t="shared" si="11"/>
        <v>High</v>
      </c>
    </row>
    <row r="65" spans="1:37" x14ac:dyDescent="0.25">
      <c r="A65" s="9">
        <v>44564.541666666664</v>
      </c>
      <c r="B65" s="1" t="str">
        <f t="shared" si="0"/>
        <v>Monday</v>
      </c>
      <c r="C65" s="1" t="str">
        <f t="shared" si="1"/>
        <v>Weekday</v>
      </c>
      <c r="D65" s="4">
        <f t="shared" si="2"/>
        <v>13</v>
      </c>
      <c r="E65" s="4" t="str">
        <f t="shared" si="3"/>
        <v>Peak</v>
      </c>
      <c r="F65">
        <v>26.210702266888099</v>
      </c>
      <c r="G65">
        <v>42.084182961399897</v>
      </c>
      <c r="H65">
        <v>1098.79932754376</v>
      </c>
      <c r="I65">
        <v>7</v>
      </c>
      <c r="J65" t="s">
        <v>12</v>
      </c>
      <c r="K65" t="s">
        <v>12</v>
      </c>
      <c r="L65">
        <v>1.55409182550637</v>
      </c>
      <c r="M65" t="s">
        <v>16</v>
      </c>
      <c r="N65" t="s">
        <v>19</v>
      </c>
      <c r="O65">
        <v>78.9122501589774</v>
      </c>
      <c r="P65">
        <f t="shared" si="12"/>
        <v>687.00091332345289</v>
      </c>
      <c r="Q65">
        <f t="shared" si="4"/>
        <v>2068.3454941271498</v>
      </c>
      <c r="T65">
        <f t="shared" si="13"/>
        <v>79.468969358954809</v>
      </c>
      <c r="U65">
        <f t="shared" si="5"/>
        <v>0.55671919997740815</v>
      </c>
      <c r="AC65" t="str">
        <f t="shared" si="6"/>
        <v>High</v>
      </c>
      <c r="AD65" t="str">
        <f t="shared" si="7"/>
        <v>Medium</v>
      </c>
      <c r="AH65" t="str">
        <f t="shared" si="8"/>
        <v>High</v>
      </c>
      <c r="AI65">
        <f t="shared" si="9"/>
        <v>0</v>
      </c>
      <c r="AJ65">
        <f t="shared" si="10"/>
        <v>0</v>
      </c>
      <c r="AK65" t="str">
        <f t="shared" si="11"/>
        <v>High</v>
      </c>
    </row>
    <row r="66" spans="1:37" x14ac:dyDescent="0.25">
      <c r="A66" s="9">
        <v>44564.583333333336</v>
      </c>
      <c r="B66" s="1" t="str">
        <f t="shared" si="0"/>
        <v>Monday</v>
      </c>
      <c r="C66" s="1" t="str">
        <f t="shared" si="1"/>
        <v>Weekday</v>
      </c>
      <c r="D66" s="4">
        <f t="shared" si="2"/>
        <v>14</v>
      </c>
      <c r="E66" s="4" t="str">
        <f t="shared" si="3"/>
        <v>Peak</v>
      </c>
      <c r="F66">
        <v>21.5017263419603</v>
      </c>
      <c r="G66">
        <v>43.353315185093798</v>
      </c>
      <c r="H66">
        <v>1546.5082455132001</v>
      </c>
      <c r="I66">
        <v>9</v>
      </c>
      <c r="J66" t="s">
        <v>12</v>
      </c>
      <c r="K66" t="s">
        <v>12</v>
      </c>
      <c r="L66">
        <v>20.7559032030399</v>
      </c>
      <c r="M66" t="s">
        <v>21</v>
      </c>
      <c r="N66" t="s">
        <v>19</v>
      </c>
      <c r="O66">
        <v>64.042424878401206</v>
      </c>
      <c r="P66">
        <f t="shared" si="12"/>
        <v>462.32423568454948</v>
      </c>
      <c r="Q66">
        <f t="shared" si="4"/>
        <v>1377.0226940109328</v>
      </c>
      <c r="T66">
        <f t="shared" si="13"/>
        <v>70.040569664157076</v>
      </c>
      <c r="U66">
        <f t="shared" si="5"/>
        <v>5.9981447857558692</v>
      </c>
      <c r="AC66" t="str">
        <f t="shared" si="6"/>
        <v>High</v>
      </c>
      <c r="AD66" t="str">
        <f t="shared" si="7"/>
        <v>High</v>
      </c>
      <c r="AH66" t="str">
        <f t="shared" si="8"/>
        <v>Low</v>
      </c>
      <c r="AI66">
        <f t="shared" si="9"/>
        <v>0</v>
      </c>
      <c r="AJ66">
        <f t="shared" si="10"/>
        <v>0</v>
      </c>
      <c r="AK66" t="str">
        <f t="shared" si="11"/>
        <v>Low</v>
      </c>
    </row>
    <row r="67" spans="1:37" x14ac:dyDescent="0.25">
      <c r="A67" s="9">
        <v>44564.625</v>
      </c>
      <c r="B67" s="1" t="str">
        <f t="shared" si="0"/>
        <v>Monday</v>
      </c>
      <c r="C67" s="1" t="str">
        <f t="shared" si="1"/>
        <v>Weekday</v>
      </c>
      <c r="D67" s="4">
        <f t="shared" si="2"/>
        <v>15</v>
      </c>
      <c r="E67" s="4" t="str">
        <f t="shared" si="3"/>
        <v>Peak</v>
      </c>
      <c r="F67">
        <v>25.382745459850099</v>
      </c>
      <c r="G67">
        <v>51.902699949643797</v>
      </c>
      <c r="H67">
        <v>1350.75658540729</v>
      </c>
      <c r="I67">
        <v>0</v>
      </c>
      <c r="J67" t="s">
        <v>12</v>
      </c>
      <c r="K67" t="s">
        <v>12</v>
      </c>
      <c r="L67">
        <v>27.748043866364601</v>
      </c>
      <c r="M67" t="s">
        <v>21</v>
      </c>
      <c r="N67" t="s">
        <v>14</v>
      </c>
      <c r="O67">
        <v>78.187281303627202</v>
      </c>
      <c r="P67">
        <f t="shared" si="12"/>
        <v>644.28376707954078</v>
      </c>
      <c r="Q67">
        <f t="shared" si="4"/>
        <v>1984.6078595276658</v>
      </c>
      <c r="T67">
        <f t="shared" si="13"/>
        <v>77.811218750067923</v>
      </c>
      <c r="U67">
        <f t="shared" si="5"/>
        <v>0.37606255355927942</v>
      </c>
      <c r="AC67" t="str">
        <f t="shared" si="6"/>
        <v>Low</v>
      </c>
      <c r="AD67" t="str">
        <f t="shared" si="7"/>
        <v>Medium</v>
      </c>
      <c r="AH67" t="str">
        <f t="shared" si="8"/>
        <v>High</v>
      </c>
      <c r="AI67">
        <f t="shared" si="9"/>
        <v>0</v>
      </c>
      <c r="AJ67">
        <f t="shared" si="10"/>
        <v>0</v>
      </c>
      <c r="AK67" t="str">
        <f t="shared" si="11"/>
        <v>Medium</v>
      </c>
    </row>
    <row r="68" spans="1:37" x14ac:dyDescent="0.25">
      <c r="A68" s="9">
        <v>44564.666666666664</v>
      </c>
      <c r="B68" s="1" t="str">
        <f t="shared" si="0"/>
        <v>Monday</v>
      </c>
      <c r="C68" s="1" t="str">
        <f t="shared" si="1"/>
        <v>Weekday</v>
      </c>
      <c r="D68" s="4">
        <f t="shared" si="2"/>
        <v>16</v>
      </c>
      <c r="E68" s="4" t="str">
        <f t="shared" si="3"/>
        <v>Peak</v>
      </c>
      <c r="F68">
        <v>21.203472435117</v>
      </c>
      <c r="G68">
        <v>49.610369810781897</v>
      </c>
      <c r="H68">
        <v>1529.65711549609</v>
      </c>
      <c r="I68">
        <v>7</v>
      </c>
      <c r="J68" t="s">
        <v>12</v>
      </c>
      <c r="K68" t="s">
        <v>11</v>
      </c>
      <c r="L68">
        <v>17.1873314549646</v>
      </c>
      <c r="M68" t="s">
        <v>21</v>
      </c>
      <c r="N68" t="s">
        <v>14</v>
      </c>
      <c r="O68">
        <v>63.393848192623999</v>
      </c>
      <c r="P68">
        <f t="shared" si="12"/>
        <v>449.58724330676642</v>
      </c>
      <c r="Q68">
        <f t="shared" si="4"/>
        <v>1344.1697127082946</v>
      </c>
      <c r="T68">
        <f t="shared" si="13"/>
        <v>69.443400111990229</v>
      </c>
      <c r="U68">
        <f t="shared" si="5"/>
        <v>6.0495519193662304</v>
      </c>
      <c r="AC68" t="str">
        <f t="shared" si="6"/>
        <v>High</v>
      </c>
      <c r="AD68" t="str">
        <f t="shared" si="7"/>
        <v>High</v>
      </c>
      <c r="AH68" t="str">
        <f t="shared" si="8"/>
        <v>Low</v>
      </c>
      <c r="AI68">
        <f t="shared" si="9"/>
        <v>0</v>
      </c>
      <c r="AJ68">
        <f t="shared" si="10"/>
        <v>1</v>
      </c>
      <c r="AK68" t="str">
        <f t="shared" si="11"/>
        <v>Low</v>
      </c>
    </row>
    <row r="69" spans="1:37" x14ac:dyDescent="0.25">
      <c r="A69" s="9">
        <v>44564.708333333336</v>
      </c>
      <c r="B69" s="1" t="str">
        <f t="shared" ref="B69:B132" si="14">TEXT(A69,"dddd")</f>
        <v>Monday</v>
      </c>
      <c r="C69" s="1" t="str">
        <f t="shared" ref="C69:C132" si="15">IF(OR(B69="Saturday", B69="Sunday"), "Weekend", "Weekday")</f>
        <v>Weekday</v>
      </c>
      <c r="D69" s="4">
        <f t="shared" ref="D69:D132" si="16">HOUR(A69)</f>
        <v>17</v>
      </c>
      <c r="E69" s="4" t="str">
        <f t="shared" ref="E69:E132" si="17">IF(AND(D69&gt;=8, D69&lt;22), "Peak", "Off-Peak")</f>
        <v>Peak</v>
      </c>
      <c r="F69">
        <v>21.530255220213899</v>
      </c>
      <c r="G69">
        <v>42.016883386284597</v>
      </c>
      <c r="H69">
        <v>1660.53526714289</v>
      </c>
      <c r="I69">
        <v>8</v>
      </c>
      <c r="J69" t="s">
        <v>11</v>
      </c>
      <c r="K69" t="s">
        <v>12</v>
      </c>
      <c r="L69">
        <v>7.67598682663664</v>
      </c>
      <c r="M69" t="s">
        <v>16</v>
      </c>
      <c r="N69" t="s">
        <v>14</v>
      </c>
      <c r="O69">
        <v>76.106178100830405</v>
      </c>
      <c r="P69">
        <f t="shared" si="12"/>
        <v>463.55188984754784</v>
      </c>
      <c r="Q69">
        <f t="shared" ref="Q69:Q132" si="18">F69*O69</f>
        <v>1638.5854383459325</v>
      </c>
      <c r="T69">
        <f t="shared" si="13"/>
        <v>70.09769071792914</v>
      </c>
      <c r="U69">
        <f t="shared" ref="U69:U132" si="19">ABS(O69-T69)</f>
        <v>6.0084873829012651</v>
      </c>
      <c r="AC69" t="str">
        <f t="shared" ref="AC69:AC132" si="20">IF(I69 &lt;= 4, "Low", IF(I69 &lt;= 5, "Medium", "High"))</f>
        <v>High</v>
      </c>
      <c r="AD69" t="str">
        <f t="shared" ref="AD69:AD132" si="21">IF(H69 &lt;= 1000, "Low", IF(H69 &lt;= 1500, "Medium", "High"))</f>
        <v>High</v>
      </c>
      <c r="AH69" t="str">
        <f t="shared" ref="AH69:AH132" si="22">IF(O69&gt;=$V$4, "High", "Low")</f>
        <v>Low</v>
      </c>
      <c r="AI69">
        <f t="shared" ref="AI69:AI132" si="23">IF(J69 = "On", 1, 0)</f>
        <v>1</v>
      </c>
      <c r="AJ69">
        <f t="shared" ref="AJ69:AJ132" si="24">IF(K69 = "On", 1, 0)</f>
        <v>0</v>
      </c>
      <c r="AK69" t="str">
        <f t="shared" ref="AK69:AK132" si="25">IF(F69 &lt;= 22, "Low", IF(F69 &lt;= 26, "Medium", "High"))</f>
        <v>Low</v>
      </c>
    </row>
    <row r="70" spans="1:37" x14ac:dyDescent="0.25">
      <c r="A70" s="9">
        <v>44564.75</v>
      </c>
      <c r="B70" s="1" t="str">
        <f t="shared" si="14"/>
        <v>Monday</v>
      </c>
      <c r="C70" s="1" t="str">
        <f t="shared" si="15"/>
        <v>Weekday</v>
      </c>
      <c r="D70" s="4">
        <f t="shared" si="16"/>
        <v>18</v>
      </c>
      <c r="E70" s="4" t="str">
        <f t="shared" si="17"/>
        <v>Peak</v>
      </c>
      <c r="F70">
        <v>24.5017855681402</v>
      </c>
      <c r="G70">
        <v>48.583310432673599</v>
      </c>
      <c r="H70">
        <v>1631.6347139345401</v>
      </c>
      <c r="I70">
        <v>9</v>
      </c>
      <c r="J70" t="s">
        <v>12</v>
      </c>
      <c r="K70" t="s">
        <v>12</v>
      </c>
      <c r="L70">
        <v>24.696387867372501</v>
      </c>
      <c r="M70" t="s">
        <v>13</v>
      </c>
      <c r="N70" t="s">
        <v>19</v>
      </c>
      <c r="O70">
        <v>60.144237977811898</v>
      </c>
      <c r="P70">
        <f t="shared" ref="P70:P133" si="26">F70^2</f>
        <v>600.33749602712339</v>
      </c>
      <c r="Q70">
        <f t="shared" si="18"/>
        <v>1473.6412220915413</v>
      </c>
      <c r="T70">
        <f t="shared" ref="T70:T133" si="27">($S$6*F70)+$R$4</f>
        <v>76.047344373442385</v>
      </c>
      <c r="U70">
        <f t="shared" si="19"/>
        <v>15.903106395630488</v>
      </c>
      <c r="AC70" t="str">
        <f t="shared" si="20"/>
        <v>High</v>
      </c>
      <c r="AD70" t="str">
        <f t="shared" si="21"/>
        <v>High</v>
      </c>
      <c r="AH70" t="str">
        <f t="shared" si="22"/>
        <v>Low</v>
      </c>
      <c r="AI70">
        <f t="shared" si="23"/>
        <v>0</v>
      </c>
      <c r="AJ70">
        <f t="shared" si="24"/>
        <v>0</v>
      </c>
      <c r="AK70" t="str">
        <f t="shared" si="25"/>
        <v>Medium</v>
      </c>
    </row>
    <row r="71" spans="1:37" x14ac:dyDescent="0.25">
      <c r="A71" s="9">
        <v>44564.791666666664</v>
      </c>
      <c r="B71" s="1" t="str">
        <f t="shared" si="14"/>
        <v>Monday</v>
      </c>
      <c r="C71" s="1" t="str">
        <f t="shared" si="15"/>
        <v>Weekday</v>
      </c>
      <c r="D71" s="4">
        <f t="shared" si="16"/>
        <v>19</v>
      </c>
      <c r="E71" s="4" t="str">
        <f t="shared" si="17"/>
        <v>Peak</v>
      </c>
      <c r="F71">
        <v>24.290723472067</v>
      </c>
      <c r="G71">
        <v>36.987734031919203</v>
      </c>
      <c r="H71">
        <v>1847.39562856214</v>
      </c>
      <c r="I71">
        <v>6</v>
      </c>
      <c r="J71" t="s">
        <v>11</v>
      </c>
      <c r="K71" t="s">
        <v>12</v>
      </c>
      <c r="L71">
        <v>10.955154959932401</v>
      </c>
      <c r="M71" t="s">
        <v>20</v>
      </c>
      <c r="N71" t="s">
        <v>14</v>
      </c>
      <c r="O71">
        <v>80.192645511427799</v>
      </c>
      <c r="P71">
        <f t="shared" si="26"/>
        <v>590.03924679642671</v>
      </c>
      <c r="Q71">
        <f t="shared" si="18"/>
        <v>1947.9373766115875</v>
      </c>
      <c r="T71">
        <f t="shared" si="27"/>
        <v>75.624751896028002</v>
      </c>
      <c r="U71">
        <f t="shared" si="19"/>
        <v>4.5678936153997967</v>
      </c>
      <c r="AC71" t="str">
        <f t="shared" si="20"/>
        <v>High</v>
      </c>
      <c r="AD71" t="str">
        <f t="shared" si="21"/>
        <v>High</v>
      </c>
      <c r="AH71" t="str">
        <f t="shared" si="22"/>
        <v>High</v>
      </c>
      <c r="AI71">
        <f t="shared" si="23"/>
        <v>1</v>
      </c>
      <c r="AJ71">
        <f t="shared" si="24"/>
        <v>0</v>
      </c>
      <c r="AK71" t="str">
        <f t="shared" si="25"/>
        <v>Medium</v>
      </c>
    </row>
    <row r="72" spans="1:37" x14ac:dyDescent="0.25">
      <c r="A72" s="9">
        <v>44564.833333333336</v>
      </c>
      <c r="B72" s="1" t="str">
        <f t="shared" si="14"/>
        <v>Monday</v>
      </c>
      <c r="C72" s="1" t="str">
        <f t="shared" si="15"/>
        <v>Weekday</v>
      </c>
      <c r="D72" s="4">
        <f t="shared" si="16"/>
        <v>20</v>
      </c>
      <c r="E72" s="4" t="str">
        <f t="shared" si="17"/>
        <v>Peak</v>
      </c>
      <c r="F72">
        <v>27.3366208083823</v>
      </c>
      <c r="G72">
        <v>50.876677294556103</v>
      </c>
      <c r="H72">
        <v>1143.1051769409801</v>
      </c>
      <c r="I72">
        <v>7</v>
      </c>
      <c r="J72" t="s">
        <v>11</v>
      </c>
      <c r="K72" t="s">
        <v>11</v>
      </c>
      <c r="L72">
        <v>27.622484462627899</v>
      </c>
      <c r="M72" t="s">
        <v>17</v>
      </c>
      <c r="N72" t="s">
        <v>19</v>
      </c>
      <c r="O72">
        <v>86.223645067930306</v>
      </c>
      <c r="P72">
        <f t="shared" si="26"/>
        <v>747.29083722128019</v>
      </c>
      <c r="Q72">
        <f t="shared" si="18"/>
        <v>2357.0630899385533</v>
      </c>
      <c r="T72">
        <f t="shared" si="27"/>
        <v>81.723304526988997</v>
      </c>
      <c r="U72">
        <f t="shared" si="19"/>
        <v>4.5003405409413091</v>
      </c>
      <c r="AC72" t="str">
        <f t="shared" si="20"/>
        <v>High</v>
      </c>
      <c r="AD72" t="str">
        <f t="shared" si="21"/>
        <v>Medium</v>
      </c>
      <c r="AH72" t="str">
        <f t="shared" si="22"/>
        <v>High</v>
      </c>
      <c r="AI72">
        <f t="shared" si="23"/>
        <v>1</v>
      </c>
      <c r="AJ72">
        <f t="shared" si="24"/>
        <v>1</v>
      </c>
      <c r="AK72" t="str">
        <f t="shared" si="25"/>
        <v>High</v>
      </c>
    </row>
    <row r="73" spans="1:37" x14ac:dyDescent="0.25">
      <c r="A73" s="9">
        <v>44564.875</v>
      </c>
      <c r="B73" s="1" t="str">
        <f t="shared" si="14"/>
        <v>Monday</v>
      </c>
      <c r="C73" s="1" t="str">
        <f t="shared" si="15"/>
        <v>Weekday</v>
      </c>
      <c r="D73" s="4">
        <f t="shared" si="16"/>
        <v>21</v>
      </c>
      <c r="E73" s="4" t="str">
        <f t="shared" si="17"/>
        <v>Peak</v>
      </c>
      <c r="F73">
        <v>20.735715500615001</v>
      </c>
      <c r="G73">
        <v>48.5066362380378</v>
      </c>
      <c r="H73">
        <v>1836.5426514662799</v>
      </c>
      <c r="I73">
        <v>4</v>
      </c>
      <c r="J73" t="s">
        <v>12</v>
      </c>
      <c r="K73" t="s">
        <v>11</v>
      </c>
      <c r="L73">
        <v>9.2954390719137496</v>
      </c>
      <c r="M73" t="s">
        <v>18</v>
      </c>
      <c r="N73" t="s">
        <v>14</v>
      </c>
      <c r="O73">
        <v>53.263278340049403</v>
      </c>
      <c r="P73">
        <f t="shared" si="26"/>
        <v>429.96989732244521</v>
      </c>
      <c r="Q73">
        <f t="shared" si="18"/>
        <v>1104.4521862893337</v>
      </c>
      <c r="T73">
        <f t="shared" si="27"/>
        <v>68.506848426696621</v>
      </c>
      <c r="U73">
        <f t="shared" si="19"/>
        <v>15.243570086647217</v>
      </c>
      <c r="AC73" t="str">
        <f t="shared" si="20"/>
        <v>Low</v>
      </c>
      <c r="AD73" t="str">
        <f t="shared" si="21"/>
        <v>High</v>
      </c>
      <c r="AH73" t="str">
        <f t="shared" si="22"/>
        <v>Low</v>
      </c>
      <c r="AI73">
        <f t="shared" si="23"/>
        <v>0</v>
      </c>
      <c r="AJ73">
        <f t="shared" si="24"/>
        <v>1</v>
      </c>
      <c r="AK73" t="str">
        <f t="shared" si="25"/>
        <v>Low</v>
      </c>
    </row>
    <row r="74" spans="1:37" x14ac:dyDescent="0.25">
      <c r="A74" s="9">
        <v>44564.916666666664</v>
      </c>
      <c r="B74" s="1" t="str">
        <f t="shared" si="14"/>
        <v>Monday</v>
      </c>
      <c r="C74" s="1" t="str">
        <f t="shared" si="15"/>
        <v>Weekday</v>
      </c>
      <c r="D74" s="4">
        <f t="shared" si="16"/>
        <v>22</v>
      </c>
      <c r="E74" s="4" t="str">
        <f t="shared" si="17"/>
        <v>Off-Peak</v>
      </c>
      <c r="F74">
        <v>22.787858297629398</v>
      </c>
      <c r="G74">
        <v>43.951048647195798</v>
      </c>
      <c r="H74">
        <v>1134.0026160549401</v>
      </c>
      <c r="I74">
        <v>6</v>
      </c>
      <c r="J74" t="s">
        <v>12</v>
      </c>
      <c r="K74" t="s">
        <v>12</v>
      </c>
      <c r="L74">
        <v>20.3625826090339</v>
      </c>
      <c r="M74" t="s">
        <v>13</v>
      </c>
      <c r="N74" t="s">
        <v>19</v>
      </c>
      <c r="O74">
        <v>64.963183670906005</v>
      </c>
      <c r="P74">
        <f t="shared" si="26"/>
        <v>519.28648579283697</v>
      </c>
      <c r="Q74">
        <f t="shared" si="18"/>
        <v>1480.3718240554781</v>
      </c>
      <c r="T74">
        <f t="shared" si="27"/>
        <v>72.615687127405963</v>
      </c>
      <c r="U74">
        <f t="shared" si="19"/>
        <v>7.6525034564999572</v>
      </c>
      <c r="AC74" t="str">
        <f t="shared" si="20"/>
        <v>High</v>
      </c>
      <c r="AD74" t="str">
        <f t="shared" si="21"/>
        <v>Medium</v>
      </c>
      <c r="AH74" t="str">
        <f t="shared" si="22"/>
        <v>Low</v>
      </c>
      <c r="AI74">
        <f t="shared" si="23"/>
        <v>0</v>
      </c>
      <c r="AJ74">
        <f t="shared" si="24"/>
        <v>0</v>
      </c>
      <c r="AK74" t="str">
        <f t="shared" si="25"/>
        <v>Medium</v>
      </c>
    </row>
    <row r="75" spans="1:37" x14ac:dyDescent="0.25">
      <c r="A75" s="9">
        <v>44564.958333333336</v>
      </c>
      <c r="B75" s="1" t="str">
        <f t="shared" si="14"/>
        <v>Monday</v>
      </c>
      <c r="C75" s="1" t="str">
        <f t="shared" si="15"/>
        <v>Weekday</v>
      </c>
      <c r="D75" s="4">
        <f t="shared" si="16"/>
        <v>23</v>
      </c>
      <c r="E75" s="4" t="str">
        <f t="shared" si="17"/>
        <v>Off-Peak</v>
      </c>
      <c r="F75">
        <v>21.65293774581</v>
      </c>
      <c r="G75">
        <v>56.1370453837715</v>
      </c>
      <c r="H75">
        <v>1140.6015497610499</v>
      </c>
      <c r="I75">
        <v>8</v>
      </c>
      <c r="J75" t="s">
        <v>12</v>
      </c>
      <c r="K75" t="s">
        <v>11</v>
      </c>
      <c r="L75">
        <v>19.512862046045299</v>
      </c>
      <c r="M75" t="s">
        <v>21</v>
      </c>
      <c r="N75" t="s">
        <v>14</v>
      </c>
      <c r="O75">
        <v>66.438920648881705</v>
      </c>
      <c r="P75">
        <f t="shared" si="26"/>
        <v>468.84971302392347</v>
      </c>
      <c r="Q75">
        <f t="shared" si="18"/>
        <v>1438.5978127090461</v>
      </c>
      <c r="T75">
        <f t="shared" si="27"/>
        <v>70.343327965884498</v>
      </c>
      <c r="U75">
        <f t="shared" si="19"/>
        <v>3.9044073170027929</v>
      </c>
      <c r="AC75" t="str">
        <f t="shared" si="20"/>
        <v>High</v>
      </c>
      <c r="AD75" t="str">
        <f t="shared" si="21"/>
        <v>Medium</v>
      </c>
      <c r="AH75" t="str">
        <f t="shared" si="22"/>
        <v>Low</v>
      </c>
      <c r="AI75">
        <f t="shared" si="23"/>
        <v>0</v>
      </c>
      <c r="AJ75">
        <f t="shared" si="24"/>
        <v>1</v>
      </c>
      <c r="AK75" t="str">
        <f t="shared" si="25"/>
        <v>Low</v>
      </c>
    </row>
    <row r="76" spans="1:37" x14ac:dyDescent="0.25">
      <c r="A76" s="9">
        <v>44565</v>
      </c>
      <c r="B76" s="1" t="str">
        <f t="shared" si="14"/>
        <v>Tuesday</v>
      </c>
      <c r="C76" s="1" t="str">
        <f t="shared" si="15"/>
        <v>Weekday</v>
      </c>
      <c r="D76" s="4">
        <f t="shared" si="16"/>
        <v>0</v>
      </c>
      <c r="E76" s="4" t="str">
        <f t="shared" si="17"/>
        <v>Off-Peak</v>
      </c>
      <c r="F76">
        <v>25.080881384605799</v>
      </c>
      <c r="G76">
        <v>59.6715343302888</v>
      </c>
      <c r="H76">
        <v>1897.7022242369301</v>
      </c>
      <c r="I76">
        <v>8</v>
      </c>
      <c r="J76" t="s">
        <v>12</v>
      </c>
      <c r="K76" t="s">
        <v>12</v>
      </c>
      <c r="L76">
        <v>14.3917997479103</v>
      </c>
      <c r="M76" t="s">
        <v>18</v>
      </c>
      <c r="N76" t="s">
        <v>14</v>
      </c>
      <c r="O76">
        <v>75.913906322364198</v>
      </c>
      <c r="P76">
        <f t="shared" si="26"/>
        <v>629.05061102866568</v>
      </c>
      <c r="Q76">
        <f t="shared" si="18"/>
        <v>1903.9876799132928</v>
      </c>
      <c r="T76">
        <f t="shared" si="27"/>
        <v>77.206820851187729</v>
      </c>
      <c r="U76">
        <f t="shared" si="19"/>
        <v>1.2929145288235304</v>
      </c>
      <c r="AC76" t="str">
        <f t="shared" si="20"/>
        <v>High</v>
      </c>
      <c r="AD76" t="str">
        <f t="shared" si="21"/>
        <v>High</v>
      </c>
      <c r="AH76" t="str">
        <f t="shared" si="22"/>
        <v>Low</v>
      </c>
      <c r="AI76">
        <f t="shared" si="23"/>
        <v>0</v>
      </c>
      <c r="AJ76">
        <f t="shared" si="24"/>
        <v>0</v>
      </c>
      <c r="AK76" t="str">
        <f t="shared" si="25"/>
        <v>Medium</v>
      </c>
    </row>
    <row r="77" spans="1:37" x14ac:dyDescent="0.25">
      <c r="A77" s="9">
        <v>44565.041666666664</v>
      </c>
      <c r="B77" s="1" t="str">
        <f t="shared" si="14"/>
        <v>Tuesday</v>
      </c>
      <c r="C77" s="1" t="str">
        <f t="shared" si="15"/>
        <v>Weekday</v>
      </c>
      <c r="D77" s="4">
        <f t="shared" si="16"/>
        <v>1</v>
      </c>
      <c r="E77" s="4" t="str">
        <f t="shared" si="17"/>
        <v>Off-Peak</v>
      </c>
      <c r="F77">
        <v>25.792511525815101</v>
      </c>
      <c r="G77">
        <v>33.892215875037202</v>
      </c>
      <c r="H77">
        <v>1849.82958110872</v>
      </c>
      <c r="I77">
        <v>7</v>
      </c>
      <c r="J77" t="s">
        <v>11</v>
      </c>
      <c r="K77" t="s">
        <v>12</v>
      </c>
      <c r="L77">
        <v>25.875969475523199</v>
      </c>
      <c r="M77" t="s">
        <v>17</v>
      </c>
      <c r="N77" t="s">
        <v>19</v>
      </c>
      <c r="O77">
        <v>84.191467408122094</v>
      </c>
      <c r="P77">
        <f t="shared" si="26"/>
        <v>665.25365080930487</v>
      </c>
      <c r="Q77">
        <f t="shared" si="18"/>
        <v>2171.5093934992756</v>
      </c>
      <c r="T77">
        <f t="shared" si="27"/>
        <v>78.63166003345421</v>
      </c>
      <c r="U77">
        <f t="shared" si="19"/>
        <v>5.5598073746678836</v>
      </c>
      <c r="AC77" t="str">
        <f t="shared" si="20"/>
        <v>High</v>
      </c>
      <c r="AD77" t="str">
        <f t="shared" si="21"/>
        <v>High</v>
      </c>
      <c r="AH77" t="str">
        <f t="shared" si="22"/>
        <v>High</v>
      </c>
      <c r="AI77">
        <f t="shared" si="23"/>
        <v>1</v>
      </c>
      <c r="AJ77">
        <f t="shared" si="24"/>
        <v>0</v>
      </c>
      <c r="AK77" t="str">
        <f t="shared" si="25"/>
        <v>Medium</v>
      </c>
    </row>
    <row r="78" spans="1:37" x14ac:dyDescent="0.25">
      <c r="A78" s="9">
        <v>44565.083333333336</v>
      </c>
      <c r="B78" s="1" t="str">
        <f t="shared" si="14"/>
        <v>Tuesday</v>
      </c>
      <c r="C78" s="1" t="str">
        <f t="shared" si="15"/>
        <v>Weekday</v>
      </c>
      <c r="D78" s="4">
        <f t="shared" si="16"/>
        <v>2</v>
      </c>
      <c r="E78" s="4" t="str">
        <f t="shared" si="17"/>
        <v>Off-Peak</v>
      </c>
      <c r="F78">
        <v>26.386079282274899</v>
      </c>
      <c r="G78">
        <v>43.295777618025802</v>
      </c>
      <c r="H78">
        <v>1851.5977412346001</v>
      </c>
      <c r="I78">
        <v>5</v>
      </c>
      <c r="J78" t="s">
        <v>11</v>
      </c>
      <c r="K78" t="s">
        <v>12</v>
      </c>
      <c r="L78">
        <v>17.4719648298626</v>
      </c>
      <c r="M78" t="s">
        <v>16</v>
      </c>
      <c r="N78" t="s">
        <v>19</v>
      </c>
      <c r="O78">
        <v>75.251763824322296</v>
      </c>
      <c r="P78">
        <f t="shared" si="26"/>
        <v>696.22517989049663</v>
      </c>
      <c r="Q78">
        <f t="shared" si="18"/>
        <v>1985.5990063995944</v>
      </c>
      <c r="T78">
        <f t="shared" si="27"/>
        <v>79.820112500204317</v>
      </c>
      <c r="U78">
        <f t="shared" si="19"/>
        <v>4.5683486758820209</v>
      </c>
      <c r="AC78" t="str">
        <f t="shared" si="20"/>
        <v>Medium</v>
      </c>
      <c r="AD78" t="str">
        <f t="shared" si="21"/>
        <v>High</v>
      </c>
      <c r="AH78" t="str">
        <f t="shared" si="22"/>
        <v>Low</v>
      </c>
      <c r="AI78">
        <f t="shared" si="23"/>
        <v>1</v>
      </c>
      <c r="AJ78">
        <f t="shared" si="24"/>
        <v>0</v>
      </c>
      <c r="AK78" t="str">
        <f t="shared" si="25"/>
        <v>High</v>
      </c>
    </row>
    <row r="79" spans="1:37" x14ac:dyDescent="0.25">
      <c r="A79" s="9">
        <v>44565.125</v>
      </c>
      <c r="B79" s="1" t="str">
        <f t="shared" si="14"/>
        <v>Tuesday</v>
      </c>
      <c r="C79" s="1" t="str">
        <f t="shared" si="15"/>
        <v>Weekday</v>
      </c>
      <c r="D79" s="4">
        <f t="shared" si="16"/>
        <v>3</v>
      </c>
      <c r="E79" s="4" t="str">
        <f t="shared" si="17"/>
        <v>Off-Peak</v>
      </c>
      <c r="F79">
        <v>22.140257043395199</v>
      </c>
      <c r="G79">
        <v>49.4248779368667</v>
      </c>
      <c r="H79">
        <v>1037.20688520254</v>
      </c>
      <c r="I79">
        <v>7</v>
      </c>
      <c r="J79" t="s">
        <v>12</v>
      </c>
      <c r="K79" t="s">
        <v>11</v>
      </c>
      <c r="L79">
        <v>3.3299075404588598</v>
      </c>
      <c r="M79" t="s">
        <v>21</v>
      </c>
      <c r="N79" t="s">
        <v>19</v>
      </c>
      <c r="O79">
        <v>75.014470978620395</v>
      </c>
      <c r="P79">
        <f t="shared" si="26"/>
        <v>490.19098194761068</v>
      </c>
      <c r="Q79">
        <f t="shared" si="18"/>
        <v>1660.8396694409648</v>
      </c>
      <c r="T79">
        <f t="shared" si="27"/>
        <v>71.319047780525892</v>
      </c>
      <c r="U79">
        <f t="shared" si="19"/>
        <v>3.6954231980945025</v>
      </c>
      <c r="AC79" t="str">
        <f t="shared" si="20"/>
        <v>High</v>
      </c>
      <c r="AD79" t="str">
        <f t="shared" si="21"/>
        <v>Medium</v>
      </c>
      <c r="AH79" t="str">
        <f t="shared" si="22"/>
        <v>Low</v>
      </c>
      <c r="AI79">
        <f t="shared" si="23"/>
        <v>0</v>
      </c>
      <c r="AJ79">
        <f t="shared" si="24"/>
        <v>1</v>
      </c>
      <c r="AK79" t="str">
        <f t="shared" si="25"/>
        <v>Medium</v>
      </c>
    </row>
    <row r="80" spans="1:37" x14ac:dyDescent="0.25">
      <c r="A80" s="9">
        <v>44565.166666666664</v>
      </c>
      <c r="B80" s="1" t="str">
        <f t="shared" si="14"/>
        <v>Tuesday</v>
      </c>
      <c r="C80" s="1" t="str">
        <f t="shared" si="15"/>
        <v>Weekday</v>
      </c>
      <c r="D80" s="4">
        <f t="shared" si="16"/>
        <v>4</v>
      </c>
      <c r="E80" s="4" t="str">
        <f t="shared" si="17"/>
        <v>Off-Peak</v>
      </c>
      <c r="F80">
        <v>24.175776484229299</v>
      </c>
      <c r="G80">
        <v>41.800150370499203</v>
      </c>
      <c r="H80">
        <v>1198.6252242426101</v>
      </c>
      <c r="I80">
        <v>6</v>
      </c>
      <c r="J80" t="s">
        <v>12</v>
      </c>
      <c r="K80" t="s">
        <v>12</v>
      </c>
      <c r="L80">
        <v>18.4706241039761</v>
      </c>
      <c r="M80" t="s">
        <v>16</v>
      </c>
      <c r="N80" t="s">
        <v>14</v>
      </c>
      <c r="O80">
        <v>69.365744780492506</v>
      </c>
      <c r="P80">
        <f t="shared" si="26"/>
        <v>584.46816861541436</v>
      </c>
      <c r="Q80">
        <f t="shared" si="18"/>
        <v>1676.970741475282</v>
      </c>
      <c r="T80">
        <f t="shared" si="27"/>
        <v>75.394602886492876</v>
      </c>
      <c r="U80">
        <f t="shared" si="19"/>
        <v>6.0288581060003708</v>
      </c>
      <c r="AC80" t="str">
        <f t="shared" si="20"/>
        <v>High</v>
      </c>
      <c r="AD80" t="str">
        <f t="shared" si="21"/>
        <v>Medium</v>
      </c>
      <c r="AH80" t="str">
        <f t="shared" si="22"/>
        <v>Low</v>
      </c>
      <c r="AI80">
        <f t="shared" si="23"/>
        <v>0</v>
      </c>
      <c r="AJ80">
        <f t="shared" si="24"/>
        <v>0</v>
      </c>
      <c r="AK80" t="str">
        <f t="shared" si="25"/>
        <v>Medium</v>
      </c>
    </row>
    <row r="81" spans="1:37" x14ac:dyDescent="0.25">
      <c r="A81" s="9">
        <v>44565.208333333336</v>
      </c>
      <c r="B81" s="1" t="str">
        <f t="shared" si="14"/>
        <v>Tuesday</v>
      </c>
      <c r="C81" s="1" t="str">
        <f t="shared" si="15"/>
        <v>Weekday</v>
      </c>
      <c r="D81" s="4">
        <f t="shared" si="16"/>
        <v>5</v>
      </c>
      <c r="E81" s="4" t="str">
        <f t="shared" si="17"/>
        <v>Off-Peak</v>
      </c>
      <c r="F81">
        <v>24.668141805992899</v>
      </c>
      <c r="G81">
        <v>43.140910417898503</v>
      </c>
      <c r="H81">
        <v>1310.8749121436499</v>
      </c>
      <c r="I81">
        <v>0</v>
      </c>
      <c r="J81" t="s">
        <v>12</v>
      </c>
      <c r="K81" t="s">
        <v>11</v>
      </c>
      <c r="L81">
        <v>22.936053481520801</v>
      </c>
      <c r="M81" t="s">
        <v>15</v>
      </c>
      <c r="N81" t="s">
        <v>19</v>
      </c>
      <c r="O81">
        <v>78.046042334047101</v>
      </c>
      <c r="P81">
        <f t="shared" si="26"/>
        <v>608.51722016057465</v>
      </c>
      <c r="Q81">
        <f t="shared" si="18"/>
        <v>1925.250839692799</v>
      </c>
      <c r="T81">
        <f t="shared" si="27"/>
        <v>76.380425945147834</v>
      </c>
      <c r="U81">
        <f t="shared" si="19"/>
        <v>1.6656163888992666</v>
      </c>
      <c r="AC81" t="str">
        <f t="shared" si="20"/>
        <v>Low</v>
      </c>
      <c r="AD81" t="str">
        <f t="shared" si="21"/>
        <v>Medium</v>
      </c>
      <c r="AH81" t="str">
        <f t="shared" si="22"/>
        <v>High</v>
      </c>
      <c r="AI81">
        <f t="shared" si="23"/>
        <v>0</v>
      </c>
      <c r="AJ81">
        <f t="shared" si="24"/>
        <v>1</v>
      </c>
      <c r="AK81" t="str">
        <f t="shared" si="25"/>
        <v>Medium</v>
      </c>
    </row>
    <row r="82" spans="1:37" x14ac:dyDescent="0.25">
      <c r="A82" s="9">
        <v>44565.25</v>
      </c>
      <c r="B82" s="1" t="str">
        <f t="shared" si="14"/>
        <v>Tuesday</v>
      </c>
      <c r="C82" s="1" t="str">
        <f t="shared" si="15"/>
        <v>Weekday</v>
      </c>
      <c r="D82" s="4">
        <f t="shared" si="16"/>
        <v>6</v>
      </c>
      <c r="E82" s="4" t="str">
        <f t="shared" si="17"/>
        <v>Off-Peak</v>
      </c>
      <c r="F82">
        <v>20.830692156172098</v>
      </c>
      <c r="G82">
        <v>52.190176256826703</v>
      </c>
      <c r="H82">
        <v>1772.08570792563</v>
      </c>
      <c r="I82">
        <v>7</v>
      </c>
      <c r="J82" t="s">
        <v>12</v>
      </c>
      <c r="K82" t="s">
        <v>12</v>
      </c>
      <c r="L82">
        <v>21.711195406062</v>
      </c>
      <c r="M82" t="s">
        <v>20</v>
      </c>
      <c r="N82" t="s">
        <v>19</v>
      </c>
      <c r="O82">
        <v>67.484787750307504</v>
      </c>
      <c r="P82">
        <f t="shared" si="26"/>
        <v>433.91773570520979</v>
      </c>
      <c r="Q82">
        <f t="shared" si="18"/>
        <v>1405.7548388512694</v>
      </c>
      <c r="T82">
        <f t="shared" si="27"/>
        <v>68.697012463324427</v>
      </c>
      <c r="U82">
        <f t="shared" si="19"/>
        <v>1.2122247130169228</v>
      </c>
      <c r="AC82" t="str">
        <f t="shared" si="20"/>
        <v>High</v>
      </c>
      <c r="AD82" t="str">
        <f t="shared" si="21"/>
        <v>High</v>
      </c>
      <c r="AH82" t="str">
        <f t="shared" si="22"/>
        <v>Low</v>
      </c>
      <c r="AI82">
        <f t="shared" si="23"/>
        <v>0</v>
      </c>
      <c r="AJ82">
        <f t="shared" si="24"/>
        <v>0</v>
      </c>
      <c r="AK82" t="str">
        <f t="shared" si="25"/>
        <v>Low</v>
      </c>
    </row>
    <row r="83" spans="1:37" x14ac:dyDescent="0.25">
      <c r="A83" s="9">
        <v>44565.291666666664</v>
      </c>
      <c r="B83" s="1" t="str">
        <f t="shared" si="14"/>
        <v>Tuesday</v>
      </c>
      <c r="C83" s="1" t="str">
        <f t="shared" si="15"/>
        <v>Weekday</v>
      </c>
      <c r="D83" s="4">
        <f t="shared" si="16"/>
        <v>7</v>
      </c>
      <c r="E83" s="4" t="str">
        <f t="shared" si="17"/>
        <v>Off-Peak</v>
      </c>
      <c r="F83">
        <v>25.702729080512398</v>
      </c>
      <c r="G83">
        <v>53.316654817034802</v>
      </c>
      <c r="H83">
        <v>1050.3176022812399</v>
      </c>
      <c r="I83">
        <v>8</v>
      </c>
      <c r="J83" t="s">
        <v>11</v>
      </c>
      <c r="K83" t="s">
        <v>12</v>
      </c>
      <c r="L83">
        <v>26.817107779448801</v>
      </c>
      <c r="M83" t="s">
        <v>16</v>
      </c>
      <c r="N83" t="s">
        <v>14</v>
      </c>
      <c r="O83">
        <v>78.254287897214198</v>
      </c>
      <c r="P83">
        <f t="shared" si="26"/>
        <v>660.63028218621776</v>
      </c>
      <c r="Q83">
        <f t="shared" si="18"/>
        <v>2011.3487612105168</v>
      </c>
      <c r="T83">
        <f t="shared" si="27"/>
        <v>78.451895941773657</v>
      </c>
      <c r="U83">
        <f t="shared" si="19"/>
        <v>0.19760804455945902</v>
      </c>
      <c r="AC83" t="str">
        <f t="shared" si="20"/>
        <v>High</v>
      </c>
      <c r="AD83" t="str">
        <f t="shared" si="21"/>
        <v>Medium</v>
      </c>
      <c r="AH83" t="str">
        <f t="shared" si="22"/>
        <v>High</v>
      </c>
      <c r="AI83">
        <f t="shared" si="23"/>
        <v>1</v>
      </c>
      <c r="AJ83">
        <f t="shared" si="24"/>
        <v>0</v>
      </c>
      <c r="AK83" t="str">
        <f t="shared" si="25"/>
        <v>Medium</v>
      </c>
    </row>
    <row r="84" spans="1:37" x14ac:dyDescent="0.25">
      <c r="A84" s="9">
        <v>44565.333333333336</v>
      </c>
      <c r="B84" s="1" t="str">
        <f t="shared" si="14"/>
        <v>Tuesday</v>
      </c>
      <c r="C84" s="1" t="str">
        <f t="shared" si="15"/>
        <v>Weekday</v>
      </c>
      <c r="D84" s="4">
        <f t="shared" si="16"/>
        <v>8</v>
      </c>
      <c r="E84" s="4" t="str">
        <f t="shared" si="17"/>
        <v>Peak</v>
      </c>
      <c r="F84">
        <v>22.2851756266476</v>
      </c>
      <c r="G84">
        <v>40.6599134031121</v>
      </c>
      <c r="H84">
        <v>1688.89082615608</v>
      </c>
      <c r="I84">
        <v>4</v>
      </c>
      <c r="J84" t="s">
        <v>11</v>
      </c>
      <c r="K84" t="s">
        <v>11</v>
      </c>
      <c r="L84">
        <v>19.455960671298701</v>
      </c>
      <c r="M84" t="s">
        <v>21</v>
      </c>
      <c r="N84" t="s">
        <v>14</v>
      </c>
      <c r="O84">
        <v>74.843380940093695</v>
      </c>
      <c r="P84">
        <f t="shared" si="26"/>
        <v>496.62905271052824</v>
      </c>
      <c r="Q84">
        <f t="shared" si="18"/>
        <v>1667.8978887420776</v>
      </c>
      <c r="T84">
        <f t="shared" si="27"/>
        <v>71.609206479124126</v>
      </c>
      <c r="U84">
        <f t="shared" si="19"/>
        <v>3.2341744609695695</v>
      </c>
      <c r="AC84" t="str">
        <f t="shared" si="20"/>
        <v>Low</v>
      </c>
      <c r="AD84" t="str">
        <f t="shared" si="21"/>
        <v>High</v>
      </c>
      <c r="AH84" t="str">
        <f t="shared" si="22"/>
        <v>Low</v>
      </c>
      <c r="AI84">
        <f t="shared" si="23"/>
        <v>1</v>
      </c>
      <c r="AJ84">
        <f t="shared" si="24"/>
        <v>1</v>
      </c>
      <c r="AK84" t="str">
        <f t="shared" si="25"/>
        <v>Medium</v>
      </c>
    </row>
    <row r="85" spans="1:37" x14ac:dyDescent="0.25">
      <c r="A85" s="9">
        <v>44565.375</v>
      </c>
      <c r="B85" s="1" t="str">
        <f t="shared" si="14"/>
        <v>Tuesday</v>
      </c>
      <c r="C85" s="1" t="str">
        <f t="shared" si="15"/>
        <v>Weekday</v>
      </c>
      <c r="D85" s="4">
        <f t="shared" si="16"/>
        <v>9</v>
      </c>
      <c r="E85" s="4" t="str">
        <f t="shared" si="17"/>
        <v>Peak</v>
      </c>
      <c r="F85">
        <v>20.357297197814599</v>
      </c>
      <c r="G85">
        <v>52.9566698449146</v>
      </c>
      <c r="H85">
        <v>1150.28516902463</v>
      </c>
      <c r="I85">
        <v>8</v>
      </c>
      <c r="J85" t="s">
        <v>11</v>
      </c>
      <c r="K85" t="s">
        <v>12</v>
      </c>
      <c r="L85">
        <v>21.068311119758899</v>
      </c>
      <c r="M85" t="s">
        <v>13</v>
      </c>
      <c r="N85" t="s">
        <v>14</v>
      </c>
      <c r="O85">
        <v>64.641911928604301</v>
      </c>
      <c r="P85">
        <f t="shared" si="26"/>
        <v>414.41954920015013</v>
      </c>
      <c r="Q85">
        <f t="shared" si="18"/>
        <v>1315.9346125655545</v>
      </c>
      <c r="T85">
        <f t="shared" si="27"/>
        <v>67.749172221188331</v>
      </c>
      <c r="U85">
        <f t="shared" si="19"/>
        <v>3.10726029258403</v>
      </c>
      <c r="AC85" t="str">
        <f t="shared" si="20"/>
        <v>High</v>
      </c>
      <c r="AD85" t="str">
        <f t="shared" si="21"/>
        <v>Medium</v>
      </c>
      <c r="AH85" t="str">
        <f t="shared" si="22"/>
        <v>Low</v>
      </c>
      <c r="AI85">
        <f t="shared" si="23"/>
        <v>1</v>
      </c>
      <c r="AJ85">
        <f t="shared" si="24"/>
        <v>0</v>
      </c>
      <c r="AK85" t="str">
        <f t="shared" si="25"/>
        <v>Low</v>
      </c>
    </row>
    <row r="86" spans="1:37" x14ac:dyDescent="0.25">
      <c r="A86" s="9">
        <v>44565.416666666664</v>
      </c>
      <c r="B86" s="1" t="str">
        <f t="shared" si="14"/>
        <v>Tuesday</v>
      </c>
      <c r="C86" s="1" t="str">
        <f t="shared" si="15"/>
        <v>Weekday</v>
      </c>
      <c r="D86" s="4">
        <f t="shared" si="16"/>
        <v>10</v>
      </c>
      <c r="E86" s="4" t="str">
        <f t="shared" si="17"/>
        <v>Peak</v>
      </c>
      <c r="F86">
        <v>29.645292782199999</v>
      </c>
      <c r="G86">
        <v>42.513606210609296</v>
      </c>
      <c r="H86">
        <v>1417.5932587170801</v>
      </c>
      <c r="I86">
        <v>7</v>
      </c>
      <c r="J86" t="s">
        <v>11</v>
      </c>
      <c r="K86" t="s">
        <v>11</v>
      </c>
      <c r="L86">
        <v>7.7563134329889198</v>
      </c>
      <c r="M86" t="s">
        <v>18</v>
      </c>
      <c r="N86" t="s">
        <v>14</v>
      </c>
      <c r="O86">
        <v>89.088434297966202</v>
      </c>
      <c r="P86">
        <f t="shared" si="26"/>
        <v>878.84338414235935</v>
      </c>
      <c r="Q86">
        <f t="shared" si="18"/>
        <v>2641.0527182709961</v>
      </c>
      <c r="T86">
        <f t="shared" si="27"/>
        <v>86.345770744771713</v>
      </c>
      <c r="U86">
        <f t="shared" si="19"/>
        <v>2.7426635531944896</v>
      </c>
      <c r="AC86" t="str">
        <f t="shared" si="20"/>
        <v>High</v>
      </c>
      <c r="AD86" t="str">
        <f t="shared" si="21"/>
        <v>Medium</v>
      </c>
      <c r="AH86" t="str">
        <f t="shared" si="22"/>
        <v>High</v>
      </c>
      <c r="AI86">
        <f t="shared" si="23"/>
        <v>1</v>
      </c>
      <c r="AJ86">
        <f t="shared" si="24"/>
        <v>1</v>
      </c>
      <c r="AK86" t="str">
        <f t="shared" si="25"/>
        <v>High</v>
      </c>
    </row>
    <row r="87" spans="1:37" x14ac:dyDescent="0.25">
      <c r="A87" s="9">
        <v>44565.458333333336</v>
      </c>
      <c r="B87" s="1" t="str">
        <f t="shared" si="14"/>
        <v>Tuesday</v>
      </c>
      <c r="C87" s="1" t="str">
        <f t="shared" si="15"/>
        <v>Weekday</v>
      </c>
      <c r="D87" s="4">
        <f t="shared" si="16"/>
        <v>11</v>
      </c>
      <c r="E87" s="4" t="str">
        <f t="shared" si="17"/>
        <v>Peak</v>
      </c>
      <c r="F87">
        <v>20.746599465577798</v>
      </c>
      <c r="G87">
        <v>39.363068123724403</v>
      </c>
      <c r="H87">
        <v>1907.1675791195901</v>
      </c>
      <c r="I87">
        <v>0</v>
      </c>
      <c r="J87" t="s">
        <v>11</v>
      </c>
      <c r="K87" t="s">
        <v>11</v>
      </c>
      <c r="L87">
        <v>11.895547620597799</v>
      </c>
      <c r="M87" t="s">
        <v>13</v>
      </c>
      <c r="N87" t="s">
        <v>14</v>
      </c>
      <c r="O87">
        <v>73.154328648411706</v>
      </c>
      <c r="P87">
        <f t="shared" si="26"/>
        <v>430.421389385113</v>
      </c>
      <c r="Q87">
        <f t="shared" si="18"/>
        <v>1517.7035556418409</v>
      </c>
      <c r="T87">
        <f t="shared" si="27"/>
        <v>68.528640504967854</v>
      </c>
      <c r="U87">
        <f t="shared" si="19"/>
        <v>4.6256881434438526</v>
      </c>
      <c r="AC87" t="str">
        <f t="shared" si="20"/>
        <v>Low</v>
      </c>
      <c r="AD87" t="str">
        <f t="shared" si="21"/>
        <v>High</v>
      </c>
      <c r="AH87" t="str">
        <f t="shared" si="22"/>
        <v>Low</v>
      </c>
      <c r="AI87">
        <f t="shared" si="23"/>
        <v>1</v>
      </c>
      <c r="AJ87">
        <f t="shared" si="24"/>
        <v>1</v>
      </c>
      <c r="AK87" t="str">
        <f t="shared" si="25"/>
        <v>Low</v>
      </c>
    </row>
    <row r="88" spans="1:37" x14ac:dyDescent="0.25">
      <c r="A88" s="9">
        <v>44565.5</v>
      </c>
      <c r="B88" s="1" t="str">
        <f t="shared" si="14"/>
        <v>Tuesday</v>
      </c>
      <c r="C88" s="1" t="str">
        <f t="shared" si="15"/>
        <v>Weekday</v>
      </c>
      <c r="D88" s="4">
        <f t="shared" si="16"/>
        <v>12</v>
      </c>
      <c r="E88" s="4" t="str">
        <f t="shared" si="17"/>
        <v>Peak</v>
      </c>
      <c r="F88">
        <v>27.304802408534499</v>
      </c>
      <c r="G88">
        <v>48.595866830944203</v>
      </c>
      <c r="H88">
        <v>1348.3777439210401</v>
      </c>
      <c r="I88">
        <v>7</v>
      </c>
      <c r="J88" t="s">
        <v>12</v>
      </c>
      <c r="K88" t="s">
        <v>11</v>
      </c>
      <c r="L88">
        <v>2.0506823016824001</v>
      </c>
      <c r="M88" t="s">
        <v>17</v>
      </c>
      <c r="N88" t="s">
        <v>14</v>
      </c>
      <c r="O88">
        <v>72.117098613601897</v>
      </c>
      <c r="P88">
        <f t="shared" si="26"/>
        <v>745.55223456911142</v>
      </c>
      <c r="Q88">
        <f t="shared" si="18"/>
        <v>1969.143127921197</v>
      </c>
      <c r="T88">
        <f t="shared" si="27"/>
        <v>81.659597131538987</v>
      </c>
      <c r="U88">
        <f t="shared" si="19"/>
        <v>9.5424985179370907</v>
      </c>
      <c r="AC88" t="str">
        <f t="shared" si="20"/>
        <v>High</v>
      </c>
      <c r="AD88" t="str">
        <f t="shared" si="21"/>
        <v>Medium</v>
      </c>
      <c r="AH88" t="str">
        <f t="shared" si="22"/>
        <v>Low</v>
      </c>
      <c r="AI88">
        <f t="shared" si="23"/>
        <v>0</v>
      </c>
      <c r="AJ88">
        <f t="shared" si="24"/>
        <v>1</v>
      </c>
      <c r="AK88" t="str">
        <f t="shared" si="25"/>
        <v>High</v>
      </c>
    </row>
    <row r="89" spans="1:37" x14ac:dyDescent="0.25">
      <c r="A89" s="9">
        <v>44565.541666666664</v>
      </c>
      <c r="B89" s="1" t="str">
        <f t="shared" si="14"/>
        <v>Tuesday</v>
      </c>
      <c r="C89" s="1" t="str">
        <f t="shared" si="15"/>
        <v>Weekday</v>
      </c>
      <c r="D89" s="4">
        <f t="shared" si="16"/>
        <v>13</v>
      </c>
      <c r="E89" s="4" t="str">
        <f t="shared" si="17"/>
        <v>Peak</v>
      </c>
      <c r="F89">
        <v>25.026299236106201</v>
      </c>
      <c r="G89">
        <v>48.0954381965512</v>
      </c>
      <c r="H89">
        <v>1711.6093599661499</v>
      </c>
      <c r="I89">
        <v>7</v>
      </c>
      <c r="J89" t="s">
        <v>11</v>
      </c>
      <c r="K89" t="s">
        <v>11</v>
      </c>
      <c r="L89">
        <v>6.2826557144675096E-2</v>
      </c>
      <c r="M89" t="s">
        <v>16</v>
      </c>
      <c r="N89" t="s">
        <v>19</v>
      </c>
      <c r="O89">
        <v>76.721564329009794</v>
      </c>
      <c r="P89">
        <f t="shared" si="26"/>
        <v>626.31565345512979</v>
      </c>
      <c r="Q89">
        <f t="shared" si="18"/>
        <v>1920.0568267599706</v>
      </c>
      <c r="T89">
        <f t="shared" si="27"/>
        <v>77.097535452311348</v>
      </c>
      <c r="U89">
        <f t="shared" si="19"/>
        <v>0.37597112330155369</v>
      </c>
      <c r="AC89" t="str">
        <f t="shared" si="20"/>
        <v>High</v>
      </c>
      <c r="AD89" t="str">
        <f t="shared" si="21"/>
        <v>High</v>
      </c>
      <c r="AH89" t="str">
        <f t="shared" si="22"/>
        <v>Low</v>
      </c>
      <c r="AI89">
        <f t="shared" si="23"/>
        <v>1</v>
      </c>
      <c r="AJ89">
        <f t="shared" si="24"/>
        <v>1</v>
      </c>
      <c r="AK89" t="str">
        <f t="shared" si="25"/>
        <v>Medium</v>
      </c>
    </row>
    <row r="90" spans="1:37" x14ac:dyDescent="0.25">
      <c r="A90" s="9">
        <v>44565.583333333336</v>
      </c>
      <c r="B90" s="1" t="str">
        <f t="shared" si="14"/>
        <v>Tuesday</v>
      </c>
      <c r="C90" s="1" t="str">
        <f t="shared" si="15"/>
        <v>Weekday</v>
      </c>
      <c r="D90" s="4">
        <f t="shared" si="16"/>
        <v>14</v>
      </c>
      <c r="E90" s="4" t="str">
        <f t="shared" si="17"/>
        <v>Peak</v>
      </c>
      <c r="F90">
        <v>20.9261083478602</v>
      </c>
      <c r="G90">
        <v>46.185342836720601</v>
      </c>
      <c r="H90">
        <v>1619.5522508716899</v>
      </c>
      <c r="I90">
        <v>7</v>
      </c>
      <c r="J90" t="s">
        <v>12</v>
      </c>
      <c r="K90" t="s">
        <v>11</v>
      </c>
      <c r="L90">
        <v>16.788693093004898</v>
      </c>
      <c r="M90" t="s">
        <v>15</v>
      </c>
      <c r="N90" t="s">
        <v>19</v>
      </c>
      <c r="O90">
        <v>65.972461066584302</v>
      </c>
      <c r="P90">
        <f t="shared" si="26"/>
        <v>437.90201058638439</v>
      </c>
      <c r="Q90">
        <f t="shared" si="18"/>
        <v>1380.5468682543319</v>
      </c>
      <c r="T90">
        <f t="shared" si="27"/>
        <v>68.888056547416795</v>
      </c>
      <c r="U90">
        <f t="shared" si="19"/>
        <v>2.9155954808324935</v>
      </c>
      <c r="AC90" t="str">
        <f t="shared" si="20"/>
        <v>High</v>
      </c>
      <c r="AD90" t="str">
        <f t="shared" si="21"/>
        <v>High</v>
      </c>
      <c r="AH90" t="str">
        <f t="shared" si="22"/>
        <v>Low</v>
      </c>
      <c r="AI90">
        <f t="shared" si="23"/>
        <v>0</v>
      </c>
      <c r="AJ90">
        <f t="shared" si="24"/>
        <v>1</v>
      </c>
      <c r="AK90" t="str">
        <f t="shared" si="25"/>
        <v>Low</v>
      </c>
    </row>
    <row r="91" spans="1:37" x14ac:dyDescent="0.25">
      <c r="A91" s="9">
        <v>44565.625</v>
      </c>
      <c r="B91" s="1" t="str">
        <f t="shared" si="14"/>
        <v>Tuesday</v>
      </c>
      <c r="C91" s="1" t="str">
        <f t="shared" si="15"/>
        <v>Weekday</v>
      </c>
      <c r="D91" s="4">
        <f t="shared" si="16"/>
        <v>15</v>
      </c>
      <c r="E91" s="4" t="str">
        <f t="shared" si="17"/>
        <v>Peak</v>
      </c>
      <c r="F91">
        <v>25.239493543593301</v>
      </c>
      <c r="G91">
        <v>43.078366409103502</v>
      </c>
      <c r="H91">
        <v>1601.81321468843</v>
      </c>
      <c r="I91">
        <v>3</v>
      </c>
      <c r="J91" t="s">
        <v>12</v>
      </c>
      <c r="K91" t="s">
        <v>12</v>
      </c>
      <c r="L91">
        <v>0.194942587548628</v>
      </c>
      <c r="M91" t="s">
        <v>20</v>
      </c>
      <c r="N91" t="s">
        <v>19</v>
      </c>
      <c r="O91">
        <v>61.536709691501102</v>
      </c>
      <c r="P91">
        <f t="shared" si="26"/>
        <v>637.03203433708791</v>
      </c>
      <c r="Q91">
        <f t="shared" si="18"/>
        <v>1553.1553869526174</v>
      </c>
      <c r="T91">
        <f t="shared" si="27"/>
        <v>77.524397083309125</v>
      </c>
      <c r="U91">
        <f t="shared" si="19"/>
        <v>15.987687391808024</v>
      </c>
      <c r="AC91" t="str">
        <f t="shared" si="20"/>
        <v>Low</v>
      </c>
      <c r="AD91" t="str">
        <f t="shared" si="21"/>
        <v>High</v>
      </c>
      <c r="AH91" t="str">
        <f t="shared" si="22"/>
        <v>Low</v>
      </c>
      <c r="AI91">
        <f t="shared" si="23"/>
        <v>0</v>
      </c>
      <c r="AJ91">
        <f t="shared" si="24"/>
        <v>0</v>
      </c>
      <c r="AK91" t="str">
        <f t="shared" si="25"/>
        <v>Medium</v>
      </c>
    </row>
    <row r="92" spans="1:37" x14ac:dyDescent="0.25">
      <c r="A92" s="9">
        <v>44565.666666666664</v>
      </c>
      <c r="B92" s="1" t="str">
        <f t="shared" si="14"/>
        <v>Tuesday</v>
      </c>
      <c r="C92" s="1" t="str">
        <f t="shared" si="15"/>
        <v>Weekday</v>
      </c>
      <c r="D92" s="4">
        <f t="shared" si="16"/>
        <v>16</v>
      </c>
      <c r="E92" s="4" t="str">
        <f t="shared" si="17"/>
        <v>Peak</v>
      </c>
      <c r="F92">
        <v>24.342179614794802</v>
      </c>
      <c r="G92">
        <v>47.405956437631701</v>
      </c>
      <c r="H92">
        <v>1102.6056996132299</v>
      </c>
      <c r="I92">
        <v>8</v>
      </c>
      <c r="J92" t="s">
        <v>12</v>
      </c>
      <c r="K92" t="s">
        <v>12</v>
      </c>
      <c r="L92">
        <v>1.3163304862578999</v>
      </c>
      <c r="M92" t="s">
        <v>18</v>
      </c>
      <c r="N92" t="s">
        <v>19</v>
      </c>
      <c r="O92">
        <v>77.384477835462604</v>
      </c>
      <c r="P92">
        <f t="shared" si="26"/>
        <v>592.54170839893163</v>
      </c>
      <c r="Q92">
        <f t="shared" si="18"/>
        <v>1883.7068588679379</v>
      </c>
      <c r="T92">
        <f t="shared" si="27"/>
        <v>75.727778347665193</v>
      </c>
      <c r="U92">
        <f t="shared" si="19"/>
        <v>1.6566994877974111</v>
      </c>
      <c r="AC92" t="str">
        <f t="shared" si="20"/>
        <v>High</v>
      </c>
      <c r="AD92" t="str">
        <f t="shared" si="21"/>
        <v>Medium</v>
      </c>
      <c r="AH92" t="str">
        <f t="shared" si="22"/>
        <v>High</v>
      </c>
      <c r="AI92">
        <f t="shared" si="23"/>
        <v>0</v>
      </c>
      <c r="AJ92">
        <f t="shared" si="24"/>
        <v>0</v>
      </c>
      <c r="AK92" t="str">
        <f t="shared" si="25"/>
        <v>Medium</v>
      </c>
    </row>
    <row r="93" spans="1:37" x14ac:dyDescent="0.25">
      <c r="A93" s="9">
        <v>44565.708333333336</v>
      </c>
      <c r="B93" s="1" t="str">
        <f t="shared" si="14"/>
        <v>Tuesday</v>
      </c>
      <c r="C93" s="1" t="str">
        <f t="shared" si="15"/>
        <v>Weekday</v>
      </c>
      <c r="D93" s="4">
        <f t="shared" si="16"/>
        <v>17</v>
      </c>
      <c r="E93" s="4" t="str">
        <f t="shared" si="17"/>
        <v>Peak</v>
      </c>
      <c r="F93">
        <v>25.480164067044601</v>
      </c>
      <c r="G93">
        <v>55.321385059982902</v>
      </c>
      <c r="H93">
        <v>1408.2789651901401</v>
      </c>
      <c r="I93">
        <v>7</v>
      </c>
      <c r="J93" t="s">
        <v>11</v>
      </c>
      <c r="K93" t="s">
        <v>12</v>
      </c>
      <c r="L93">
        <v>23.1340227293854</v>
      </c>
      <c r="M93" t="s">
        <v>20</v>
      </c>
      <c r="N93" t="s">
        <v>19</v>
      </c>
      <c r="O93">
        <v>76.076619920335801</v>
      </c>
      <c r="P93">
        <f t="shared" si="26"/>
        <v>649.23876088351085</v>
      </c>
      <c r="Q93">
        <f t="shared" si="18"/>
        <v>1938.4447572363497</v>
      </c>
      <c r="T93">
        <f t="shared" si="27"/>
        <v>78.0062721079494</v>
      </c>
      <c r="U93">
        <f t="shared" si="19"/>
        <v>1.9296521876135984</v>
      </c>
      <c r="AC93" t="str">
        <f t="shared" si="20"/>
        <v>High</v>
      </c>
      <c r="AD93" t="str">
        <f t="shared" si="21"/>
        <v>Medium</v>
      </c>
      <c r="AH93" t="str">
        <f t="shared" si="22"/>
        <v>Low</v>
      </c>
      <c r="AI93">
        <f t="shared" si="23"/>
        <v>1</v>
      </c>
      <c r="AJ93">
        <f t="shared" si="24"/>
        <v>0</v>
      </c>
      <c r="AK93" t="str">
        <f t="shared" si="25"/>
        <v>Medium</v>
      </c>
    </row>
    <row r="94" spans="1:37" x14ac:dyDescent="0.25">
      <c r="A94" s="9">
        <v>44565.75</v>
      </c>
      <c r="B94" s="1" t="str">
        <f t="shared" si="14"/>
        <v>Tuesday</v>
      </c>
      <c r="C94" s="1" t="str">
        <f t="shared" si="15"/>
        <v>Weekday</v>
      </c>
      <c r="D94" s="4">
        <f t="shared" si="16"/>
        <v>18</v>
      </c>
      <c r="E94" s="4" t="str">
        <f t="shared" si="17"/>
        <v>Peak</v>
      </c>
      <c r="F94">
        <v>29.3500696830084</v>
      </c>
      <c r="G94">
        <v>30.885380029218101</v>
      </c>
      <c r="H94">
        <v>1045.0365237762801</v>
      </c>
      <c r="I94">
        <v>1</v>
      </c>
      <c r="J94" t="s">
        <v>12</v>
      </c>
      <c r="K94" t="s">
        <v>12</v>
      </c>
      <c r="L94">
        <v>27.4168173509517</v>
      </c>
      <c r="M94" t="s">
        <v>16</v>
      </c>
      <c r="N94" t="s">
        <v>19</v>
      </c>
      <c r="O94">
        <v>74.867873694338201</v>
      </c>
      <c r="P94">
        <f t="shared" si="26"/>
        <v>861.42659039744876</v>
      </c>
      <c r="Q94">
        <f t="shared" si="18"/>
        <v>2197.3773099474979</v>
      </c>
      <c r="T94">
        <f t="shared" si="27"/>
        <v>85.754669532386984</v>
      </c>
      <c r="U94">
        <f t="shared" si="19"/>
        <v>10.886795838048783</v>
      </c>
      <c r="AC94" t="str">
        <f t="shared" si="20"/>
        <v>Low</v>
      </c>
      <c r="AD94" t="str">
        <f t="shared" si="21"/>
        <v>Medium</v>
      </c>
      <c r="AH94" t="str">
        <f t="shared" si="22"/>
        <v>Low</v>
      </c>
      <c r="AI94">
        <f t="shared" si="23"/>
        <v>0</v>
      </c>
      <c r="AJ94">
        <f t="shared" si="24"/>
        <v>0</v>
      </c>
      <c r="AK94" t="str">
        <f t="shared" si="25"/>
        <v>High</v>
      </c>
    </row>
    <row r="95" spans="1:37" x14ac:dyDescent="0.25">
      <c r="A95" s="9">
        <v>44565.791666666664</v>
      </c>
      <c r="B95" s="1" t="str">
        <f t="shared" si="14"/>
        <v>Tuesday</v>
      </c>
      <c r="C95" s="1" t="str">
        <f t="shared" si="15"/>
        <v>Weekday</v>
      </c>
      <c r="D95" s="4">
        <f t="shared" si="16"/>
        <v>19</v>
      </c>
      <c r="E95" s="4" t="str">
        <f t="shared" si="17"/>
        <v>Peak</v>
      </c>
      <c r="F95">
        <v>29.950503029569301</v>
      </c>
      <c r="G95">
        <v>42.425258048818698</v>
      </c>
      <c r="H95">
        <v>1679.7731716687999</v>
      </c>
      <c r="I95">
        <v>4</v>
      </c>
      <c r="J95" t="s">
        <v>12</v>
      </c>
      <c r="K95" t="s">
        <v>11</v>
      </c>
      <c r="L95">
        <v>13.953181436568901</v>
      </c>
      <c r="M95" t="s">
        <v>18</v>
      </c>
      <c r="N95" t="s">
        <v>19</v>
      </c>
      <c r="O95">
        <v>86.289354013502205</v>
      </c>
      <c r="P95">
        <f t="shared" si="26"/>
        <v>897.03263172423988</v>
      </c>
      <c r="Q95">
        <f t="shared" si="18"/>
        <v>2584.4095588009759</v>
      </c>
      <c r="T95">
        <f t="shared" si="27"/>
        <v>86.956868412082471</v>
      </c>
      <c r="U95">
        <f t="shared" si="19"/>
        <v>0.66751439858026629</v>
      </c>
      <c r="AC95" t="str">
        <f t="shared" si="20"/>
        <v>Low</v>
      </c>
      <c r="AD95" t="str">
        <f t="shared" si="21"/>
        <v>High</v>
      </c>
      <c r="AH95" t="str">
        <f t="shared" si="22"/>
        <v>High</v>
      </c>
      <c r="AI95">
        <f t="shared" si="23"/>
        <v>0</v>
      </c>
      <c r="AJ95">
        <f t="shared" si="24"/>
        <v>1</v>
      </c>
      <c r="AK95" t="str">
        <f t="shared" si="25"/>
        <v>High</v>
      </c>
    </row>
    <row r="96" spans="1:37" x14ac:dyDescent="0.25">
      <c r="A96" s="9">
        <v>44565.833333333336</v>
      </c>
      <c r="B96" s="1" t="str">
        <f t="shared" si="14"/>
        <v>Tuesday</v>
      </c>
      <c r="C96" s="1" t="str">
        <f t="shared" si="15"/>
        <v>Weekday</v>
      </c>
      <c r="D96" s="4">
        <f t="shared" si="16"/>
        <v>20</v>
      </c>
      <c r="E96" s="4" t="str">
        <f t="shared" si="17"/>
        <v>Peak</v>
      </c>
      <c r="F96">
        <v>26.6231807378059</v>
      </c>
      <c r="G96">
        <v>37.729192180187397</v>
      </c>
      <c r="H96">
        <v>1361.24478103007</v>
      </c>
      <c r="I96">
        <v>6</v>
      </c>
      <c r="J96" t="s">
        <v>12</v>
      </c>
      <c r="K96" t="s">
        <v>12</v>
      </c>
      <c r="L96">
        <v>27.204342750455101</v>
      </c>
      <c r="M96" t="s">
        <v>16</v>
      </c>
      <c r="N96" t="s">
        <v>14</v>
      </c>
      <c r="O96">
        <v>83.875256951914096</v>
      </c>
      <c r="P96">
        <f t="shared" si="26"/>
        <v>708.79375259787912</v>
      </c>
      <c r="Q96">
        <f t="shared" si="18"/>
        <v>2233.0261252607197</v>
      </c>
      <c r="T96">
        <f t="shared" si="27"/>
        <v>80.294841470282634</v>
      </c>
      <c r="U96">
        <f t="shared" si="19"/>
        <v>3.5804154816314622</v>
      </c>
      <c r="AC96" t="str">
        <f t="shared" si="20"/>
        <v>High</v>
      </c>
      <c r="AD96" t="str">
        <f t="shared" si="21"/>
        <v>Medium</v>
      </c>
      <c r="AH96" t="str">
        <f t="shared" si="22"/>
        <v>High</v>
      </c>
      <c r="AI96">
        <f t="shared" si="23"/>
        <v>0</v>
      </c>
      <c r="AJ96">
        <f t="shared" si="24"/>
        <v>0</v>
      </c>
      <c r="AK96" t="str">
        <f t="shared" si="25"/>
        <v>High</v>
      </c>
    </row>
    <row r="97" spans="1:37" x14ac:dyDescent="0.25">
      <c r="A97" s="9">
        <v>44565.875</v>
      </c>
      <c r="B97" s="1" t="str">
        <f t="shared" si="14"/>
        <v>Tuesday</v>
      </c>
      <c r="C97" s="1" t="str">
        <f t="shared" si="15"/>
        <v>Weekday</v>
      </c>
      <c r="D97" s="4">
        <f t="shared" si="16"/>
        <v>21</v>
      </c>
      <c r="E97" s="4" t="str">
        <f t="shared" si="17"/>
        <v>Peak</v>
      </c>
      <c r="F97">
        <v>23.5413027207608</v>
      </c>
      <c r="G97">
        <v>34.534905941369203</v>
      </c>
      <c r="H97">
        <v>1712.2817687484301</v>
      </c>
      <c r="I97">
        <v>8</v>
      </c>
      <c r="J97" t="s">
        <v>12</v>
      </c>
      <c r="K97" t="s">
        <v>12</v>
      </c>
      <c r="L97">
        <v>29.273697402165901</v>
      </c>
      <c r="M97" t="s">
        <v>17</v>
      </c>
      <c r="N97" t="s">
        <v>19</v>
      </c>
      <c r="O97">
        <v>83.458049391330704</v>
      </c>
      <c r="P97">
        <f t="shared" si="26"/>
        <v>554.19293379049986</v>
      </c>
      <c r="Q97">
        <f t="shared" si="18"/>
        <v>1964.7112052055227</v>
      </c>
      <c r="T97">
        <f t="shared" si="27"/>
        <v>74.124247647219633</v>
      </c>
      <c r="U97">
        <f t="shared" si="19"/>
        <v>9.3338017441110708</v>
      </c>
      <c r="AC97" t="str">
        <f t="shared" si="20"/>
        <v>High</v>
      </c>
      <c r="AD97" t="str">
        <f t="shared" si="21"/>
        <v>High</v>
      </c>
      <c r="AH97" t="str">
        <f t="shared" si="22"/>
        <v>High</v>
      </c>
      <c r="AI97">
        <f t="shared" si="23"/>
        <v>0</v>
      </c>
      <c r="AJ97">
        <f t="shared" si="24"/>
        <v>0</v>
      </c>
      <c r="AK97" t="str">
        <f t="shared" si="25"/>
        <v>Medium</v>
      </c>
    </row>
    <row r="98" spans="1:37" x14ac:dyDescent="0.25">
      <c r="A98" s="9">
        <v>44565.916666666664</v>
      </c>
      <c r="B98" s="1" t="str">
        <f t="shared" si="14"/>
        <v>Tuesday</v>
      </c>
      <c r="C98" s="1" t="str">
        <f t="shared" si="15"/>
        <v>Weekday</v>
      </c>
      <c r="D98" s="4">
        <f t="shared" si="16"/>
        <v>22</v>
      </c>
      <c r="E98" s="4" t="str">
        <f t="shared" si="17"/>
        <v>Off-Peak</v>
      </c>
      <c r="F98">
        <v>24.391570140323299</v>
      </c>
      <c r="G98">
        <v>53.034159593232197</v>
      </c>
      <c r="H98">
        <v>1982.78385469921</v>
      </c>
      <c r="I98">
        <v>8</v>
      </c>
      <c r="J98" t="s">
        <v>11</v>
      </c>
      <c r="K98" t="s">
        <v>11</v>
      </c>
      <c r="L98">
        <v>20.487670160811501</v>
      </c>
      <c r="M98" t="s">
        <v>16</v>
      </c>
      <c r="N98" t="s">
        <v>14</v>
      </c>
      <c r="O98">
        <v>81.996828402234797</v>
      </c>
      <c r="P98">
        <f t="shared" si="26"/>
        <v>594.94869391031114</v>
      </c>
      <c r="Q98">
        <f t="shared" si="18"/>
        <v>2000.0313912571637</v>
      </c>
      <c r="T98">
        <f t="shared" si="27"/>
        <v>75.826668981901321</v>
      </c>
      <c r="U98">
        <f t="shared" si="19"/>
        <v>6.1701594203334764</v>
      </c>
      <c r="AC98" t="str">
        <f t="shared" si="20"/>
        <v>High</v>
      </c>
      <c r="AD98" t="str">
        <f t="shared" si="21"/>
        <v>High</v>
      </c>
      <c r="AH98" t="str">
        <f t="shared" si="22"/>
        <v>High</v>
      </c>
      <c r="AI98">
        <f t="shared" si="23"/>
        <v>1</v>
      </c>
      <c r="AJ98">
        <f t="shared" si="24"/>
        <v>1</v>
      </c>
      <c r="AK98" t="str">
        <f t="shared" si="25"/>
        <v>Medium</v>
      </c>
    </row>
    <row r="99" spans="1:37" x14ac:dyDescent="0.25">
      <c r="A99" s="9">
        <v>44565.958333333336</v>
      </c>
      <c r="B99" s="1" t="str">
        <f t="shared" si="14"/>
        <v>Tuesday</v>
      </c>
      <c r="C99" s="1" t="str">
        <f t="shared" si="15"/>
        <v>Weekday</v>
      </c>
      <c r="D99" s="4">
        <f t="shared" si="16"/>
        <v>23</v>
      </c>
      <c r="E99" s="4" t="str">
        <f t="shared" si="17"/>
        <v>Off-Peak</v>
      </c>
      <c r="F99">
        <v>27.7551587653263</v>
      </c>
      <c r="G99">
        <v>39.848106673676597</v>
      </c>
      <c r="H99">
        <v>1355.38522021479</v>
      </c>
      <c r="I99">
        <v>8</v>
      </c>
      <c r="J99" t="s">
        <v>11</v>
      </c>
      <c r="K99" t="s">
        <v>12</v>
      </c>
      <c r="L99">
        <v>6.8435628512886701</v>
      </c>
      <c r="M99" t="s">
        <v>17</v>
      </c>
      <c r="N99" t="s">
        <v>19</v>
      </c>
      <c r="O99">
        <v>86.646921641781802</v>
      </c>
      <c r="P99">
        <f t="shared" si="26"/>
        <v>770.34883808846928</v>
      </c>
      <c r="Q99">
        <f t="shared" si="18"/>
        <v>2404.8990666944414</v>
      </c>
      <c r="T99">
        <f t="shared" si="27"/>
        <v>82.561309054602418</v>
      </c>
      <c r="U99">
        <f t="shared" si="19"/>
        <v>4.0856125871793836</v>
      </c>
      <c r="AC99" t="str">
        <f t="shared" si="20"/>
        <v>High</v>
      </c>
      <c r="AD99" t="str">
        <f t="shared" si="21"/>
        <v>Medium</v>
      </c>
      <c r="AH99" t="str">
        <f t="shared" si="22"/>
        <v>High</v>
      </c>
      <c r="AI99">
        <f t="shared" si="23"/>
        <v>1</v>
      </c>
      <c r="AJ99">
        <f t="shared" si="24"/>
        <v>0</v>
      </c>
      <c r="AK99" t="str">
        <f t="shared" si="25"/>
        <v>High</v>
      </c>
    </row>
    <row r="100" spans="1:37" x14ac:dyDescent="0.25">
      <c r="A100" s="9">
        <v>44566</v>
      </c>
      <c r="B100" s="1" t="str">
        <f t="shared" si="14"/>
        <v>Wednesday</v>
      </c>
      <c r="C100" s="1" t="str">
        <f t="shared" si="15"/>
        <v>Weekday</v>
      </c>
      <c r="D100" s="4">
        <f t="shared" si="16"/>
        <v>0</v>
      </c>
      <c r="E100" s="4" t="str">
        <f t="shared" si="17"/>
        <v>Off-Peak</v>
      </c>
      <c r="F100">
        <v>26.286906188021</v>
      </c>
      <c r="G100">
        <v>40.706757681514702</v>
      </c>
      <c r="H100">
        <v>1384.32525608576</v>
      </c>
      <c r="I100">
        <v>3</v>
      </c>
      <c r="J100" t="s">
        <v>11</v>
      </c>
      <c r="K100" t="s">
        <v>11</v>
      </c>
      <c r="L100">
        <v>9.7135367592455193</v>
      </c>
      <c r="M100" t="s">
        <v>13</v>
      </c>
      <c r="N100" t="s">
        <v>19</v>
      </c>
      <c r="O100">
        <v>75.982380749652805</v>
      </c>
      <c r="P100">
        <f t="shared" si="26"/>
        <v>691.00143693781672</v>
      </c>
      <c r="Q100">
        <f t="shared" si="18"/>
        <v>1997.3417147086161</v>
      </c>
      <c r="T100">
        <f t="shared" si="27"/>
        <v>79.621546275508663</v>
      </c>
      <c r="U100">
        <f t="shared" si="19"/>
        <v>3.6391655258558586</v>
      </c>
      <c r="AC100" t="str">
        <f t="shared" si="20"/>
        <v>Low</v>
      </c>
      <c r="AD100" t="str">
        <f t="shared" si="21"/>
        <v>Medium</v>
      </c>
      <c r="AH100" t="str">
        <f t="shared" si="22"/>
        <v>Low</v>
      </c>
      <c r="AI100">
        <f t="shared" si="23"/>
        <v>1</v>
      </c>
      <c r="AJ100">
        <f t="shared" si="24"/>
        <v>1</v>
      </c>
      <c r="AK100" t="str">
        <f t="shared" si="25"/>
        <v>High</v>
      </c>
    </row>
    <row r="101" spans="1:37" x14ac:dyDescent="0.25">
      <c r="A101" s="9">
        <v>44566.041666666664</v>
      </c>
      <c r="B101" s="1" t="str">
        <f t="shared" si="14"/>
        <v>Wednesday</v>
      </c>
      <c r="C101" s="1" t="str">
        <f t="shared" si="15"/>
        <v>Weekday</v>
      </c>
      <c r="D101" s="4">
        <f t="shared" si="16"/>
        <v>1</v>
      </c>
      <c r="E101" s="4" t="str">
        <f t="shared" si="17"/>
        <v>Off-Peak</v>
      </c>
      <c r="F101">
        <v>20.979909211456398</v>
      </c>
      <c r="G101">
        <v>58.115628607960701</v>
      </c>
      <c r="H101">
        <v>1179.4861922820601</v>
      </c>
      <c r="I101">
        <v>9</v>
      </c>
      <c r="J101" t="s">
        <v>12</v>
      </c>
      <c r="K101" t="s">
        <v>12</v>
      </c>
      <c r="L101">
        <v>8.5773659090794006</v>
      </c>
      <c r="M101" t="s">
        <v>18</v>
      </c>
      <c r="N101" t="s">
        <v>14</v>
      </c>
      <c r="O101">
        <v>70.714362358518599</v>
      </c>
      <c r="P101">
        <f t="shared" si="26"/>
        <v>440.15659052095305</v>
      </c>
      <c r="Q101">
        <f t="shared" si="18"/>
        <v>1483.5809022277499</v>
      </c>
      <c r="T101">
        <f t="shared" si="27"/>
        <v>68.995777643042913</v>
      </c>
      <c r="U101">
        <f t="shared" si="19"/>
        <v>1.7185847154756857</v>
      </c>
      <c r="AC101" t="str">
        <f t="shared" si="20"/>
        <v>High</v>
      </c>
      <c r="AD101" t="str">
        <f t="shared" si="21"/>
        <v>Medium</v>
      </c>
      <c r="AH101" t="str">
        <f t="shared" si="22"/>
        <v>Low</v>
      </c>
      <c r="AI101">
        <f t="shared" si="23"/>
        <v>0</v>
      </c>
      <c r="AJ101">
        <f t="shared" si="24"/>
        <v>0</v>
      </c>
      <c r="AK101" t="str">
        <f t="shared" si="25"/>
        <v>Low</v>
      </c>
    </row>
    <row r="102" spans="1:37" x14ac:dyDescent="0.25">
      <c r="A102" s="9">
        <v>44566.083333333336</v>
      </c>
      <c r="B102" s="1" t="str">
        <f t="shared" si="14"/>
        <v>Wednesday</v>
      </c>
      <c r="C102" s="1" t="str">
        <f t="shared" si="15"/>
        <v>Weekday</v>
      </c>
      <c r="D102" s="4">
        <f t="shared" si="16"/>
        <v>2</v>
      </c>
      <c r="E102" s="4" t="str">
        <f t="shared" si="17"/>
        <v>Off-Peak</v>
      </c>
      <c r="F102">
        <v>26.515860600727802</v>
      </c>
      <c r="G102">
        <v>58.656667606894302</v>
      </c>
      <c r="H102">
        <v>1389.6982242952499</v>
      </c>
      <c r="I102">
        <v>8</v>
      </c>
      <c r="J102" t="s">
        <v>12</v>
      </c>
      <c r="K102" t="s">
        <v>12</v>
      </c>
      <c r="L102">
        <v>25.934400190609502</v>
      </c>
      <c r="M102" t="s">
        <v>13</v>
      </c>
      <c r="N102" t="s">
        <v>14</v>
      </c>
      <c r="O102">
        <v>81.745529509543104</v>
      </c>
      <c r="P102">
        <f t="shared" si="26"/>
        <v>703.09086339722899</v>
      </c>
      <c r="Q102">
        <f t="shared" si="18"/>
        <v>2167.5530652077259</v>
      </c>
      <c r="T102">
        <f t="shared" si="27"/>
        <v>80.07996308402538</v>
      </c>
      <c r="U102">
        <f t="shared" si="19"/>
        <v>1.6655664255177243</v>
      </c>
      <c r="AC102" t="str">
        <f t="shared" si="20"/>
        <v>High</v>
      </c>
      <c r="AD102" t="str">
        <f t="shared" si="21"/>
        <v>Medium</v>
      </c>
      <c r="AH102" t="str">
        <f t="shared" si="22"/>
        <v>High</v>
      </c>
      <c r="AI102">
        <f t="shared" si="23"/>
        <v>0</v>
      </c>
      <c r="AJ102">
        <f t="shared" si="24"/>
        <v>0</v>
      </c>
      <c r="AK102" t="str">
        <f t="shared" si="25"/>
        <v>High</v>
      </c>
    </row>
    <row r="103" spans="1:37" x14ac:dyDescent="0.25">
      <c r="A103" s="9">
        <v>44566.125</v>
      </c>
      <c r="B103" s="1" t="str">
        <f t="shared" si="14"/>
        <v>Wednesday</v>
      </c>
      <c r="C103" s="1" t="str">
        <f t="shared" si="15"/>
        <v>Weekday</v>
      </c>
      <c r="D103" s="4">
        <f t="shared" si="16"/>
        <v>3</v>
      </c>
      <c r="E103" s="4" t="str">
        <f t="shared" si="17"/>
        <v>Off-Peak</v>
      </c>
      <c r="F103">
        <v>29.686160083513499</v>
      </c>
      <c r="G103">
        <v>33.999602554102601</v>
      </c>
      <c r="H103">
        <v>1419.4620608172199</v>
      </c>
      <c r="I103">
        <v>5</v>
      </c>
      <c r="J103" t="s">
        <v>11</v>
      </c>
      <c r="K103" t="s">
        <v>11</v>
      </c>
      <c r="L103">
        <v>11.9441442666388</v>
      </c>
      <c r="M103" t="s">
        <v>16</v>
      </c>
      <c r="N103" t="s">
        <v>19</v>
      </c>
      <c r="O103">
        <v>85.182552503462801</v>
      </c>
      <c r="P103">
        <f t="shared" si="26"/>
        <v>881.26810050399024</v>
      </c>
      <c r="Q103">
        <f t="shared" si="18"/>
        <v>2528.7428899400902</v>
      </c>
      <c r="T103">
        <f t="shared" si="27"/>
        <v>86.427596020027778</v>
      </c>
      <c r="U103">
        <f t="shared" si="19"/>
        <v>1.2450435165649765</v>
      </c>
      <c r="AC103" t="str">
        <f t="shared" si="20"/>
        <v>Medium</v>
      </c>
      <c r="AD103" t="str">
        <f t="shared" si="21"/>
        <v>Medium</v>
      </c>
      <c r="AH103" t="str">
        <f t="shared" si="22"/>
        <v>High</v>
      </c>
      <c r="AI103">
        <f t="shared" si="23"/>
        <v>1</v>
      </c>
      <c r="AJ103">
        <f t="shared" si="24"/>
        <v>1</v>
      </c>
      <c r="AK103" t="str">
        <f t="shared" si="25"/>
        <v>High</v>
      </c>
    </row>
    <row r="104" spans="1:37" x14ac:dyDescent="0.25">
      <c r="A104" s="9">
        <v>44566.166666666664</v>
      </c>
      <c r="B104" s="1" t="str">
        <f t="shared" si="14"/>
        <v>Wednesday</v>
      </c>
      <c r="C104" s="1" t="str">
        <f t="shared" si="15"/>
        <v>Weekday</v>
      </c>
      <c r="D104" s="4">
        <f t="shared" si="16"/>
        <v>4</v>
      </c>
      <c r="E104" s="4" t="str">
        <f t="shared" si="17"/>
        <v>Off-Peak</v>
      </c>
      <c r="F104">
        <v>22.369519670630101</v>
      </c>
      <c r="G104">
        <v>54.387059189029998</v>
      </c>
      <c r="H104">
        <v>1167.0982004816301</v>
      </c>
      <c r="I104">
        <v>9</v>
      </c>
      <c r="J104" t="s">
        <v>11</v>
      </c>
      <c r="K104" t="s">
        <v>12</v>
      </c>
      <c r="L104">
        <v>25.046346709338501</v>
      </c>
      <c r="M104" t="s">
        <v>17</v>
      </c>
      <c r="N104" t="s">
        <v>19</v>
      </c>
      <c r="O104">
        <v>75.2904059343699</v>
      </c>
      <c r="P104">
        <f t="shared" si="26"/>
        <v>500.39541029470701</v>
      </c>
      <c r="Q104">
        <f t="shared" si="18"/>
        <v>1684.2102165586127</v>
      </c>
      <c r="T104">
        <f t="shared" si="27"/>
        <v>71.778081701936998</v>
      </c>
      <c r="U104">
        <f t="shared" si="19"/>
        <v>3.5123242324329027</v>
      </c>
      <c r="AC104" t="str">
        <f t="shared" si="20"/>
        <v>High</v>
      </c>
      <c r="AD104" t="str">
        <f t="shared" si="21"/>
        <v>Medium</v>
      </c>
      <c r="AH104" t="str">
        <f t="shared" si="22"/>
        <v>Low</v>
      </c>
      <c r="AI104">
        <f t="shared" si="23"/>
        <v>1</v>
      </c>
      <c r="AJ104">
        <f t="shared" si="24"/>
        <v>0</v>
      </c>
      <c r="AK104" t="str">
        <f t="shared" si="25"/>
        <v>Medium</v>
      </c>
    </row>
    <row r="105" spans="1:37" x14ac:dyDescent="0.25">
      <c r="A105" s="9">
        <v>44566.208333333336</v>
      </c>
      <c r="B105" s="1" t="str">
        <f t="shared" si="14"/>
        <v>Wednesday</v>
      </c>
      <c r="C105" s="1" t="str">
        <f t="shared" si="15"/>
        <v>Weekday</v>
      </c>
      <c r="D105" s="4">
        <f t="shared" si="16"/>
        <v>5</v>
      </c>
      <c r="E105" s="4" t="str">
        <f t="shared" si="17"/>
        <v>Off-Peak</v>
      </c>
      <c r="F105">
        <v>23.927237470201099</v>
      </c>
      <c r="G105">
        <v>53.675759022799397</v>
      </c>
      <c r="H105">
        <v>1193.20102525077</v>
      </c>
      <c r="I105">
        <v>9</v>
      </c>
      <c r="J105" t="s">
        <v>11</v>
      </c>
      <c r="K105" t="s">
        <v>11</v>
      </c>
      <c r="L105">
        <v>6.51722411979478</v>
      </c>
      <c r="M105" t="s">
        <v>20</v>
      </c>
      <c r="N105" t="s">
        <v>14</v>
      </c>
      <c r="O105">
        <v>85.181973788045994</v>
      </c>
      <c r="P105">
        <f t="shared" si="26"/>
        <v>572.51269295539555</v>
      </c>
      <c r="Q105">
        <f t="shared" si="18"/>
        <v>2038.1693150070221</v>
      </c>
      <c r="T105">
        <f t="shared" si="27"/>
        <v>74.896973422811826</v>
      </c>
      <c r="U105">
        <f t="shared" si="19"/>
        <v>10.285000365234168</v>
      </c>
      <c r="AC105" t="str">
        <f t="shared" si="20"/>
        <v>High</v>
      </c>
      <c r="AD105" t="str">
        <f t="shared" si="21"/>
        <v>Medium</v>
      </c>
      <c r="AH105" t="str">
        <f t="shared" si="22"/>
        <v>High</v>
      </c>
      <c r="AI105">
        <f t="shared" si="23"/>
        <v>1</v>
      </c>
      <c r="AJ105">
        <f t="shared" si="24"/>
        <v>1</v>
      </c>
      <c r="AK105" t="str">
        <f t="shared" si="25"/>
        <v>Medium</v>
      </c>
    </row>
    <row r="106" spans="1:37" x14ac:dyDescent="0.25">
      <c r="A106" s="9">
        <v>44566.25</v>
      </c>
      <c r="B106" s="1" t="str">
        <f t="shared" si="14"/>
        <v>Wednesday</v>
      </c>
      <c r="C106" s="1" t="str">
        <f t="shared" si="15"/>
        <v>Weekday</v>
      </c>
      <c r="D106" s="4">
        <f t="shared" si="16"/>
        <v>6</v>
      </c>
      <c r="E106" s="4" t="str">
        <f t="shared" si="17"/>
        <v>Off-Peak</v>
      </c>
      <c r="F106">
        <v>20.826652146716999</v>
      </c>
      <c r="G106">
        <v>39.199614253360501</v>
      </c>
      <c r="H106">
        <v>1573.5114805655001</v>
      </c>
      <c r="I106">
        <v>9</v>
      </c>
      <c r="J106" t="s">
        <v>11</v>
      </c>
      <c r="K106" t="s">
        <v>11</v>
      </c>
      <c r="L106">
        <v>27.637785035869701</v>
      </c>
      <c r="M106" t="s">
        <v>18</v>
      </c>
      <c r="N106" t="s">
        <v>14</v>
      </c>
      <c r="O106">
        <v>72.767037212223897</v>
      </c>
      <c r="P106">
        <f t="shared" si="26"/>
        <v>433.7494396403518</v>
      </c>
      <c r="Q106">
        <f t="shared" si="18"/>
        <v>1515.4937717661985</v>
      </c>
      <c r="T106">
        <f t="shared" si="27"/>
        <v>68.688923480810885</v>
      </c>
      <c r="U106">
        <f t="shared" si="19"/>
        <v>4.078113731413012</v>
      </c>
      <c r="AC106" t="str">
        <f t="shared" si="20"/>
        <v>High</v>
      </c>
      <c r="AD106" t="str">
        <f t="shared" si="21"/>
        <v>High</v>
      </c>
      <c r="AH106" t="str">
        <f t="shared" si="22"/>
        <v>Low</v>
      </c>
      <c r="AI106">
        <f t="shared" si="23"/>
        <v>1</v>
      </c>
      <c r="AJ106">
        <f t="shared" si="24"/>
        <v>1</v>
      </c>
      <c r="AK106" t="str">
        <f t="shared" si="25"/>
        <v>Low</v>
      </c>
    </row>
    <row r="107" spans="1:37" x14ac:dyDescent="0.25">
      <c r="A107" s="9">
        <v>44566.291666666664</v>
      </c>
      <c r="B107" s="1" t="str">
        <f t="shared" si="14"/>
        <v>Wednesday</v>
      </c>
      <c r="C107" s="1" t="str">
        <f t="shared" si="15"/>
        <v>Weekday</v>
      </c>
      <c r="D107" s="4">
        <f t="shared" si="16"/>
        <v>7</v>
      </c>
      <c r="E107" s="4" t="str">
        <f t="shared" si="17"/>
        <v>Off-Peak</v>
      </c>
      <c r="F107">
        <v>28.235508004604799</v>
      </c>
      <c r="G107">
        <v>54.7004719236458</v>
      </c>
      <c r="H107">
        <v>1419.64131346864</v>
      </c>
      <c r="I107">
        <v>5</v>
      </c>
      <c r="J107" t="s">
        <v>12</v>
      </c>
      <c r="K107" t="s">
        <v>11</v>
      </c>
      <c r="L107">
        <v>21.3888725391691</v>
      </c>
      <c r="M107" t="s">
        <v>13</v>
      </c>
      <c r="N107" t="s">
        <v>14</v>
      </c>
      <c r="O107">
        <v>81.819775449860998</v>
      </c>
      <c r="P107">
        <f t="shared" si="26"/>
        <v>797.24391227810167</v>
      </c>
      <c r="Q107">
        <f t="shared" si="18"/>
        <v>2310.2229246495176</v>
      </c>
      <c r="T107">
        <f t="shared" si="27"/>
        <v>83.523073288102751</v>
      </c>
      <c r="U107">
        <f t="shared" si="19"/>
        <v>1.7032978382417525</v>
      </c>
      <c r="AC107" t="str">
        <f t="shared" si="20"/>
        <v>Medium</v>
      </c>
      <c r="AD107" t="str">
        <f t="shared" si="21"/>
        <v>Medium</v>
      </c>
      <c r="AH107" t="str">
        <f t="shared" si="22"/>
        <v>High</v>
      </c>
      <c r="AI107">
        <f t="shared" si="23"/>
        <v>0</v>
      </c>
      <c r="AJ107">
        <f t="shared" si="24"/>
        <v>1</v>
      </c>
      <c r="AK107" t="str">
        <f t="shared" si="25"/>
        <v>High</v>
      </c>
    </row>
    <row r="108" spans="1:37" x14ac:dyDescent="0.25">
      <c r="A108" s="9">
        <v>44566.333333333336</v>
      </c>
      <c r="B108" s="1" t="str">
        <f t="shared" si="14"/>
        <v>Wednesday</v>
      </c>
      <c r="C108" s="1" t="str">
        <f t="shared" si="15"/>
        <v>Weekday</v>
      </c>
      <c r="D108" s="4">
        <f t="shared" si="16"/>
        <v>8</v>
      </c>
      <c r="E108" s="4" t="str">
        <f t="shared" si="17"/>
        <v>Peak</v>
      </c>
      <c r="F108">
        <v>22.8949630379187</v>
      </c>
      <c r="G108">
        <v>54.115116406603299</v>
      </c>
      <c r="H108">
        <v>1364.4710914438899</v>
      </c>
      <c r="I108">
        <v>6</v>
      </c>
      <c r="J108" t="s">
        <v>11</v>
      </c>
      <c r="K108" t="s">
        <v>11</v>
      </c>
      <c r="L108">
        <v>10.7891832443312</v>
      </c>
      <c r="M108" t="s">
        <v>16</v>
      </c>
      <c r="N108" t="s">
        <v>19</v>
      </c>
      <c r="O108">
        <v>78.645884658604103</v>
      </c>
      <c r="P108">
        <f t="shared" si="26"/>
        <v>524.1793325076635</v>
      </c>
      <c r="Q108">
        <f t="shared" si="18"/>
        <v>1800.5946223431583</v>
      </c>
      <c r="T108">
        <f t="shared" si="27"/>
        <v>72.830134242182936</v>
      </c>
      <c r="U108">
        <f t="shared" si="19"/>
        <v>5.8157504164211673</v>
      </c>
      <c r="AC108" t="str">
        <f t="shared" si="20"/>
        <v>High</v>
      </c>
      <c r="AD108" t="str">
        <f t="shared" si="21"/>
        <v>Medium</v>
      </c>
      <c r="AH108" t="str">
        <f t="shared" si="22"/>
        <v>High</v>
      </c>
      <c r="AI108">
        <f t="shared" si="23"/>
        <v>1</v>
      </c>
      <c r="AJ108">
        <f t="shared" si="24"/>
        <v>1</v>
      </c>
      <c r="AK108" t="str">
        <f t="shared" si="25"/>
        <v>Medium</v>
      </c>
    </row>
    <row r="109" spans="1:37" x14ac:dyDescent="0.25">
      <c r="A109" s="9">
        <v>44566.375</v>
      </c>
      <c r="B109" s="1" t="str">
        <f t="shared" si="14"/>
        <v>Wednesday</v>
      </c>
      <c r="C109" s="1" t="str">
        <f t="shared" si="15"/>
        <v>Weekday</v>
      </c>
      <c r="D109" s="4">
        <f t="shared" si="16"/>
        <v>9</v>
      </c>
      <c r="E109" s="4" t="str">
        <f t="shared" si="17"/>
        <v>Peak</v>
      </c>
      <c r="F109">
        <v>21.639980824107099</v>
      </c>
      <c r="G109">
        <v>59.411230312142401</v>
      </c>
      <c r="H109">
        <v>1258.09651534508</v>
      </c>
      <c r="I109">
        <v>0</v>
      </c>
      <c r="J109" t="s">
        <v>12</v>
      </c>
      <c r="K109" t="s">
        <v>11</v>
      </c>
      <c r="L109">
        <v>29.857723329716102</v>
      </c>
      <c r="M109" t="s">
        <v>15</v>
      </c>
      <c r="N109" t="s">
        <v>14</v>
      </c>
      <c r="O109">
        <v>66.951614839689697</v>
      </c>
      <c r="P109">
        <f t="shared" si="26"/>
        <v>468.28877006772296</v>
      </c>
      <c r="Q109">
        <f t="shared" si="18"/>
        <v>1448.8316612738893</v>
      </c>
      <c r="T109">
        <f t="shared" si="27"/>
        <v>70.317385374846296</v>
      </c>
      <c r="U109">
        <f t="shared" si="19"/>
        <v>3.3657705351565994</v>
      </c>
      <c r="AC109" t="str">
        <f t="shared" si="20"/>
        <v>Low</v>
      </c>
      <c r="AD109" t="str">
        <f t="shared" si="21"/>
        <v>Medium</v>
      </c>
      <c r="AH109" t="str">
        <f t="shared" si="22"/>
        <v>Low</v>
      </c>
      <c r="AI109">
        <f t="shared" si="23"/>
        <v>0</v>
      </c>
      <c r="AJ109">
        <f t="shared" si="24"/>
        <v>1</v>
      </c>
      <c r="AK109" t="str">
        <f t="shared" si="25"/>
        <v>Low</v>
      </c>
    </row>
    <row r="110" spans="1:37" x14ac:dyDescent="0.25">
      <c r="A110" s="9">
        <v>44566.416666666664</v>
      </c>
      <c r="B110" s="1" t="str">
        <f t="shared" si="14"/>
        <v>Wednesday</v>
      </c>
      <c r="C110" s="1" t="str">
        <f t="shared" si="15"/>
        <v>Weekday</v>
      </c>
      <c r="D110" s="4">
        <f t="shared" si="16"/>
        <v>10</v>
      </c>
      <c r="E110" s="4" t="str">
        <f t="shared" si="17"/>
        <v>Peak</v>
      </c>
      <c r="F110">
        <v>21.631350503011401</v>
      </c>
      <c r="G110">
        <v>50.476081509648502</v>
      </c>
      <c r="H110">
        <v>1888.7015821043999</v>
      </c>
      <c r="I110">
        <v>4</v>
      </c>
      <c r="J110" t="s">
        <v>12</v>
      </c>
      <c r="K110" t="s">
        <v>12</v>
      </c>
      <c r="L110">
        <v>5.6729874162246698</v>
      </c>
      <c r="M110" t="s">
        <v>21</v>
      </c>
      <c r="N110" t="s">
        <v>14</v>
      </c>
      <c r="O110">
        <v>71.1790644106256</v>
      </c>
      <c r="P110">
        <f t="shared" si="26"/>
        <v>467.91532458413161</v>
      </c>
      <c r="Q110">
        <f t="shared" si="18"/>
        <v>1539.699290742667</v>
      </c>
      <c r="T110">
        <f t="shared" si="27"/>
        <v>70.300105584488065</v>
      </c>
      <c r="U110">
        <f t="shared" si="19"/>
        <v>0.87895882613753429</v>
      </c>
      <c r="AC110" t="str">
        <f t="shared" si="20"/>
        <v>Low</v>
      </c>
      <c r="AD110" t="str">
        <f t="shared" si="21"/>
        <v>High</v>
      </c>
      <c r="AH110" t="str">
        <f t="shared" si="22"/>
        <v>Low</v>
      </c>
      <c r="AI110">
        <f t="shared" si="23"/>
        <v>0</v>
      </c>
      <c r="AJ110">
        <f t="shared" si="24"/>
        <v>0</v>
      </c>
      <c r="AK110" t="str">
        <f t="shared" si="25"/>
        <v>Low</v>
      </c>
    </row>
    <row r="111" spans="1:37" x14ac:dyDescent="0.25">
      <c r="A111" s="9">
        <v>44566.458333333336</v>
      </c>
      <c r="B111" s="1" t="str">
        <f t="shared" si="14"/>
        <v>Wednesday</v>
      </c>
      <c r="C111" s="1" t="str">
        <f t="shared" si="15"/>
        <v>Weekday</v>
      </c>
      <c r="D111" s="4">
        <f t="shared" si="16"/>
        <v>11</v>
      </c>
      <c r="E111" s="4" t="str">
        <f t="shared" si="17"/>
        <v>Peak</v>
      </c>
      <c r="F111">
        <v>22.779636927711501</v>
      </c>
      <c r="G111">
        <v>58.580186353005899</v>
      </c>
      <c r="H111">
        <v>1226.3187266326499</v>
      </c>
      <c r="I111">
        <v>1</v>
      </c>
      <c r="J111" t="s">
        <v>12</v>
      </c>
      <c r="K111" t="s">
        <v>12</v>
      </c>
      <c r="L111">
        <v>25.210073903265201</v>
      </c>
      <c r="M111" t="s">
        <v>13</v>
      </c>
      <c r="N111" t="s">
        <v>14</v>
      </c>
      <c r="O111">
        <v>63.861910204942902</v>
      </c>
      <c r="P111">
        <f t="shared" si="26"/>
        <v>518.91185855835749</v>
      </c>
      <c r="Q111">
        <f t="shared" si="18"/>
        <v>1454.7511279787132</v>
      </c>
      <c r="T111">
        <f t="shared" si="27"/>
        <v>72.599226146746787</v>
      </c>
      <c r="U111">
        <f t="shared" si="19"/>
        <v>8.7373159418038853</v>
      </c>
      <c r="AC111" t="str">
        <f t="shared" si="20"/>
        <v>Low</v>
      </c>
      <c r="AD111" t="str">
        <f t="shared" si="21"/>
        <v>Medium</v>
      </c>
      <c r="AH111" t="str">
        <f t="shared" si="22"/>
        <v>Low</v>
      </c>
      <c r="AI111">
        <f t="shared" si="23"/>
        <v>0</v>
      </c>
      <c r="AJ111">
        <f t="shared" si="24"/>
        <v>0</v>
      </c>
      <c r="AK111" t="str">
        <f t="shared" si="25"/>
        <v>Medium</v>
      </c>
    </row>
    <row r="112" spans="1:37" x14ac:dyDescent="0.25">
      <c r="A112" s="9">
        <v>44566.5</v>
      </c>
      <c r="B112" s="1" t="str">
        <f t="shared" si="14"/>
        <v>Wednesday</v>
      </c>
      <c r="C112" s="1" t="str">
        <f t="shared" si="15"/>
        <v>Weekday</v>
      </c>
      <c r="D112" s="4">
        <f t="shared" si="16"/>
        <v>12</v>
      </c>
      <c r="E112" s="4" t="str">
        <f t="shared" si="17"/>
        <v>Peak</v>
      </c>
      <c r="F112">
        <v>20.070625228686598</v>
      </c>
      <c r="G112">
        <v>54.008592805457198</v>
      </c>
      <c r="H112">
        <v>1457.8643272330601</v>
      </c>
      <c r="I112">
        <v>5</v>
      </c>
      <c r="J112" t="s">
        <v>11</v>
      </c>
      <c r="K112" t="s">
        <v>11</v>
      </c>
      <c r="L112">
        <v>4.6818213908063804</v>
      </c>
      <c r="M112" t="s">
        <v>18</v>
      </c>
      <c r="N112" t="s">
        <v>19</v>
      </c>
      <c r="O112">
        <v>61.130942848363901</v>
      </c>
      <c r="P112">
        <f t="shared" si="26"/>
        <v>402.82999707039096</v>
      </c>
      <c r="Q112">
        <f t="shared" si="18"/>
        <v>1226.936243785771</v>
      </c>
      <c r="T112">
        <f t="shared" si="27"/>
        <v>67.175192241395806</v>
      </c>
      <c r="U112">
        <f t="shared" si="19"/>
        <v>6.0442493930319046</v>
      </c>
      <c r="AC112" t="str">
        <f t="shared" si="20"/>
        <v>Medium</v>
      </c>
      <c r="AD112" t="str">
        <f t="shared" si="21"/>
        <v>Medium</v>
      </c>
      <c r="AH112" t="str">
        <f t="shared" si="22"/>
        <v>Low</v>
      </c>
      <c r="AI112">
        <f t="shared" si="23"/>
        <v>1</v>
      </c>
      <c r="AJ112">
        <f t="shared" si="24"/>
        <v>1</v>
      </c>
      <c r="AK112" t="str">
        <f t="shared" si="25"/>
        <v>Low</v>
      </c>
    </row>
    <row r="113" spans="1:37" x14ac:dyDescent="0.25">
      <c r="A113" s="9">
        <v>44566.541666666664</v>
      </c>
      <c r="B113" s="1" t="str">
        <f t="shared" si="14"/>
        <v>Wednesday</v>
      </c>
      <c r="C113" s="1" t="str">
        <f t="shared" si="15"/>
        <v>Weekday</v>
      </c>
      <c r="D113" s="4">
        <f t="shared" si="16"/>
        <v>13</v>
      </c>
      <c r="E113" s="4" t="str">
        <f t="shared" si="17"/>
        <v>Peak</v>
      </c>
      <c r="F113">
        <v>27.487555976570299</v>
      </c>
      <c r="G113">
        <v>38.514506831604997</v>
      </c>
      <c r="H113">
        <v>1130.0378302522799</v>
      </c>
      <c r="I113">
        <v>2</v>
      </c>
      <c r="J113" t="s">
        <v>12</v>
      </c>
      <c r="K113" t="s">
        <v>11</v>
      </c>
      <c r="L113">
        <v>8.8115310707156205</v>
      </c>
      <c r="M113" t="s">
        <v>21</v>
      </c>
      <c r="N113" t="s">
        <v>19</v>
      </c>
      <c r="O113">
        <v>79.724286142610296</v>
      </c>
      <c r="P113">
        <f t="shared" si="26"/>
        <v>755.56573356508557</v>
      </c>
      <c r="Q113">
        <f t="shared" si="18"/>
        <v>2191.4257780371081</v>
      </c>
      <c r="T113">
        <f t="shared" si="27"/>
        <v>82.025509744506607</v>
      </c>
      <c r="U113">
        <f t="shared" si="19"/>
        <v>2.3012236018963108</v>
      </c>
      <c r="AC113" t="str">
        <f t="shared" si="20"/>
        <v>Low</v>
      </c>
      <c r="AD113" t="str">
        <f t="shared" si="21"/>
        <v>Medium</v>
      </c>
      <c r="AH113" t="str">
        <f t="shared" si="22"/>
        <v>High</v>
      </c>
      <c r="AI113">
        <f t="shared" si="23"/>
        <v>0</v>
      </c>
      <c r="AJ113">
        <f t="shared" si="24"/>
        <v>1</v>
      </c>
      <c r="AK113" t="str">
        <f t="shared" si="25"/>
        <v>High</v>
      </c>
    </row>
    <row r="114" spans="1:37" x14ac:dyDescent="0.25">
      <c r="A114" s="9">
        <v>44566.583333333336</v>
      </c>
      <c r="B114" s="1" t="str">
        <f t="shared" si="14"/>
        <v>Wednesday</v>
      </c>
      <c r="C114" s="1" t="str">
        <f t="shared" si="15"/>
        <v>Weekday</v>
      </c>
      <c r="D114" s="4">
        <f t="shared" si="16"/>
        <v>14</v>
      </c>
      <c r="E114" s="4" t="str">
        <f t="shared" si="17"/>
        <v>Peak</v>
      </c>
      <c r="F114">
        <v>28.5381489400569</v>
      </c>
      <c r="G114">
        <v>49.965852194509502</v>
      </c>
      <c r="H114">
        <v>1512.13806311497</v>
      </c>
      <c r="I114">
        <v>4</v>
      </c>
      <c r="J114" t="s">
        <v>12</v>
      </c>
      <c r="K114" t="s">
        <v>11</v>
      </c>
      <c r="L114">
        <v>9.8087614536483994</v>
      </c>
      <c r="M114" t="s">
        <v>16</v>
      </c>
      <c r="N114" t="s">
        <v>19</v>
      </c>
      <c r="O114">
        <v>81.893986856715699</v>
      </c>
      <c r="P114">
        <f t="shared" si="26"/>
        <v>814.42594492487069</v>
      </c>
      <c r="Q114">
        <f t="shared" si="18"/>
        <v>2337.1027942120149</v>
      </c>
      <c r="T114">
        <f t="shared" si="27"/>
        <v>84.129026631024885</v>
      </c>
      <c r="U114">
        <f t="shared" si="19"/>
        <v>2.2350397743091861</v>
      </c>
      <c r="AC114" t="str">
        <f t="shared" si="20"/>
        <v>Low</v>
      </c>
      <c r="AD114" t="str">
        <f t="shared" si="21"/>
        <v>High</v>
      </c>
      <c r="AH114" t="str">
        <f t="shared" si="22"/>
        <v>High</v>
      </c>
      <c r="AI114">
        <f t="shared" si="23"/>
        <v>0</v>
      </c>
      <c r="AJ114">
        <f t="shared" si="24"/>
        <v>1</v>
      </c>
      <c r="AK114" t="str">
        <f t="shared" si="25"/>
        <v>High</v>
      </c>
    </row>
    <row r="115" spans="1:37" x14ac:dyDescent="0.25">
      <c r="A115" s="9">
        <v>44566.625</v>
      </c>
      <c r="B115" s="1" t="str">
        <f t="shared" si="14"/>
        <v>Wednesday</v>
      </c>
      <c r="C115" s="1" t="str">
        <f t="shared" si="15"/>
        <v>Weekday</v>
      </c>
      <c r="D115" s="4">
        <f t="shared" si="16"/>
        <v>15</v>
      </c>
      <c r="E115" s="4" t="str">
        <f t="shared" si="17"/>
        <v>Peak</v>
      </c>
      <c r="F115">
        <v>29.257024324466698</v>
      </c>
      <c r="G115">
        <v>38.184266991377598</v>
      </c>
      <c r="H115">
        <v>1293.97397950201</v>
      </c>
      <c r="I115">
        <v>1</v>
      </c>
      <c r="J115" t="s">
        <v>12</v>
      </c>
      <c r="K115" t="s">
        <v>11</v>
      </c>
      <c r="L115">
        <v>21.162985036687498</v>
      </c>
      <c r="M115" t="s">
        <v>15</v>
      </c>
      <c r="N115" t="s">
        <v>14</v>
      </c>
      <c r="O115">
        <v>85.360403068120604</v>
      </c>
      <c r="P115">
        <f t="shared" si="26"/>
        <v>855.97347232243601</v>
      </c>
      <c r="Q115">
        <f t="shared" si="18"/>
        <v>2497.3913889102864</v>
      </c>
      <c r="T115">
        <f t="shared" si="27"/>
        <v>85.56837237477508</v>
      </c>
      <c r="U115">
        <f t="shared" si="19"/>
        <v>0.20796930665447633</v>
      </c>
      <c r="AC115" t="str">
        <f t="shared" si="20"/>
        <v>Low</v>
      </c>
      <c r="AD115" t="str">
        <f t="shared" si="21"/>
        <v>Medium</v>
      </c>
      <c r="AH115" t="str">
        <f t="shared" si="22"/>
        <v>High</v>
      </c>
      <c r="AI115">
        <f t="shared" si="23"/>
        <v>0</v>
      </c>
      <c r="AJ115">
        <f t="shared" si="24"/>
        <v>1</v>
      </c>
      <c r="AK115" t="str">
        <f t="shared" si="25"/>
        <v>High</v>
      </c>
    </row>
    <row r="116" spans="1:37" x14ac:dyDescent="0.25">
      <c r="A116" s="9">
        <v>44566.666666666664</v>
      </c>
      <c r="B116" s="1" t="str">
        <f t="shared" si="14"/>
        <v>Wednesday</v>
      </c>
      <c r="C116" s="1" t="str">
        <f t="shared" si="15"/>
        <v>Weekday</v>
      </c>
      <c r="D116" s="4">
        <f t="shared" si="16"/>
        <v>16</v>
      </c>
      <c r="E116" s="4" t="str">
        <f t="shared" si="17"/>
        <v>Peak</v>
      </c>
      <c r="F116">
        <v>23.021449118081701</v>
      </c>
      <c r="G116">
        <v>47.875894153735601</v>
      </c>
      <c r="H116">
        <v>1610.79338909379</v>
      </c>
      <c r="I116">
        <v>8</v>
      </c>
      <c r="J116" t="s">
        <v>11</v>
      </c>
      <c r="K116" t="s">
        <v>12</v>
      </c>
      <c r="L116">
        <v>28.053868210770901</v>
      </c>
      <c r="M116" t="s">
        <v>17</v>
      </c>
      <c r="N116" t="s">
        <v>19</v>
      </c>
      <c r="O116">
        <v>77.7764690981667</v>
      </c>
      <c r="P116">
        <f t="shared" si="26"/>
        <v>529.98711949642473</v>
      </c>
      <c r="Q116">
        <f t="shared" si="18"/>
        <v>1790.5270259274985</v>
      </c>
      <c r="T116">
        <f t="shared" si="27"/>
        <v>73.083387038250976</v>
      </c>
      <c r="U116">
        <f t="shared" si="19"/>
        <v>4.6930820599157244</v>
      </c>
      <c r="AC116" t="str">
        <f t="shared" si="20"/>
        <v>High</v>
      </c>
      <c r="AD116" t="str">
        <f t="shared" si="21"/>
        <v>High</v>
      </c>
      <c r="AH116" t="str">
        <f t="shared" si="22"/>
        <v>High</v>
      </c>
      <c r="AI116">
        <f t="shared" si="23"/>
        <v>1</v>
      </c>
      <c r="AJ116">
        <f t="shared" si="24"/>
        <v>0</v>
      </c>
      <c r="AK116" t="str">
        <f t="shared" si="25"/>
        <v>Medium</v>
      </c>
    </row>
    <row r="117" spans="1:37" x14ac:dyDescent="0.25">
      <c r="A117" s="9">
        <v>44566.708333333336</v>
      </c>
      <c r="B117" s="1" t="str">
        <f t="shared" si="14"/>
        <v>Wednesday</v>
      </c>
      <c r="C117" s="1" t="str">
        <f t="shared" si="15"/>
        <v>Weekday</v>
      </c>
      <c r="D117" s="4">
        <f t="shared" si="16"/>
        <v>17</v>
      </c>
      <c r="E117" s="4" t="str">
        <f t="shared" si="17"/>
        <v>Peak</v>
      </c>
      <c r="F117">
        <v>24.7413036141944</v>
      </c>
      <c r="G117">
        <v>38.0214471581385</v>
      </c>
      <c r="H117">
        <v>1896.9408769454999</v>
      </c>
      <c r="I117">
        <v>2</v>
      </c>
      <c r="J117" t="s">
        <v>11</v>
      </c>
      <c r="K117" t="s">
        <v>11</v>
      </c>
      <c r="L117">
        <v>23.232881023753201</v>
      </c>
      <c r="M117" t="s">
        <v>13</v>
      </c>
      <c r="N117" t="s">
        <v>14</v>
      </c>
      <c r="O117">
        <v>87.748004600691303</v>
      </c>
      <c r="P117">
        <f t="shared" si="26"/>
        <v>612.13210452974886</v>
      </c>
      <c r="Q117">
        <f t="shared" si="18"/>
        <v>2171.0000233654305</v>
      </c>
      <c r="T117">
        <f t="shared" si="27"/>
        <v>76.526911886277063</v>
      </c>
      <c r="U117">
        <f t="shared" si="19"/>
        <v>11.22109271441424</v>
      </c>
      <c r="AC117" t="str">
        <f t="shared" si="20"/>
        <v>Low</v>
      </c>
      <c r="AD117" t="str">
        <f t="shared" si="21"/>
        <v>High</v>
      </c>
      <c r="AH117" t="str">
        <f t="shared" si="22"/>
        <v>High</v>
      </c>
      <c r="AI117">
        <f t="shared" si="23"/>
        <v>1</v>
      </c>
      <c r="AJ117">
        <f t="shared" si="24"/>
        <v>1</v>
      </c>
      <c r="AK117" t="str">
        <f t="shared" si="25"/>
        <v>Medium</v>
      </c>
    </row>
    <row r="118" spans="1:37" x14ac:dyDescent="0.25">
      <c r="A118" s="9">
        <v>44566.75</v>
      </c>
      <c r="B118" s="1" t="str">
        <f t="shared" si="14"/>
        <v>Wednesday</v>
      </c>
      <c r="C118" s="1" t="str">
        <f t="shared" si="15"/>
        <v>Weekday</v>
      </c>
      <c r="D118" s="4">
        <f t="shared" si="16"/>
        <v>18</v>
      </c>
      <c r="E118" s="4" t="str">
        <f t="shared" si="17"/>
        <v>Peak</v>
      </c>
      <c r="F118">
        <v>27.403154678696598</v>
      </c>
      <c r="G118">
        <v>33.031602625962798</v>
      </c>
      <c r="H118">
        <v>1237.3459923520099</v>
      </c>
      <c r="I118">
        <v>5</v>
      </c>
      <c r="J118" t="s">
        <v>12</v>
      </c>
      <c r="K118" t="s">
        <v>12</v>
      </c>
      <c r="L118">
        <v>14.199556858811</v>
      </c>
      <c r="M118" t="s">
        <v>16</v>
      </c>
      <c r="N118" t="s">
        <v>19</v>
      </c>
      <c r="O118">
        <v>72.396011578211898</v>
      </c>
      <c r="P118">
        <f t="shared" si="26"/>
        <v>750.93288634457122</v>
      </c>
      <c r="Q118">
        <f t="shared" si="18"/>
        <v>1983.8791033984505</v>
      </c>
      <c r="T118">
        <f t="shared" si="27"/>
        <v>81.856519886881642</v>
      </c>
      <c r="U118">
        <f t="shared" si="19"/>
        <v>9.4605083086697448</v>
      </c>
      <c r="AC118" t="str">
        <f t="shared" si="20"/>
        <v>Medium</v>
      </c>
      <c r="AD118" t="str">
        <f t="shared" si="21"/>
        <v>Medium</v>
      </c>
      <c r="AH118" t="str">
        <f t="shared" si="22"/>
        <v>Low</v>
      </c>
      <c r="AI118">
        <f t="shared" si="23"/>
        <v>0</v>
      </c>
      <c r="AJ118">
        <f t="shared" si="24"/>
        <v>0</v>
      </c>
      <c r="AK118" t="str">
        <f t="shared" si="25"/>
        <v>High</v>
      </c>
    </row>
    <row r="119" spans="1:37" x14ac:dyDescent="0.25">
      <c r="A119" s="9">
        <v>44566.791666666664</v>
      </c>
      <c r="B119" s="1" t="str">
        <f t="shared" si="14"/>
        <v>Wednesday</v>
      </c>
      <c r="C119" s="1" t="str">
        <f t="shared" si="15"/>
        <v>Weekday</v>
      </c>
      <c r="D119" s="4">
        <f t="shared" si="16"/>
        <v>19</v>
      </c>
      <c r="E119" s="4" t="str">
        <f t="shared" si="17"/>
        <v>Peak</v>
      </c>
      <c r="F119">
        <v>26.506372227822901</v>
      </c>
      <c r="G119">
        <v>56.167629047444798</v>
      </c>
      <c r="H119">
        <v>1300.4430831372999</v>
      </c>
      <c r="I119">
        <v>3</v>
      </c>
      <c r="J119" t="s">
        <v>12</v>
      </c>
      <c r="K119" t="s">
        <v>12</v>
      </c>
      <c r="L119">
        <v>12.832198663444199</v>
      </c>
      <c r="M119" t="s">
        <v>21</v>
      </c>
      <c r="N119" t="s">
        <v>14</v>
      </c>
      <c r="O119">
        <v>69.569011964768407</v>
      </c>
      <c r="P119">
        <f t="shared" si="26"/>
        <v>702.58776867990116</v>
      </c>
      <c r="Q119">
        <f t="shared" si="18"/>
        <v>1844.0221266600165</v>
      </c>
      <c r="T119">
        <f t="shared" si="27"/>
        <v>80.060965286281899</v>
      </c>
      <c r="U119">
        <f t="shared" si="19"/>
        <v>10.491953321513492</v>
      </c>
      <c r="AC119" t="str">
        <f t="shared" si="20"/>
        <v>Low</v>
      </c>
      <c r="AD119" t="str">
        <f t="shared" si="21"/>
        <v>Medium</v>
      </c>
      <c r="AH119" t="str">
        <f t="shared" si="22"/>
        <v>Low</v>
      </c>
      <c r="AI119">
        <f t="shared" si="23"/>
        <v>0</v>
      </c>
      <c r="AJ119">
        <f t="shared" si="24"/>
        <v>0</v>
      </c>
      <c r="AK119" t="str">
        <f t="shared" si="25"/>
        <v>High</v>
      </c>
    </row>
    <row r="120" spans="1:37" x14ac:dyDescent="0.25">
      <c r="A120" s="9">
        <v>44566.833333333336</v>
      </c>
      <c r="B120" s="1" t="str">
        <f t="shared" si="14"/>
        <v>Wednesday</v>
      </c>
      <c r="C120" s="1" t="str">
        <f t="shared" si="15"/>
        <v>Weekday</v>
      </c>
      <c r="D120" s="4">
        <f t="shared" si="16"/>
        <v>20</v>
      </c>
      <c r="E120" s="4" t="str">
        <f t="shared" si="17"/>
        <v>Peak</v>
      </c>
      <c r="F120">
        <v>22.6761772236847</v>
      </c>
      <c r="G120">
        <v>47.260949465628002</v>
      </c>
      <c r="H120">
        <v>1038.25482246517</v>
      </c>
      <c r="I120">
        <v>6</v>
      </c>
      <c r="J120" t="s">
        <v>12</v>
      </c>
      <c r="K120" t="s">
        <v>12</v>
      </c>
      <c r="L120">
        <v>20.966303827388799</v>
      </c>
      <c r="M120" t="s">
        <v>21</v>
      </c>
      <c r="N120" t="s">
        <v>19</v>
      </c>
      <c r="O120">
        <v>73.252216258053096</v>
      </c>
      <c r="P120">
        <f t="shared" si="26"/>
        <v>514.20901347995675</v>
      </c>
      <c r="Q120">
        <f t="shared" si="18"/>
        <v>1661.0802378952897</v>
      </c>
      <c r="T120">
        <f t="shared" si="27"/>
        <v>72.392077191767768</v>
      </c>
      <c r="U120">
        <f t="shared" si="19"/>
        <v>0.86013906628532766</v>
      </c>
      <c r="AC120" t="str">
        <f t="shared" si="20"/>
        <v>High</v>
      </c>
      <c r="AD120" t="str">
        <f t="shared" si="21"/>
        <v>Medium</v>
      </c>
      <c r="AH120" t="str">
        <f t="shared" si="22"/>
        <v>Low</v>
      </c>
      <c r="AI120">
        <f t="shared" si="23"/>
        <v>0</v>
      </c>
      <c r="AJ120">
        <f t="shared" si="24"/>
        <v>0</v>
      </c>
      <c r="AK120" t="str">
        <f t="shared" si="25"/>
        <v>Medium</v>
      </c>
    </row>
    <row r="121" spans="1:37" x14ac:dyDescent="0.25">
      <c r="A121" s="9">
        <v>44566.875</v>
      </c>
      <c r="B121" s="1" t="str">
        <f t="shared" si="14"/>
        <v>Wednesday</v>
      </c>
      <c r="C121" s="1" t="str">
        <f t="shared" si="15"/>
        <v>Weekday</v>
      </c>
      <c r="D121" s="4">
        <f t="shared" si="16"/>
        <v>21</v>
      </c>
      <c r="E121" s="4" t="str">
        <f t="shared" si="17"/>
        <v>Peak</v>
      </c>
      <c r="F121">
        <v>23.892712807856</v>
      </c>
      <c r="G121">
        <v>49.3950788405186</v>
      </c>
      <c r="H121">
        <v>1887.4370391730999</v>
      </c>
      <c r="I121">
        <v>9</v>
      </c>
      <c r="J121" t="s">
        <v>12</v>
      </c>
      <c r="K121" t="s">
        <v>12</v>
      </c>
      <c r="L121">
        <v>3.0707091217565199</v>
      </c>
      <c r="M121" t="s">
        <v>21</v>
      </c>
      <c r="N121" t="s">
        <v>19</v>
      </c>
      <c r="O121">
        <v>75.8144019711645</v>
      </c>
      <c r="P121">
        <f t="shared" si="26"/>
        <v>570.86172531868613</v>
      </c>
      <c r="Q121">
        <f t="shared" si="18"/>
        <v>1811.4117329963854</v>
      </c>
      <c r="T121">
        <f t="shared" si="27"/>
        <v>74.827847497959581</v>
      </c>
      <c r="U121">
        <f t="shared" si="19"/>
        <v>0.98655447320491874</v>
      </c>
      <c r="AC121" t="str">
        <f t="shared" si="20"/>
        <v>High</v>
      </c>
      <c r="AD121" t="str">
        <f t="shared" si="21"/>
        <v>High</v>
      </c>
      <c r="AH121" t="str">
        <f t="shared" si="22"/>
        <v>Low</v>
      </c>
      <c r="AI121">
        <f t="shared" si="23"/>
        <v>0</v>
      </c>
      <c r="AJ121">
        <f t="shared" si="24"/>
        <v>0</v>
      </c>
      <c r="AK121" t="str">
        <f t="shared" si="25"/>
        <v>Medium</v>
      </c>
    </row>
    <row r="122" spans="1:37" x14ac:dyDescent="0.25">
      <c r="A122" s="9">
        <v>44566.916666666664</v>
      </c>
      <c r="B122" s="1" t="str">
        <f t="shared" si="14"/>
        <v>Wednesday</v>
      </c>
      <c r="C122" s="1" t="str">
        <f t="shared" si="15"/>
        <v>Weekday</v>
      </c>
      <c r="D122" s="4">
        <f t="shared" si="16"/>
        <v>22</v>
      </c>
      <c r="E122" s="4" t="str">
        <f t="shared" si="17"/>
        <v>Off-Peak</v>
      </c>
      <c r="F122">
        <v>29.052408789936401</v>
      </c>
      <c r="G122">
        <v>39.084679570301603</v>
      </c>
      <c r="H122">
        <v>1221.8467155573101</v>
      </c>
      <c r="I122">
        <v>8</v>
      </c>
      <c r="J122" t="s">
        <v>12</v>
      </c>
      <c r="K122" t="s">
        <v>12</v>
      </c>
      <c r="L122">
        <v>7.3740003751578698</v>
      </c>
      <c r="M122" t="s">
        <v>21</v>
      </c>
      <c r="N122" t="s">
        <v>14</v>
      </c>
      <c r="O122">
        <v>86.534867726876499</v>
      </c>
      <c r="P122">
        <f t="shared" si="26"/>
        <v>844.04245649757388</v>
      </c>
      <c r="Q122">
        <f t="shared" si="18"/>
        <v>2514.0463517842904</v>
      </c>
      <c r="T122">
        <f t="shared" si="27"/>
        <v>85.158687323487442</v>
      </c>
      <c r="U122">
        <f t="shared" si="19"/>
        <v>1.376180403389057</v>
      </c>
      <c r="AC122" t="str">
        <f t="shared" si="20"/>
        <v>High</v>
      </c>
      <c r="AD122" t="str">
        <f t="shared" si="21"/>
        <v>Medium</v>
      </c>
      <c r="AH122" t="str">
        <f t="shared" si="22"/>
        <v>High</v>
      </c>
      <c r="AI122">
        <f t="shared" si="23"/>
        <v>0</v>
      </c>
      <c r="AJ122">
        <f t="shared" si="24"/>
        <v>0</v>
      </c>
      <c r="AK122" t="str">
        <f t="shared" si="25"/>
        <v>High</v>
      </c>
    </row>
    <row r="123" spans="1:37" x14ac:dyDescent="0.25">
      <c r="A123" s="9">
        <v>44566.958333333336</v>
      </c>
      <c r="B123" s="1" t="str">
        <f t="shared" si="14"/>
        <v>Wednesday</v>
      </c>
      <c r="C123" s="1" t="str">
        <f t="shared" si="15"/>
        <v>Weekday</v>
      </c>
      <c r="D123" s="4">
        <f t="shared" si="16"/>
        <v>23</v>
      </c>
      <c r="E123" s="4" t="str">
        <f t="shared" si="17"/>
        <v>Off-Peak</v>
      </c>
      <c r="F123">
        <v>27.308421666424302</v>
      </c>
      <c r="G123">
        <v>58.567435631164003</v>
      </c>
      <c r="H123">
        <v>1239.6202801239599</v>
      </c>
      <c r="I123">
        <v>8</v>
      </c>
      <c r="J123" t="s">
        <v>12</v>
      </c>
      <c r="K123" t="s">
        <v>11</v>
      </c>
      <c r="L123">
        <v>22.210965173901499</v>
      </c>
      <c r="M123" t="s">
        <v>13</v>
      </c>
      <c r="N123" t="s">
        <v>19</v>
      </c>
      <c r="O123">
        <v>81.190937825803303</v>
      </c>
      <c r="P123">
        <f t="shared" si="26"/>
        <v>745.74989391123222</v>
      </c>
      <c r="Q123">
        <f t="shared" si="18"/>
        <v>2217.1963656394755</v>
      </c>
      <c r="T123">
        <f t="shared" si="27"/>
        <v>81.666843677396855</v>
      </c>
      <c r="U123">
        <f t="shared" si="19"/>
        <v>0.47590585159355214</v>
      </c>
      <c r="AC123" t="str">
        <f t="shared" si="20"/>
        <v>High</v>
      </c>
      <c r="AD123" t="str">
        <f t="shared" si="21"/>
        <v>Medium</v>
      </c>
      <c r="AH123" t="str">
        <f t="shared" si="22"/>
        <v>High</v>
      </c>
      <c r="AI123">
        <f t="shared" si="23"/>
        <v>0</v>
      </c>
      <c r="AJ123">
        <f t="shared" si="24"/>
        <v>1</v>
      </c>
      <c r="AK123" t="str">
        <f t="shared" si="25"/>
        <v>High</v>
      </c>
    </row>
    <row r="124" spans="1:37" x14ac:dyDescent="0.25">
      <c r="A124" s="9">
        <v>44567</v>
      </c>
      <c r="B124" s="1" t="str">
        <f t="shared" si="14"/>
        <v>Thursday</v>
      </c>
      <c r="C124" s="1" t="str">
        <f t="shared" si="15"/>
        <v>Weekday</v>
      </c>
      <c r="D124" s="4">
        <f t="shared" si="16"/>
        <v>0</v>
      </c>
      <c r="E124" s="4" t="str">
        <f t="shared" si="17"/>
        <v>Off-Peak</v>
      </c>
      <c r="F124">
        <v>20.762461354016001</v>
      </c>
      <c r="G124">
        <v>30.503616812916299</v>
      </c>
      <c r="H124">
        <v>1736.0149028440101</v>
      </c>
      <c r="I124">
        <v>4</v>
      </c>
      <c r="J124" t="s">
        <v>11</v>
      </c>
      <c r="K124" t="s">
        <v>12</v>
      </c>
      <c r="L124">
        <v>8.8303122389744697</v>
      </c>
      <c r="M124" t="s">
        <v>17</v>
      </c>
      <c r="N124" t="s">
        <v>14</v>
      </c>
      <c r="O124">
        <v>76.936453096201305</v>
      </c>
      <c r="P124">
        <f t="shared" si="26"/>
        <v>431.07980147700795</v>
      </c>
      <c r="Q124">
        <f t="shared" si="18"/>
        <v>1597.3901341249443</v>
      </c>
      <c r="T124">
        <f t="shared" si="27"/>
        <v>68.56039947475108</v>
      </c>
      <c r="U124">
        <f t="shared" si="19"/>
        <v>8.3760536214502253</v>
      </c>
      <c r="AC124" t="str">
        <f t="shared" si="20"/>
        <v>Low</v>
      </c>
      <c r="AD124" t="str">
        <f t="shared" si="21"/>
        <v>High</v>
      </c>
      <c r="AH124" t="str">
        <f t="shared" si="22"/>
        <v>Low</v>
      </c>
      <c r="AI124">
        <f t="shared" si="23"/>
        <v>1</v>
      </c>
      <c r="AJ124">
        <f t="shared" si="24"/>
        <v>0</v>
      </c>
      <c r="AK124" t="str">
        <f t="shared" si="25"/>
        <v>Low</v>
      </c>
    </row>
    <row r="125" spans="1:37" x14ac:dyDescent="0.25">
      <c r="A125" s="9">
        <v>44567.041666666664</v>
      </c>
      <c r="B125" s="1" t="str">
        <f t="shared" si="14"/>
        <v>Thursday</v>
      </c>
      <c r="C125" s="1" t="str">
        <f t="shared" si="15"/>
        <v>Weekday</v>
      </c>
      <c r="D125" s="4">
        <f t="shared" si="16"/>
        <v>1</v>
      </c>
      <c r="E125" s="4" t="str">
        <f t="shared" si="17"/>
        <v>Off-Peak</v>
      </c>
      <c r="F125">
        <v>22.062782701771599</v>
      </c>
      <c r="G125">
        <v>57.568766663796502</v>
      </c>
      <c r="H125">
        <v>1204.3719003385499</v>
      </c>
      <c r="I125">
        <v>1</v>
      </c>
      <c r="J125" t="s">
        <v>12</v>
      </c>
      <c r="K125" t="s">
        <v>12</v>
      </c>
      <c r="L125">
        <v>5.3643193697304099</v>
      </c>
      <c r="M125" t="s">
        <v>16</v>
      </c>
      <c r="N125" t="s">
        <v>14</v>
      </c>
      <c r="O125">
        <v>64.595337376011898</v>
      </c>
      <c r="P125">
        <f t="shared" si="26"/>
        <v>486.76638054559214</v>
      </c>
      <c r="Q125">
        <f t="shared" si="18"/>
        <v>1425.1528920745757</v>
      </c>
      <c r="T125">
        <f t="shared" si="27"/>
        <v>71.163927204297877</v>
      </c>
      <c r="U125">
        <f t="shared" si="19"/>
        <v>6.5685898282859796</v>
      </c>
      <c r="AC125" t="str">
        <f t="shared" si="20"/>
        <v>Low</v>
      </c>
      <c r="AD125" t="str">
        <f t="shared" si="21"/>
        <v>Medium</v>
      </c>
      <c r="AH125" t="str">
        <f t="shared" si="22"/>
        <v>Low</v>
      </c>
      <c r="AI125">
        <f t="shared" si="23"/>
        <v>0</v>
      </c>
      <c r="AJ125">
        <f t="shared" si="24"/>
        <v>0</v>
      </c>
      <c r="AK125" t="str">
        <f t="shared" si="25"/>
        <v>Medium</v>
      </c>
    </row>
    <row r="126" spans="1:37" x14ac:dyDescent="0.25">
      <c r="A126" s="9">
        <v>44567.083333333336</v>
      </c>
      <c r="B126" s="1" t="str">
        <f t="shared" si="14"/>
        <v>Thursday</v>
      </c>
      <c r="C126" s="1" t="str">
        <f t="shared" si="15"/>
        <v>Weekday</v>
      </c>
      <c r="D126" s="4">
        <f t="shared" si="16"/>
        <v>2</v>
      </c>
      <c r="E126" s="4" t="str">
        <f t="shared" si="17"/>
        <v>Off-Peak</v>
      </c>
      <c r="F126">
        <v>28.8831838558161</v>
      </c>
      <c r="G126">
        <v>39.638667589532702</v>
      </c>
      <c r="H126">
        <v>1600.05133278219</v>
      </c>
      <c r="I126">
        <v>9</v>
      </c>
      <c r="J126" t="s">
        <v>12</v>
      </c>
      <c r="K126" t="s">
        <v>11</v>
      </c>
      <c r="L126">
        <v>5.8711643019080597</v>
      </c>
      <c r="M126" t="s">
        <v>15</v>
      </c>
      <c r="N126" t="s">
        <v>14</v>
      </c>
      <c r="O126">
        <v>81.109018912404807</v>
      </c>
      <c r="P126">
        <f t="shared" si="26"/>
        <v>834.23830964887577</v>
      </c>
      <c r="Q126">
        <f t="shared" si="18"/>
        <v>2342.6867056118531</v>
      </c>
      <c r="T126">
        <f t="shared" si="27"/>
        <v>84.819861994445972</v>
      </c>
      <c r="U126">
        <f t="shared" si="19"/>
        <v>3.7108430820411655</v>
      </c>
      <c r="AC126" t="str">
        <f t="shared" si="20"/>
        <v>High</v>
      </c>
      <c r="AD126" t="str">
        <f t="shared" si="21"/>
        <v>High</v>
      </c>
      <c r="AH126" t="str">
        <f t="shared" si="22"/>
        <v>High</v>
      </c>
      <c r="AI126">
        <f t="shared" si="23"/>
        <v>0</v>
      </c>
      <c r="AJ126">
        <f t="shared" si="24"/>
        <v>1</v>
      </c>
      <c r="AK126" t="str">
        <f t="shared" si="25"/>
        <v>High</v>
      </c>
    </row>
    <row r="127" spans="1:37" x14ac:dyDescent="0.25">
      <c r="A127" s="9">
        <v>44567.125</v>
      </c>
      <c r="B127" s="1" t="str">
        <f t="shared" si="14"/>
        <v>Thursday</v>
      </c>
      <c r="C127" s="1" t="str">
        <f t="shared" si="15"/>
        <v>Weekday</v>
      </c>
      <c r="D127" s="4">
        <f t="shared" si="16"/>
        <v>3</v>
      </c>
      <c r="E127" s="4" t="str">
        <f t="shared" si="17"/>
        <v>Off-Peak</v>
      </c>
      <c r="F127">
        <v>24.127050949451998</v>
      </c>
      <c r="G127">
        <v>47.964034593341601</v>
      </c>
      <c r="H127">
        <v>1188.1040769652</v>
      </c>
      <c r="I127">
        <v>3</v>
      </c>
      <c r="J127" t="s">
        <v>11</v>
      </c>
      <c r="K127" t="s">
        <v>11</v>
      </c>
      <c r="L127">
        <v>27.944934875176301</v>
      </c>
      <c r="M127" t="s">
        <v>16</v>
      </c>
      <c r="N127" t="s">
        <v>19</v>
      </c>
      <c r="O127">
        <v>70.257742849871704</v>
      </c>
      <c r="P127">
        <f t="shared" si="26"/>
        <v>582.11458751745261</v>
      </c>
      <c r="Q127">
        <f t="shared" si="18"/>
        <v>1695.1121413323515</v>
      </c>
      <c r="T127">
        <f t="shared" si="27"/>
        <v>75.297043709179775</v>
      </c>
      <c r="U127">
        <f t="shared" si="19"/>
        <v>5.0393008593080708</v>
      </c>
      <c r="AC127" t="str">
        <f t="shared" si="20"/>
        <v>Low</v>
      </c>
      <c r="AD127" t="str">
        <f t="shared" si="21"/>
        <v>Medium</v>
      </c>
      <c r="AH127" t="str">
        <f t="shared" si="22"/>
        <v>Low</v>
      </c>
      <c r="AI127">
        <f t="shared" si="23"/>
        <v>1</v>
      </c>
      <c r="AJ127">
        <f t="shared" si="24"/>
        <v>1</v>
      </c>
      <c r="AK127" t="str">
        <f t="shared" si="25"/>
        <v>Medium</v>
      </c>
    </row>
    <row r="128" spans="1:37" x14ac:dyDescent="0.25">
      <c r="A128" s="9">
        <v>44567.166666666664</v>
      </c>
      <c r="B128" s="1" t="str">
        <f t="shared" si="14"/>
        <v>Thursday</v>
      </c>
      <c r="C128" s="1" t="str">
        <f t="shared" si="15"/>
        <v>Weekday</v>
      </c>
      <c r="D128" s="4">
        <f t="shared" si="16"/>
        <v>4</v>
      </c>
      <c r="E128" s="4" t="str">
        <f t="shared" si="17"/>
        <v>Off-Peak</v>
      </c>
      <c r="F128">
        <v>22.0451099847877</v>
      </c>
      <c r="G128">
        <v>33.324257898503802</v>
      </c>
      <c r="H128">
        <v>1735.0804112053399</v>
      </c>
      <c r="I128">
        <v>0</v>
      </c>
      <c r="J128" t="s">
        <v>11</v>
      </c>
      <c r="K128" t="s">
        <v>11</v>
      </c>
      <c r="L128">
        <v>14.780811547512601</v>
      </c>
      <c r="M128" t="s">
        <v>21</v>
      </c>
      <c r="N128" t="s">
        <v>14</v>
      </c>
      <c r="O128">
        <v>65.9814219007189</v>
      </c>
      <c r="P128">
        <f t="shared" si="26"/>
        <v>485.98687424138637</v>
      </c>
      <c r="Q128">
        <f t="shared" si="18"/>
        <v>1454.567702754028</v>
      </c>
      <c r="T128">
        <f t="shared" si="27"/>
        <v>71.128542559722575</v>
      </c>
      <c r="U128">
        <f t="shared" si="19"/>
        <v>5.1471206590036758</v>
      </c>
      <c r="AC128" t="str">
        <f t="shared" si="20"/>
        <v>Low</v>
      </c>
      <c r="AD128" t="str">
        <f t="shared" si="21"/>
        <v>High</v>
      </c>
      <c r="AH128" t="str">
        <f t="shared" si="22"/>
        <v>Low</v>
      </c>
      <c r="AI128">
        <f t="shared" si="23"/>
        <v>1</v>
      </c>
      <c r="AJ128">
        <f t="shared" si="24"/>
        <v>1</v>
      </c>
      <c r="AK128" t="str">
        <f t="shared" si="25"/>
        <v>Medium</v>
      </c>
    </row>
    <row r="129" spans="1:37" x14ac:dyDescent="0.25">
      <c r="A129" s="9">
        <v>44567.208333333336</v>
      </c>
      <c r="B129" s="1" t="str">
        <f t="shared" si="14"/>
        <v>Thursday</v>
      </c>
      <c r="C129" s="1" t="str">
        <f t="shared" si="15"/>
        <v>Weekday</v>
      </c>
      <c r="D129" s="4">
        <f t="shared" si="16"/>
        <v>5</v>
      </c>
      <c r="E129" s="4" t="str">
        <f t="shared" si="17"/>
        <v>Off-Peak</v>
      </c>
      <c r="F129">
        <v>23.469313673719</v>
      </c>
      <c r="G129">
        <v>31.185004059418699</v>
      </c>
      <c r="H129">
        <v>1842.9698334803099</v>
      </c>
      <c r="I129">
        <v>4</v>
      </c>
      <c r="J129" t="s">
        <v>11</v>
      </c>
      <c r="K129" t="s">
        <v>11</v>
      </c>
      <c r="L129">
        <v>4.0666594922034101</v>
      </c>
      <c r="M129" t="s">
        <v>20</v>
      </c>
      <c r="N129" t="s">
        <v>19</v>
      </c>
      <c r="O129">
        <v>76.195153892916096</v>
      </c>
      <c r="P129">
        <f t="shared" si="26"/>
        <v>550.80868431541364</v>
      </c>
      <c r="Q129">
        <f t="shared" si="18"/>
        <v>1788.2479671301392</v>
      </c>
      <c r="T129">
        <f t="shared" si="27"/>
        <v>73.980109830424979</v>
      </c>
      <c r="U129">
        <f t="shared" si="19"/>
        <v>2.215044062491117</v>
      </c>
      <c r="AC129" t="str">
        <f t="shared" si="20"/>
        <v>Low</v>
      </c>
      <c r="AD129" t="str">
        <f t="shared" si="21"/>
        <v>High</v>
      </c>
      <c r="AH129" t="str">
        <f t="shared" si="22"/>
        <v>Low</v>
      </c>
      <c r="AI129">
        <f t="shared" si="23"/>
        <v>1</v>
      </c>
      <c r="AJ129">
        <f t="shared" si="24"/>
        <v>1</v>
      </c>
      <c r="AK129" t="str">
        <f t="shared" si="25"/>
        <v>Medium</v>
      </c>
    </row>
    <row r="130" spans="1:37" x14ac:dyDescent="0.25">
      <c r="A130" s="9">
        <v>44567.25</v>
      </c>
      <c r="B130" s="1" t="str">
        <f t="shared" si="14"/>
        <v>Thursday</v>
      </c>
      <c r="C130" s="1" t="str">
        <f t="shared" si="15"/>
        <v>Weekday</v>
      </c>
      <c r="D130" s="4">
        <f t="shared" si="16"/>
        <v>6</v>
      </c>
      <c r="E130" s="4" t="str">
        <f t="shared" si="17"/>
        <v>Off-Peak</v>
      </c>
      <c r="F130">
        <v>24.121989217611201</v>
      </c>
      <c r="G130">
        <v>36.225319248747802</v>
      </c>
      <c r="H130">
        <v>1636.73957509605</v>
      </c>
      <c r="I130">
        <v>1</v>
      </c>
      <c r="J130" t="s">
        <v>12</v>
      </c>
      <c r="K130" t="s">
        <v>12</v>
      </c>
      <c r="L130">
        <v>11.7775681793544</v>
      </c>
      <c r="M130" t="s">
        <v>20</v>
      </c>
      <c r="N130" t="s">
        <v>19</v>
      </c>
      <c r="O130">
        <v>72.163820179902203</v>
      </c>
      <c r="P130">
        <f t="shared" si="26"/>
        <v>581.87036381455107</v>
      </c>
      <c r="Q130">
        <f t="shared" si="18"/>
        <v>1740.7348922812346</v>
      </c>
      <c r="T130">
        <f t="shared" si="27"/>
        <v>75.286909014990684</v>
      </c>
      <c r="U130">
        <f t="shared" si="19"/>
        <v>3.1230888350884811</v>
      </c>
      <c r="AC130" t="str">
        <f t="shared" si="20"/>
        <v>Low</v>
      </c>
      <c r="AD130" t="str">
        <f t="shared" si="21"/>
        <v>High</v>
      </c>
      <c r="AH130" t="str">
        <f t="shared" si="22"/>
        <v>Low</v>
      </c>
      <c r="AI130">
        <f t="shared" si="23"/>
        <v>0</v>
      </c>
      <c r="AJ130">
        <f t="shared" si="24"/>
        <v>0</v>
      </c>
      <c r="AK130" t="str">
        <f t="shared" si="25"/>
        <v>Medium</v>
      </c>
    </row>
    <row r="131" spans="1:37" x14ac:dyDescent="0.25">
      <c r="A131" s="9">
        <v>44567.291666666664</v>
      </c>
      <c r="B131" s="1" t="str">
        <f t="shared" si="14"/>
        <v>Thursday</v>
      </c>
      <c r="C131" s="1" t="str">
        <f t="shared" si="15"/>
        <v>Weekday</v>
      </c>
      <c r="D131" s="4">
        <f t="shared" si="16"/>
        <v>7</v>
      </c>
      <c r="E131" s="4" t="str">
        <f t="shared" si="17"/>
        <v>Off-Peak</v>
      </c>
      <c r="F131">
        <v>27.552845082282399</v>
      </c>
      <c r="G131">
        <v>34.538182304727798</v>
      </c>
      <c r="H131">
        <v>1073.06616586161</v>
      </c>
      <c r="I131">
        <v>3</v>
      </c>
      <c r="J131" t="s">
        <v>12</v>
      </c>
      <c r="K131" t="s">
        <v>12</v>
      </c>
      <c r="L131">
        <v>17.600570713586599</v>
      </c>
      <c r="M131" t="s">
        <v>13</v>
      </c>
      <c r="N131" t="s">
        <v>14</v>
      </c>
      <c r="O131">
        <v>74.1180953231692</v>
      </c>
      <c r="P131">
        <f t="shared" si="26"/>
        <v>759.15927212825341</v>
      </c>
      <c r="Q131">
        <f t="shared" si="18"/>
        <v>2042.1643982331207</v>
      </c>
      <c r="T131">
        <f t="shared" si="27"/>
        <v>82.156232813425035</v>
      </c>
      <c r="U131">
        <f t="shared" si="19"/>
        <v>8.0381374902558349</v>
      </c>
      <c r="AC131" t="str">
        <f t="shared" si="20"/>
        <v>Low</v>
      </c>
      <c r="AD131" t="str">
        <f t="shared" si="21"/>
        <v>Medium</v>
      </c>
      <c r="AH131" t="str">
        <f t="shared" si="22"/>
        <v>Low</v>
      </c>
      <c r="AI131">
        <f t="shared" si="23"/>
        <v>0</v>
      </c>
      <c r="AJ131">
        <f t="shared" si="24"/>
        <v>0</v>
      </c>
      <c r="AK131" t="str">
        <f t="shared" si="25"/>
        <v>High</v>
      </c>
    </row>
    <row r="132" spans="1:37" x14ac:dyDescent="0.25">
      <c r="A132" s="9">
        <v>44567.333333333336</v>
      </c>
      <c r="B132" s="1" t="str">
        <f t="shared" si="14"/>
        <v>Thursday</v>
      </c>
      <c r="C132" s="1" t="str">
        <f t="shared" si="15"/>
        <v>Weekday</v>
      </c>
      <c r="D132" s="4">
        <f t="shared" si="16"/>
        <v>8</v>
      </c>
      <c r="E132" s="4" t="str">
        <f t="shared" si="17"/>
        <v>Peak</v>
      </c>
      <c r="F132">
        <v>21.3308405138174</v>
      </c>
      <c r="G132">
        <v>36.947670201186199</v>
      </c>
      <c r="H132">
        <v>1518.0006072625399</v>
      </c>
      <c r="I132">
        <v>2</v>
      </c>
      <c r="J132" t="s">
        <v>11</v>
      </c>
      <c r="K132" t="s">
        <v>12</v>
      </c>
      <c r="L132">
        <v>9.5065230324716197</v>
      </c>
      <c r="M132" t="s">
        <v>15</v>
      </c>
      <c r="N132" t="s">
        <v>14</v>
      </c>
      <c r="O132">
        <v>73.928143597883604</v>
      </c>
      <c r="P132">
        <f t="shared" si="26"/>
        <v>455.00475702591376</v>
      </c>
      <c r="Q132">
        <f t="shared" si="18"/>
        <v>1576.9494405690459</v>
      </c>
      <c r="T132">
        <f t="shared" si="27"/>
        <v>69.698418862030707</v>
      </c>
      <c r="U132">
        <f t="shared" si="19"/>
        <v>4.2297247358528978</v>
      </c>
      <c r="AC132" t="str">
        <f t="shared" si="20"/>
        <v>Low</v>
      </c>
      <c r="AD132" t="str">
        <f t="shared" si="21"/>
        <v>High</v>
      </c>
      <c r="AH132" t="str">
        <f t="shared" si="22"/>
        <v>Low</v>
      </c>
      <c r="AI132">
        <f t="shared" si="23"/>
        <v>1</v>
      </c>
      <c r="AJ132">
        <f t="shared" si="24"/>
        <v>0</v>
      </c>
      <c r="AK132" t="str">
        <f t="shared" si="25"/>
        <v>Low</v>
      </c>
    </row>
    <row r="133" spans="1:37" x14ac:dyDescent="0.25">
      <c r="A133" s="9">
        <v>44567.375</v>
      </c>
      <c r="B133" s="1" t="str">
        <f t="shared" ref="B133:B196" si="28">TEXT(A133,"dddd")</f>
        <v>Thursday</v>
      </c>
      <c r="C133" s="1" t="str">
        <f t="shared" ref="C133:C196" si="29">IF(OR(B133="Saturday", B133="Sunday"), "Weekend", "Weekday")</f>
        <v>Weekday</v>
      </c>
      <c r="D133" s="4">
        <f t="shared" ref="D133:D196" si="30">HOUR(A133)</f>
        <v>9</v>
      </c>
      <c r="E133" s="4" t="str">
        <f t="shared" ref="E133:E196" si="31">IF(AND(D133&gt;=8, D133&lt;22), "Peak", "Off-Peak")</f>
        <v>Peak</v>
      </c>
      <c r="F133">
        <v>28.548211188166501</v>
      </c>
      <c r="G133">
        <v>34.654840063522897</v>
      </c>
      <c r="H133">
        <v>1096.8574341241699</v>
      </c>
      <c r="I133">
        <v>3</v>
      </c>
      <c r="J133" t="s">
        <v>11</v>
      </c>
      <c r="K133" t="s">
        <v>12</v>
      </c>
      <c r="L133">
        <v>22.8254218818605</v>
      </c>
      <c r="M133" t="s">
        <v>17</v>
      </c>
      <c r="N133" t="s">
        <v>14</v>
      </c>
      <c r="O133">
        <v>80.511662025774896</v>
      </c>
      <c r="P133">
        <f t="shared" si="26"/>
        <v>815.00036204415505</v>
      </c>
      <c r="Q133">
        <f t="shared" ref="Q133:Q196" si="32">F133*O133</f>
        <v>2298.463930622107</v>
      </c>
      <c r="T133">
        <f t="shared" si="27"/>
        <v>84.14917345243957</v>
      </c>
      <c r="U133">
        <f t="shared" ref="U133:U196" si="33">ABS(O133-T133)</f>
        <v>3.6375114266646733</v>
      </c>
      <c r="AC133" t="str">
        <f t="shared" ref="AC133:AC196" si="34">IF(I133 &lt;= 4, "Low", IF(I133 &lt;= 5, "Medium", "High"))</f>
        <v>Low</v>
      </c>
      <c r="AD133" t="str">
        <f t="shared" ref="AD133:AD196" si="35">IF(H133 &lt;= 1000, "Low", IF(H133 &lt;= 1500, "Medium", "High"))</f>
        <v>Medium</v>
      </c>
      <c r="AH133" t="str">
        <f t="shared" ref="AH133:AH196" si="36">IF(O133&gt;=$V$4, "High", "Low")</f>
        <v>High</v>
      </c>
      <c r="AI133">
        <f t="shared" ref="AI133:AI196" si="37">IF(J133 = "On", 1, 0)</f>
        <v>1</v>
      </c>
      <c r="AJ133">
        <f t="shared" ref="AJ133:AJ196" si="38">IF(K133 = "On", 1, 0)</f>
        <v>0</v>
      </c>
      <c r="AK133" t="str">
        <f t="shared" ref="AK133:AK196" si="39">IF(F133 &lt;= 22, "Low", IF(F133 &lt;= 26, "Medium", "High"))</f>
        <v>High</v>
      </c>
    </row>
    <row r="134" spans="1:37" x14ac:dyDescent="0.25">
      <c r="A134" s="9">
        <v>44567.416666666664</v>
      </c>
      <c r="B134" s="1" t="str">
        <f t="shared" si="28"/>
        <v>Thursday</v>
      </c>
      <c r="C134" s="1" t="str">
        <f t="shared" si="29"/>
        <v>Weekday</v>
      </c>
      <c r="D134" s="4">
        <f t="shared" si="30"/>
        <v>10</v>
      </c>
      <c r="E134" s="4" t="str">
        <f t="shared" si="31"/>
        <v>Peak</v>
      </c>
      <c r="F134">
        <v>23.7980817615707</v>
      </c>
      <c r="G134">
        <v>59.357288588681101</v>
      </c>
      <c r="H134">
        <v>1138.3768161488199</v>
      </c>
      <c r="I134">
        <v>2</v>
      </c>
      <c r="J134" t="s">
        <v>12</v>
      </c>
      <c r="K134" t="s">
        <v>11</v>
      </c>
      <c r="L134">
        <v>24.2165291828085</v>
      </c>
      <c r="M134" t="s">
        <v>18</v>
      </c>
      <c r="N134" t="s">
        <v>14</v>
      </c>
      <c r="O134">
        <v>68.564087721675094</v>
      </c>
      <c r="P134">
        <f t="shared" ref="P134:P197" si="40">F134^2</f>
        <v>566.34869553040403</v>
      </c>
      <c r="Q134">
        <f t="shared" si="32"/>
        <v>1631.6937655079296</v>
      </c>
      <c r="T134">
        <f t="shared" ref="T134:T197" si="41">($S$6*F134)+$R$4</f>
        <v>74.638375446681607</v>
      </c>
      <c r="U134">
        <f t="shared" si="33"/>
        <v>6.0742877250065135</v>
      </c>
      <c r="AC134" t="str">
        <f t="shared" si="34"/>
        <v>Low</v>
      </c>
      <c r="AD134" t="str">
        <f t="shared" si="35"/>
        <v>Medium</v>
      </c>
      <c r="AH134" t="str">
        <f t="shared" si="36"/>
        <v>Low</v>
      </c>
      <c r="AI134">
        <f t="shared" si="37"/>
        <v>0</v>
      </c>
      <c r="AJ134">
        <f t="shared" si="38"/>
        <v>1</v>
      </c>
      <c r="AK134" t="str">
        <f t="shared" si="39"/>
        <v>Medium</v>
      </c>
    </row>
    <row r="135" spans="1:37" x14ac:dyDescent="0.25">
      <c r="A135" s="9">
        <v>44567.458333333336</v>
      </c>
      <c r="B135" s="1" t="str">
        <f t="shared" si="28"/>
        <v>Thursday</v>
      </c>
      <c r="C135" s="1" t="str">
        <f t="shared" si="29"/>
        <v>Weekday</v>
      </c>
      <c r="D135" s="4">
        <f t="shared" si="30"/>
        <v>11</v>
      </c>
      <c r="E135" s="4" t="str">
        <f t="shared" si="31"/>
        <v>Peak</v>
      </c>
      <c r="F135">
        <v>24.768780040083701</v>
      </c>
      <c r="G135">
        <v>46.221692495529702</v>
      </c>
      <c r="H135">
        <v>1075.2416068770899</v>
      </c>
      <c r="I135">
        <v>4</v>
      </c>
      <c r="J135" t="s">
        <v>12</v>
      </c>
      <c r="K135" t="s">
        <v>11</v>
      </c>
      <c r="L135">
        <v>17.881958206831701</v>
      </c>
      <c r="M135" t="s">
        <v>18</v>
      </c>
      <c r="N135" t="s">
        <v>14</v>
      </c>
      <c r="O135">
        <v>71.427593613396695</v>
      </c>
      <c r="P135">
        <f t="shared" si="40"/>
        <v>613.49246467404873</v>
      </c>
      <c r="Q135">
        <f t="shared" si="32"/>
        <v>1769.1743550027102</v>
      </c>
      <c r="T135">
        <f t="shared" si="41"/>
        <v>76.581925700235516</v>
      </c>
      <c r="U135">
        <f t="shared" si="33"/>
        <v>5.1543320868388207</v>
      </c>
      <c r="AC135" t="str">
        <f t="shared" si="34"/>
        <v>Low</v>
      </c>
      <c r="AD135" t="str">
        <f t="shared" si="35"/>
        <v>Medium</v>
      </c>
      <c r="AH135" t="str">
        <f t="shared" si="36"/>
        <v>Low</v>
      </c>
      <c r="AI135">
        <f t="shared" si="37"/>
        <v>0</v>
      </c>
      <c r="AJ135">
        <f t="shared" si="38"/>
        <v>1</v>
      </c>
      <c r="AK135" t="str">
        <f t="shared" si="39"/>
        <v>Medium</v>
      </c>
    </row>
    <row r="136" spans="1:37" x14ac:dyDescent="0.25">
      <c r="A136" s="9">
        <v>44567.5</v>
      </c>
      <c r="B136" s="1" t="str">
        <f t="shared" si="28"/>
        <v>Thursday</v>
      </c>
      <c r="C136" s="1" t="str">
        <f t="shared" si="29"/>
        <v>Weekday</v>
      </c>
      <c r="D136" s="4">
        <f t="shared" si="30"/>
        <v>12</v>
      </c>
      <c r="E136" s="4" t="str">
        <f t="shared" si="31"/>
        <v>Peak</v>
      </c>
      <c r="F136">
        <v>21.301536970709002</v>
      </c>
      <c r="G136">
        <v>52.1015086339128</v>
      </c>
      <c r="H136">
        <v>1924.99979394037</v>
      </c>
      <c r="I136">
        <v>0</v>
      </c>
      <c r="J136" t="s">
        <v>11</v>
      </c>
      <c r="K136" t="s">
        <v>12</v>
      </c>
      <c r="L136">
        <v>24.401683263228101</v>
      </c>
      <c r="M136" t="s">
        <v>20</v>
      </c>
      <c r="N136" t="s">
        <v>14</v>
      </c>
      <c r="O136">
        <v>64.0769676381083</v>
      </c>
      <c r="P136">
        <f t="shared" si="40"/>
        <v>453.75547731448245</v>
      </c>
      <c r="Q136">
        <f t="shared" si="32"/>
        <v>1364.9378951140882</v>
      </c>
      <c r="T136">
        <f t="shared" si="41"/>
        <v>69.639746759793553</v>
      </c>
      <c r="U136">
        <f t="shared" si="33"/>
        <v>5.5627791216852529</v>
      </c>
      <c r="AC136" t="str">
        <f t="shared" si="34"/>
        <v>Low</v>
      </c>
      <c r="AD136" t="str">
        <f t="shared" si="35"/>
        <v>High</v>
      </c>
      <c r="AH136" t="str">
        <f t="shared" si="36"/>
        <v>Low</v>
      </c>
      <c r="AI136">
        <f t="shared" si="37"/>
        <v>1</v>
      </c>
      <c r="AJ136">
        <f t="shared" si="38"/>
        <v>0</v>
      </c>
      <c r="AK136" t="str">
        <f t="shared" si="39"/>
        <v>Low</v>
      </c>
    </row>
    <row r="137" spans="1:37" x14ac:dyDescent="0.25">
      <c r="A137" s="9">
        <v>44567.541666666664</v>
      </c>
      <c r="B137" s="1" t="str">
        <f t="shared" si="28"/>
        <v>Thursday</v>
      </c>
      <c r="C137" s="1" t="str">
        <f t="shared" si="29"/>
        <v>Weekday</v>
      </c>
      <c r="D137" s="4">
        <f t="shared" si="30"/>
        <v>13</v>
      </c>
      <c r="E137" s="4" t="str">
        <f t="shared" si="31"/>
        <v>Peak</v>
      </c>
      <c r="F137">
        <v>22.721973764607199</v>
      </c>
      <c r="G137">
        <v>35.899643655020498</v>
      </c>
      <c r="H137">
        <v>1229.5579899535501</v>
      </c>
      <c r="I137">
        <v>1</v>
      </c>
      <c r="J137" t="s">
        <v>12</v>
      </c>
      <c r="K137" t="s">
        <v>11</v>
      </c>
      <c r="L137">
        <v>7.7596179220721897</v>
      </c>
      <c r="M137" t="s">
        <v>21</v>
      </c>
      <c r="N137" t="s">
        <v>14</v>
      </c>
      <c r="O137">
        <v>57.484442044101698</v>
      </c>
      <c r="P137">
        <f t="shared" si="40"/>
        <v>516.28809175949789</v>
      </c>
      <c r="Q137">
        <f t="shared" si="32"/>
        <v>1306.1599839991618</v>
      </c>
      <c r="T137">
        <f t="shared" si="41"/>
        <v>72.483771882787693</v>
      </c>
      <c r="U137">
        <f t="shared" si="33"/>
        <v>14.999329838685995</v>
      </c>
      <c r="AC137" t="str">
        <f t="shared" si="34"/>
        <v>Low</v>
      </c>
      <c r="AD137" t="str">
        <f t="shared" si="35"/>
        <v>Medium</v>
      </c>
      <c r="AH137" t="str">
        <f t="shared" si="36"/>
        <v>Low</v>
      </c>
      <c r="AI137">
        <f t="shared" si="37"/>
        <v>0</v>
      </c>
      <c r="AJ137">
        <f t="shared" si="38"/>
        <v>1</v>
      </c>
      <c r="AK137" t="str">
        <f t="shared" si="39"/>
        <v>Medium</v>
      </c>
    </row>
    <row r="138" spans="1:37" x14ac:dyDescent="0.25">
      <c r="A138" s="9">
        <v>44567.583333333336</v>
      </c>
      <c r="B138" s="1" t="str">
        <f t="shared" si="28"/>
        <v>Thursday</v>
      </c>
      <c r="C138" s="1" t="str">
        <f t="shared" si="29"/>
        <v>Weekday</v>
      </c>
      <c r="D138" s="4">
        <f t="shared" si="30"/>
        <v>14</v>
      </c>
      <c r="E138" s="4" t="str">
        <f t="shared" si="31"/>
        <v>Peak</v>
      </c>
      <c r="F138">
        <v>29.458379717387299</v>
      </c>
      <c r="G138">
        <v>56.403450285668001</v>
      </c>
      <c r="H138">
        <v>1724.5961543010999</v>
      </c>
      <c r="I138">
        <v>9</v>
      </c>
      <c r="J138" t="s">
        <v>12</v>
      </c>
      <c r="K138" t="s">
        <v>12</v>
      </c>
      <c r="L138">
        <v>1.3999899323588101</v>
      </c>
      <c r="M138" t="s">
        <v>17</v>
      </c>
      <c r="N138" t="s">
        <v>14</v>
      </c>
      <c r="O138">
        <v>82.597767201380904</v>
      </c>
      <c r="P138">
        <f t="shared" si="40"/>
        <v>867.79613557377536</v>
      </c>
      <c r="Q138">
        <f t="shared" si="32"/>
        <v>2433.1963900266369</v>
      </c>
      <c r="T138">
        <f t="shared" si="41"/>
        <v>85.971529909539413</v>
      </c>
      <c r="U138">
        <f t="shared" si="33"/>
        <v>3.3737627081585089</v>
      </c>
      <c r="AC138" t="str">
        <f t="shared" si="34"/>
        <v>High</v>
      </c>
      <c r="AD138" t="str">
        <f t="shared" si="35"/>
        <v>High</v>
      </c>
      <c r="AH138" t="str">
        <f t="shared" si="36"/>
        <v>High</v>
      </c>
      <c r="AI138">
        <f t="shared" si="37"/>
        <v>0</v>
      </c>
      <c r="AJ138">
        <f t="shared" si="38"/>
        <v>0</v>
      </c>
      <c r="AK138" t="str">
        <f t="shared" si="39"/>
        <v>High</v>
      </c>
    </row>
    <row r="139" spans="1:37" x14ac:dyDescent="0.25">
      <c r="A139" s="9">
        <v>44567.625</v>
      </c>
      <c r="B139" s="1" t="str">
        <f t="shared" si="28"/>
        <v>Thursday</v>
      </c>
      <c r="C139" s="1" t="str">
        <f t="shared" si="29"/>
        <v>Weekday</v>
      </c>
      <c r="D139" s="4">
        <f t="shared" si="30"/>
        <v>15</v>
      </c>
      <c r="E139" s="4" t="str">
        <f t="shared" si="31"/>
        <v>Peak</v>
      </c>
      <c r="F139">
        <v>24.743555266819101</v>
      </c>
      <c r="G139">
        <v>43.279525236359902</v>
      </c>
      <c r="H139">
        <v>1252.7106015191</v>
      </c>
      <c r="I139">
        <v>2</v>
      </c>
      <c r="J139" t="s">
        <v>12</v>
      </c>
      <c r="K139" t="s">
        <v>12</v>
      </c>
      <c r="L139">
        <v>26.163305513971899</v>
      </c>
      <c r="M139" t="s">
        <v>20</v>
      </c>
      <c r="N139" t="s">
        <v>19</v>
      </c>
      <c r="O139">
        <v>77.518051304154099</v>
      </c>
      <c r="P139">
        <f t="shared" si="40"/>
        <v>612.24352724213122</v>
      </c>
      <c r="Q139">
        <f t="shared" si="32"/>
        <v>1918.0721866204553</v>
      </c>
      <c r="T139">
        <f t="shared" si="41"/>
        <v>76.531420187287296</v>
      </c>
      <c r="U139">
        <f t="shared" si="33"/>
        <v>0.98663111686680338</v>
      </c>
      <c r="AC139" t="str">
        <f t="shared" si="34"/>
        <v>Low</v>
      </c>
      <c r="AD139" t="str">
        <f t="shared" si="35"/>
        <v>Medium</v>
      </c>
      <c r="AH139" t="str">
        <f t="shared" si="36"/>
        <v>High</v>
      </c>
      <c r="AI139">
        <f t="shared" si="37"/>
        <v>0</v>
      </c>
      <c r="AJ139">
        <f t="shared" si="38"/>
        <v>0</v>
      </c>
      <c r="AK139" t="str">
        <f t="shared" si="39"/>
        <v>Medium</v>
      </c>
    </row>
    <row r="140" spans="1:37" x14ac:dyDescent="0.25">
      <c r="A140" s="9">
        <v>44567.666666666664</v>
      </c>
      <c r="B140" s="1" t="str">
        <f t="shared" si="28"/>
        <v>Thursday</v>
      </c>
      <c r="C140" s="1" t="str">
        <f t="shared" si="29"/>
        <v>Weekday</v>
      </c>
      <c r="D140" s="4">
        <f t="shared" si="30"/>
        <v>16</v>
      </c>
      <c r="E140" s="4" t="str">
        <f t="shared" si="31"/>
        <v>Peak</v>
      </c>
      <c r="F140">
        <v>21.524266173093601</v>
      </c>
      <c r="G140">
        <v>33.255249144345598</v>
      </c>
      <c r="H140">
        <v>1381.6961477264499</v>
      </c>
      <c r="I140">
        <v>7</v>
      </c>
      <c r="J140" t="s">
        <v>12</v>
      </c>
      <c r="K140" t="s">
        <v>12</v>
      </c>
      <c r="L140">
        <v>11.549038457702901</v>
      </c>
      <c r="M140" t="s">
        <v>21</v>
      </c>
      <c r="N140" t="s">
        <v>14</v>
      </c>
      <c r="O140">
        <v>71.0171396097886</v>
      </c>
      <c r="P140">
        <f t="shared" si="40"/>
        <v>463.29403429018146</v>
      </c>
      <c r="Q140">
        <f t="shared" si="32"/>
        <v>1528.5918158128384</v>
      </c>
      <c r="T140">
        <f t="shared" si="41"/>
        <v>70.085699335738752</v>
      </c>
      <c r="U140">
        <f t="shared" si="33"/>
        <v>0.93144027404984797</v>
      </c>
      <c r="AC140" t="str">
        <f t="shared" si="34"/>
        <v>High</v>
      </c>
      <c r="AD140" t="str">
        <f t="shared" si="35"/>
        <v>Medium</v>
      </c>
      <c r="AH140" t="str">
        <f t="shared" si="36"/>
        <v>Low</v>
      </c>
      <c r="AI140">
        <f t="shared" si="37"/>
        <v>0</v>
      </c>
      <c r="AJ140">
        <f t="shared" si="38"/>
        <v>0</v>
      </c>
      <c r="AK140" t="str">
        <f t="shared" si="39"/>
        <v>Low</v>
      </c>
    </row>
    <row r="141" spans="1:37" x14ac:dyDescent="0.25">
      <c r="A141" s="9">
        <v>44567.708333333336</v>
      </c>
      <c r="B141" s="1" t="str">
        <f t="shared" si="28"/>
        <v>Thursday</v>
      </c>
      <c r="C141" s="1" t="str">
        <f t="shared" si="29"/>
        <v>Weekday</v>
      </c>
      <c r="D141" s="4">
        <f t="shared" si="30"/>
        <v>17</v>
      </c>
      <c r="E141" s="4" t="str">
        <f t="shared" si="31"/>
        <v>Peak</v>
      </c>
      <c r="F141">
        <v>25.521470351732201</v>
      </c>
      <c r="G141">
        <v>48.275783817460898</v>
      </c>
      <c r="H141">
        <v>1300.70409768744</v>
      </c>
      <c r="I141">
        <v>0</v>
      </c>
      <c r="J141" t="s">
        <v>12</v>
      </c>
      <c r="K141" t="s">
        <v>12</v>
      </c>
      <c r="L141">
        <v>10.1460229082055</v>
      </c>
      <c r="M141" t="s">
        <v>15</v>
      </c>
      <c r="N141" t="s">
        <v>19</v>
      </c>
      <c r="O141">
        <v>64.6979103551718</v>
      </c>
      <c r="P141">
        <f t="shared" si="40"/>
        <v>651.34544891434575</v>
      </c>
      <c r="Q141">
        <f t="shared" si="32"/>
        <v>1651.185800948545</v>
      </c>
      <c r="T141">
        <f t="shared" si="41"/>
        <v>78.088976323929828</v>
      </c>
      <c r="U141">
        <f t="shared" si="33"/>
        <v>13.391065968758028</v>
      </c>
      <c r="AC141" t="str">
        <f t="shared" si="34"/>
        <v>Low</v>
      </c>
      <c r="AD141" t="str">
        <f t="shared" si="35"/>
        <v>Medium</v>
      </c>
      <c r="AH141" t="str">
        <f t="shared" si="36"/>
        <v>Low</v>
      </c>
      <c r="AI141">
        <f t="shared" si="37"/>
        <v>0</v>
      </c>
      <c r="AJ141">
        <f t="shared" si="38"/>
        <v>0</v>
      </c>
      <c r="AK141" t="str">
        <f t="shared" si="39"/>
        <v>Medium</v>
      </c>
    </row>
    <row r="142" spans="1:37" x14ac:dyDescent="0.25">
      <c r="A142" s="9">
        <v>44567.75</v>
      </c>
      <c r="B142" s="1" t="str">
        <f t="shared" si="28"/>
        <v>Thursday</v>
      </c>
      <c r="C142" s="1" t="str">
        <f t="shared" si="29"/>
        <v>Weekday</v>
      </c>
      <c r="D142" s="4">
        <f t="shared" si="30"/>
        <v>18</v>
      </c>
      <c r="E142" s="4" t="str">
        <f t="shared" si="31"/>
        <v>Peak</v>
      </c>
      <c r="F142">
        <v>26.206692051991901</v>
      </c>
      <c r="G142">
        <v>46.431519947041998</v>
      </c>
      <c r="H142">
        <v>1659.1480964986999</v>
      </c>
      <c r="I142">
        <v>9</v>
      </c>
      <c r="J142" t="s">
        <v>11</v>
      </c>
      <c r="K142" t="s">
        <v>12</v>
      </c>
      <c r="L142">
        <v>10.593930470183601</v>
      </c>
      <c r="M142" t="s">
        <v>13</v>
      </c>
      <c r="N142" t="s">
        <v>14</v>
      </c>
      <c r="O142">
        <v>76.308881086892498</v>
      </c>
      <c r="P142">
        <f t="shared" si="40"/>
        <v>686.79070830793546</v>
      </c>
      <c r="Q142">
        <f t="shared" si="32"/>
        <v>1999.8033474762608</v>
      </c>
      <c r="T142">
        <f t="shared" si="41"/>
        <v>79.460940031664506</v>
      </c>
      <c r="U142">
        <f t="shared" si="33"/>
        <v>3.1520589447720084</v>
      </c>
      <c r="AC142" t="str">
        <f t="shared" si="34"/>
        <v>High</v>
      </c>
      <c r="AD142" t="str">
        <f t="shared" si="35"/>
        <v>High</v>
      </c>
      <c r="AH142" t="str">
        <f t="shared" si="36"/>
        <v>Low</v>
      </c>
      <c r="AI142">
        <f t="shared" si="37"/>
        <v>1</v>
      </c>
      <c r="AJ142">
        <f t="shared" si="38"/>
        <v>0</v>
      </c>
      <c r="AK142" t="str">
        <f t="shared" si="39"/>
        <v>High</v>
      </c>
    </row>
    <row r="143" spans="1:37" x14ac:dyDescent="0.25">
      <c r="A143" s="9">
        <v>44567.791666666664</v>
      </c>
      <c r="B143" s="1" t="str">
        <f t="shared" si="28"/>
        <v>Thursday</v>
      </c>
      <c r="C143" s="1" t="str">
        <f t="shared" si="29"/>
        <v>Weekday</v>
      </c>
      <c r="D143" s="4">
        <f t="shared" si="30"/>
        <v>19</v>
      </c>
      <c r="E143" s="4" t="str">
        <f t="shared" si="31"/>
        <v>Peak</v>
      </c>
      <c r="F143">
        <v>28.490265900880502</v>
      </c>
      <c r="G143">
        <v>44.504041189032897</v>
      </c>
      <c r="H143">
        <v>1844.77720075562</v>
      </c>
      <c r="I143">
        <v>0</v>
      </c>
      <c r="J143" t="s">
        <v>12</v>
      </c>
      <c r="K143" t="s">
        <v>11</v>
      </c>
      <c r="L143">
        <v>29.350104684251001</v>
      </c>
      <c r="M143" t="s">
        <v>18</v>
      </c>
      <c r="N143" t="s">
        <v>19</v>
      </c>
      <c r="O143">
        <v>80.003847489076193</v>
      </c>
      <c r="P143">
        <f t="shared" si="40"/>
        <v>811.69525110287429</v>
      </c>
      <c r="Q143">
        <f t="shared" si="32"/>
        <v>2279.3308880572717</v>
      </c>
      <c r="T143">
        <f t="shared" si="41"/>
        <v>84.033154314165756</v>
      </c>
      <c r="U143">
        <f t="shared" si="33"/>
        <v>4.0293068250895629</v>
      </c>
      <c r="AC143" t="str">
        <f t="shared" si="34"/>
        <v>Low</v>
      </c>
      <c r="AD143" t="str">
        <f t="shared" si="35"/>
        <v>High</v>
      </c>
      <c r="AH143" t="str">
        <f t="shared" si="36"/>
        <v>High</v>
      </c>
      <c r="AI143">
        <f t="shared" si="37"/>
        <v>0</v>
      </c>
      <c r="AJ143">
        <f t="shared" si="38"/>
        <v>1</v>
      </c>
      <c r="AK143" t="str">
        <f t="shared" si="39"/>
        <v>High</v>
      </c>
    </row>
    <row r="144" spans="1:37" x14ac:dyDescent="0.25">
      <c r="A144" s="9">
        <v>44567.833333333336</v>
      </c>
      <c r="B144" s="1" t="str">
        <f t="shared" si="28"/>
        <v>Thursday</v>
      </c>
      <c r="C144" s="1" t="str">
        <f t="shared" si="29"/>
        <v>Weekday</v>
      </c>
      <c r="D144" s="4">
        <f t="shared" si="30"/>
        <v>20</v>
      </c>
      <c r="E144" s="4" t="str">
        <f t="shared" si="31"/>
        <v>Peak</v>
      </c>
      <c r="F144">
        <v>24.285688244951601</v>
      </c>
      <c r="G144">
        <v>39.688554867244299</v>
      </c>
      <c r="H144">
        <v>1194.8779926397301</v>
      </c>
      <c r="I144">
        <v>3</v>
      </c>
      <c r="J144" t="s">
        <v>12</v>
      </c>
      <c r="K144" t="s">
        <v>12</v>
      </c>
      <c r="L144">
        <v>23.389266677092401</v>
      </c>
      <c r="M144" t="s">
        <v>18</v>
      </c>
      <c r="N144" t="s">
        <v>19</v>
      </c>
      <c r="O144">
        <v>72.104075622225693</v>
      </c>
      <c r="P144">
        <f t="shared" si="40"/>
        <v>589.79465353098033</v>
      </c>
      <c r="Q144">
        <f t="shared" si="32"/>
        <v>1751.0971017517877</v>
      </c>
      <c r="T144">
        <f t="shared" si="41"/>
        <v>75.614670270095971</v>
      </c>
      <c r="U144">
        <f t="shared" si="33"/>
        <v>3.5105946478702776</v>
      </c>
      <c r="AC144" t="str">
        <f t="shared" si="34"/>
        <v>Low</v>
      </c>
      <c r="AD144" t="str">
        <f t="shared" si="35"/>
        <v>Medium</v>
      </c>
      <c r="AH144" t="str">
        <f t="shared" si="36"/>
        <v>Low</v>
      </c>
      <c r="AI144">
        <f t="shared" si="37"/>
        <v>0</v>
      </c>
      <c r="AJ144">
        <f t="shared" si="38"/>
        <v>0</v>
      </c>
      <c r="AK144" t="str">
        <f t="shared" si="39"/>
        <v>Medium</v>
      </c>
    </row>
    <row r="145" spans="1:37" x14ac:dyDescent="0.25">
      <c r="A145" s="9">
        <v>44567.875</v>
      </c>
      <c r="B145" s="1" t="str">
        <f t="shared" si="28"/>
        <v>Thursday</v>
      </c>
      <c r="C145" s="1" t="str">
        <f t="shared" si="29"/>
        <v>Weekday</v>
      </c>
      <c r="D145" s="4">
        <f t="shared" si="30"/>
        <v>21</v>
      </c>
      <c r="E145" s="4" t="str">
        <f t="shared" si="31"/>
        <v>Peak</v>
      </c>
      <c r="F145">
        <v>29.580869515395101</v>
      </c>
      <c r="G145">
        <v>45.4171916108712</v>
      </c>
      <c r="H145">
        <v>1400.0584619163601</v>
      </c>
      <c r="I145">
        <v>6</v>
      </c>
      <c r="J145" t="s">
        <v>11</v>
      </c>
      <c r="K145" t="s">
        <v>12</v>
      </c>
      <c r="L145">
        <v>28.049398706138401</v>
      </c>
      <c r="M145" t="s">
        <v>20</v>
      </c>
      <c r="N145" t="s">
        <v>19</v>
      </c>
      <c r="O145">
        <v>93.789467642463094</v>
      </c>
      <c r="P145">
        <f t="shared" si="40"/>
        <v>875.02784128683118</v>
      </c>
      <c r="Q145">
        <f t="shared" si="32"/>
        <v>2774.3740042500717</v>
      </c>
      <c r="T145">
        <f t="shared" si="41"/>
        <v>86.216781274711835</v>
      </c>
      <c r="U145">
        <f t="shared" si="33"/>
        <v>7.5726863677512597</v>
      </c>
      <c r="AC145" t="str">
        <f t="shared" si="34"/>
        <v>High</v>
      </c>
      <c r="AD145" t="str">
        <f t="shared" si="35"/>
        <v>Medium</v>
      </c>
      <c r="AH145" t="str">
        <f t="shared" si="36"/>
        <v>High</v>
      </c>
      <c r="AI145">
        <f t="shared" si="37"/>
        <v>1</v>
      </c>
      <c r="AJ145">
        <f t="shared" si="38"/>
        <v>0</v>
      </c>
      <c r="AK145" t="str">
        <f t="shared" si="39"/>
        <v>High</v>
      </c>
    </row>
    <row r="146" spans="1:37" x14ac:dyDescent="0.25">
      <c r="A146" s="9">
        <v>44567.916666666664</v>
      </c>
      <c r="B146" s="1" t="str">
        <f t="shared" si="28"/>
        <v>Thursday</v>
      </c>
      <c r="C146" s="1" t="str">
        <f t="shared" si="29"/>
        <v>Weekday</v>
      </c>
      <c r="D146" s="4">
        <f t="shared" si="30"/>
        <v>22</v>
      </c>
      <c r="E146" s="4" t="str">
        <f t="shared" si="31"/>
        <v>Off-Peak</v>
      </c>
      <c r="F146">
        <v>21.9569040002525</v>
      </c>
      <c r="G146">
        <v>45.783122491339597</v>
      </c>
      <c r="H146">
        <v>1520.14249666505</v>
      </c>
      <c r="I146">
        <v>7</v>
      </c>
      <c r="J146" t="s">
        <v>11</v>
      </c>
      <c r="K146" t="s">
        <v>11</v>
      </c>
      <c r="L146">
        <v>28.4624809389157</v>
      </c>
      <c r="M146" t="s">
        <v>17</v>
      </c>
      <c r="N146" t="s">
        <v>14</v>
      </c>
      <c r="O146">
        <v>78.138963123482895</v>
      </c>
      <c r="P146">
        <f t="shared" si="40"/>
        <v>482.10563327630422</v>
      </c>
      <c r="Q146">
        <f t="shared" si="32"/>
        <v>1715.6897119815842</v>
      </c>
      <c r="T146">
        <f t="shared" si="41"/>
        <v>70.951934887283954</v>
      </c>
      <c r="U146">
        <f t="shared" si="33"/>
        <v>7.187028236198941</v>
      </c>
      <c r="AC146" t="str">
        <f t="shared" si="34"/>
        <v>High</v>
      </c>
      <c r="AD146" t="str">
        <f t="shared" si="35"/>
        <v>High</v>
      </c>
      <c r="AH146" t="str">
        <f t="shared" si="36"/>
        <v>High</v>
      </c>
      <c r="AI146">
        <f t="shared" si="37"/>
        <v>1</v>
      </c>
      <c r="AJ146">
        <f t="shared" si="38"/>
        <v>1</v>
      </c>
      <c r="AK146" t="str">
        <f t="shared" si="39"/>
        <v>Low</v>
      </c>
    </row>
    <row r="147" spans="1:37" x14ac:dyDescent="0.25">
      <c r="A147" s="9">
        <v>44567.958333333336</v>
      </c>
      <c r="B147" s="1" t="str">
        <f t="shared" si="28"/>
        <v>Thursday</v>
      </c>
      <c r="C147" s="1" t="str">
        <f t="shared" si="29"/>
        <v>Weekday</v>
      </c>
      <c r="D147" s="4">
        <f t="shared" si="30"/>
        <v>23</v>
      </c>
      <c r="E147" s="4" t="str">
        <f t="shared" si="31"/>
        <v>Off-Peak</v>
      </c>
      <c r="F147">
        <v>25.165892939882401</v>
      </c>
      <c r="G147">
        <v>39.604127619947299</v>
      </c>
      <c r="H147">
        <v>1520.1360815048099</v>
      </c>
      <c r="I147">
        <v>3</v>
      </c>
      <c r="J147" t="s">
        <v>11</v>
      </c>
      <c r="K147" t="s">
        <v>11</v>
      </c>
      <c r="L147">
        <v>2.9333341536194402</v>
      </c>
      <c r="M147" t="s">
        <v>17</v>
      </c>
      <c r="N147" t="s">
        <v>14</v>
      </c>
      <c r="O147">
        <v>87.3244895643913</v>
      </c>
      <c r="P147">
        <f t="shared" si="40"/>
        <v>633.32216746162283</v>
      </c>
      <c r="Q147">
        <f t="shared" si="32"/>
        <v>2197.5987554073495</v>
      </c>
      <c r="T147">
        <f t="shared" si="41"/>
        <v>77.377032577601781</v>
      </c>
      <c r="U147">
        <f t="shared" si="33"/>
        <v>9.9474569867895184</v>
      </c>
      <c r="AC147" t="str">
        <f t="shared" si="34"/>
        <v>Low</v>
      </c>
      <c r="AD147" t="str">
        <f t="shared" si="35"/>
        <v>High</v>
      </c>
      <c r="AH147" t="str">
        <f t="shared" si="36"/>
        <v>High</v>
      </c>
      <c r="AI147">
        <f t="shared" si="37"/>
        <v>1</v>
      </c>
      <c r="AJ147">
        <f t="shared" si="38"/>
        <v>1</v>
      </c>
      <c r="AK147" t="str">
        <f t="shared" si="39"/>
        <v>Medium</v>
      </c>
    </row>
    <row r="148" spans="1:37" x14ac:dyDescent="0.25">
      <c r="A148" s="9">
        <v>44568</v>
      </c>
      <c r="B148" s="1" t="str">
        <f t="shared" si="28"/>
        <v>Friday</v>
      </c>
      <c r="C148" s="1" t="str">
        <f t="shared" si="29"/>
        <v>Weekday</v>
      </c>
      <c r="D148" s="4">
        <f t="shared" si="30"/>
        <v>0</v>
      </c>
      <c r="E148" s="4" t="str">
        <f t="shared" si="31"/>
        <v>Off-Peak</v>
      </c>
      <c r="F148">
        <v>24.015942087704001</v>
      </c>
      <c r="G148">
        <v>47.940535534982899</v>
      </c>
      <c r="H148">
        <v>1568.28334032814</v>
      </c>
      <c r="I148">
        <v>3</v>
      </c>
      <c r="J148" t="s">
        <v>12</v>
      </c>
      <c r="K148" t="s">
        <v>12</v>
      </c>
      <c r="L148">
        <v>14.993836600578399</v>
      </c>
      <c r="M148" t="s">
        <v>16</v>
      </c>
      <c r="N148" t="s">
        <v>19</v>
      </c>
      <c r="O148">
        <v>74.179044036798004</v>
      </c>
      <c r="P148">
        <f t="shared" si="40"/>
        <v>576.76547435995246</v>
      </c>
      <c r="Q148">
        <f t="shared" si="32"/>
        <v>1781.4796257089856</v>
      </c>
      <c r="T148">
        <f t="shared" si="41"/>
        <v>75.07457946750705</v>
      </c>
      <c r="U148">
        <f t="shared" si="33"/>
        <v>0.89553543070904595</v>
      </c>
      <c r="AC148" t="str">
        <f t="shared" si="34"/>
        <v>Low</v>
      </c>
      <c r="AD148" t="str">
        <f t="shared" si="35"/>
        <v>High</v>
      </c>
      <c r="AH148" t="str">
        <f t="shared" si="36"/>
        <v>Low</v>
      </c>
      <c r="AI148">
        <f t="shared" si="37"/>
        <v>0</v>
      </c>
      <c r="AJ148">
        <f t="shared" si="38"/>
        <v>0</v>
      </c>
      <c r="AK148" t="str">
        <f t="shared" si="39"/>
        <v>Medium</v>
      </c>
    </row>
    <row r="149" spans="1:37" x14ac:dyDescent="0.25">
      <c r="A149" s="9">
        <v>44568.041666666664</v>
      </c>
      <c r="B149" s="1" t="str">
        <f t="shared" si="28"/>
        <v>Friday</v>
      </c>
      <c r="C149" s="1" t="str">
        <f t="shared" si="29"/>
        <v>Weekday</v>
      </c>
      <c r="D149" s="4">
        <f t="shared" si="30"/>
        <v>1</v>
      </c>
      <c r="E149" s="4" t="str">
        <f t="shared" si="31"/>
        <v>Off-Peak</v>
      </c>
      <c r="F149">
        <v>22.788163745855801</v>
      </c>
      <c r="G149">
        <v>34.078075638161998</v>
      </c>
      <c r="H149">
        <v>1710.9492465466899</v>
      </c>
      <c r="I149">
        <v>0</v>
      </c>
      <c r="J149" t="s">
        <v>12</v>
      </c>
      <c r="K149" t="s">
        <v>11</v>
      </c>
      <c r="L149">
        <v>17.946251136870501</v>
      </c>
      <c r="M149" t="s">
        <v>20</v>
      </c>
      <c r="N149" t="s">
        <v>14</v>
      </c>
      <c r="O149">
        <v>69.915141179780605</v>
      </c>
      <c r="P149">
        <f t="shared" si="40"/>
        <v>519.30040690793669</v>
      </c>
      <c r="Q149">
        <f t="shared" si="32"/>
        <v>1593.2376855194664</v>
      </c>
      <c r="T149">
        <f t="shared" si="41"/>
        <v>72.616298701559344</v>
      </c>
      <c r="U149">
        <f t="shared" si="33"/>
        <v>2.7011575217787396</v>
      </c>
      <c r="AC149" t="str">
        <f t="shared" si="34"/>
        <v>Low</v>
      </c>
      <c r="AD149" t="str">
        <f t="shared" si="35"/>
        <v>High</v>
      </c>
      <c r="AH149" t="str">
        <f t="shared" si="36"/>
        <v>Low</v>
      </c>
      <c r="AI149">
        <f t="shared" si="37"/>
        <v>0</v>
      </c>
      <c r="AJ149">
        <f t="shared" si="38"/>
        <v>1</v>
      </c>
      <c r="AK149" t="str">
        <f t="shared" si="39"/>
        <v>Medium</v>
      </c>
    </row>
    <row r="150" spans="1:37" x14ac:dyDescent="0.25">
      <c r="A150" s="9">
        <v>44568.083333333336</v>
      </c>
      <c r="B150" s="1" t="str">
        <f t="shared" si="28"/>
        <v>Friday</v>
      </c>
      <c r="C150" s="1" t="str">
        <f t="shared" si="29"/>
        <v>Weekday</v>
      </c>
      <c r="D150" s="4">
        <f t="shared" si="30"/>
        <v>2</v>
      </c>
      <c r="E150" s="4" t="str">
        <f t="shared" si="31"/>
        <v>Off-Peak</v>
      </c>
      <c r="F150">
        <v>26.040894955045701</v>
      </c>
      <c r="G150">
        <v>47.538231978862697</v>
      </c>
      <c r="H150">
        <v>1494.26722035588</v>
      </c>
      <c r="I150">
        <v>8</v>
      </c>
      <c r="J150" t="s">
        <v>11</v>
      </c>
      <c r="K150" t="s">
        <v>11</v>
      </c>
      <c r="L150">
        <v>11.3599532776096</v>
      </c>
      <c r="M150" t="s">
        <v>20</v>
      </c>
      <c r="N150" t="s">
        <v>19</v>
      </c>
      <c r="O150">
        <v>91.594354795454095</v>
      </c>
      <c r="P150">
        <f t="shared" si="40"/>
        <v>678.12821005972467</v>
      </c>
      <c r="Q150">
        <f t="shared" si="32"/>
        <v>2385.1989717036067</v>
      </c>
      <c r="T150">
        <f t="shared" si="41"/>
        <v>79.128977982342747</v>
      </c>
      <c r="U150">
        <f t="shared" si="33"/>
        <v>12.465376813111348</v>
      </c>
      <c r="AC150" t="str">
        <f t="shared" si="34"/>
        <v>High</v>
      </c>
      <c r="AD150" t="str">
        <f t="shared" si="35"/>
        <v>Medium</v>
      </c>
      <c r="AH150" t="str">
        <f t="shared" si="36"/>
        <v>High</v>
      </c>
      <c r="AI150">
        <f t="shared" si="37"/>
        <v>1</v>
      </c>
      <c r="AJ150">
        <f t="shared" si="38"/>
        <v>1</v>
      </c>
      <c r="AK150" t="str">
        <f t="shared" si="39"/>
        <v>High</v>
      </c>
    </row>
    <row r="151" spans="1:37" x14ac:dyDescent="0.25">
      <c r="A151" s="9">
        <v>44568.125</v>
      </c>
      <c r="B151" s="1" t="str">
        <f t="shared" si="28"/>
        <v>Friday</v>
      </c>
      <c r="C151" s="1" t="str">
        <f t="shared" si="29"/>
        <v>Weekday</v>
      </c>
      <c r="D151" s="4">
        <f t="shared" si="30"/>
        <v>3</v>
      </c>
      <c r="E151" s="4" t="str">
        <f t="shared" si="31"/>
        <v>Off-Peak</v>
      </c>
      <c r="F151">
        <v>20.796724169393201</v>
      </c>
      <c r="G151">
        <v>34.411356370926697</v>
      </c>
      <c r="H151">
        <v>1294.4596906357599</v>
      </c>
      <c r="I151">
        <v>5</v>
      </c>
      <c r="J151" t="s">
        <v>12</v>
      </c>
      <c r="K151" t="s">
        <v>12</v>
      </c>
      <c r="L151">
        <v>26.349524079168699</v>
      </c>
      <c r="M151" t="s">
        <v>20</v>
      </c>
      <c r="N151" t="s">
        <v>19</v>
      </c>
      <c r="O151">
        <v>76.138954506819104</v>
      </c>
      <c r="P151">
        <f t="shared" si="40"/>
        <v>432.50373617782333</v>
      </c>
      <c r="Q151">
        <f t="shared" si="32"/>
        <v>1583.4408354242942</v>
      </c>
      <c r="T151">
        <f t="shared" si="41"/>
        <v>68.629001124705411</v>
      </c>
      <c r="U151">
        <f t="shared" si="33"/>
        <v>7.509953382113693</v>
      </c>
      <c r="AC151" t="str">
        <f t="shared" si="34"/>
        <v>Medium</v>
      </c>
      <c r="AD151" t="str">
        <f t="shared" si="35"/>
        <v>Medium</v>
      </c>
      <c r="AH151" t="str">
        <f t="shared" si="36"/>
        <v>Low</v>
      </c>
      <c r="AI151">
        <f t="shared" si="37"/>
        <v>0</v>
      </c>
      <c r="AJ151">
        <f t="shared" si="38"/>
        <v>0</v>
      </c>
      <c r="AK151" t="str">
        <f t="shared" si="39"/>
        <v>Low</v>
      </c>
    </row>
    <row r="152" spans="1:37" x14ac:dyDescent="0.25">
      <c r="A152" s="9">
        <v>44568.166666666664</v>
      </c>
      <c r="B152" s="1" t="str">
        <f t="shared" si="28"/>
        <v>Friday</v>
      </c>
      <c r="C152" s="1" t="str">
        <f t="shared" si="29"/>
        <v>Weekday</v>
      </c>
      <c r="D152" s="4">
        <f t="shared" si="30"/>
        <v>4</v>
      </c>
      <c r="E152" s="4" t="str">
        <f t="shared" si="31"/>
        <v>Off-Peak</v>
      </c>
      <c r="F152">
        <v>24.951479078272801</v>
      </c>
      <c r="G152">
        <v>35.683034671331797</v>
      </c>
      <c r="H152">
        <v>1607.74892809379</v>
      </c>
      <c r="I152">
        <v>9</v>
      </c>
      <c r="J152" t="s">
        <v>11</v>
      </c>
      <c r="K152" t="s">
        <v>11</v>
      </c>
      <c r="L152">
        <v>19.996572878842901</v>
      </c>
      <c r="M152" t="s">
        <v>13</v>
      </c>
      <c r="N152" t="s">
        <v>14</v>
      </c>
      <c r="O152">
        <v>70.9769133793897</v>
      </c>
      <c r="P152">
        <f t="shared" si="40"/>
        <v>622.57630819348526</v>
      </c>
      <c r="Q152">
        <f t="shared" si="32"/>
        <v>1770.9789692262229</v>
      </c>
      <c r="T152">
        <f t="shared" si="41"/>
        <v>76.947729132523889</v>
      </c>
      <c r="U152">
        <f t="shared" si="33"/>
        <v>5.9708157531341897</v>
      </c>
      <c r="AC152" t="str">
        <f t="shared" si="34"/>
        <v>High</v>
      </c>
      <c r="AD152" t="str">
        <f t="shared" si="35"/>
        <v>High</v>
      </c>
      <c r="AH152" t="str">
        <f t="shared" si="36"/>
        <v>Low</v>
      </c>
      <c r="AI152">
        <f t="shared" si="37"/>
        <v>1</v>
      </c>
      <c r="AJ152">
        <f t="shared" si="38"/>
        <v>1</v>
      </c>
      <c r="AK152" t="str">
        <f t="shared" si="39"/>
        <v>Medium</v>
      </c>
    </row>
    <row r="153" spans="1:37" x14ac:dyDescent="0.25">
      <c r="A153" s="9">
        <v>44568.208333333336</v>
      </c>
      <c r="B153" s="1" t="str">
        <f t="shared" si="28"/>
        <v>Friday</v>
      </c>
      <c r="C153" s="1" t="str">
        <f t="shared" si="29"/>
        <v>Weekday</v>
      </c>
      <c r="D153" s="4">
        <f t="shared" si="30"/>
        <v>5</v>
      </c>
      <c r="E153" s="4" t="str">
        <f t="shared" si="31"/>
        <v>Off-Peak</v>
      </c>
      <c r="F153">
        <v>24.740719855085899</v>
      </c>
      <c r="G153">
        <v>46.133899775987501</v>
      </c>
      <c r="H153">
        <v>1528.48167589686</v>
      </c>
      <c r="I153">
        <v>4</v>
      </c>
      <c r="J153" t="s">
        <v>11</v>
      </c>
      <c r="K153" t="s">
        <v>11</v>
      </c>
      <c r="L153">
        <v>26.284411958384101</v>
      </c>
      <c r="M153" t="s">
        <v>13</v>
      </c>
      <c r="N153" t="s">
        <v>14</v>
      </c>
      <c r="O153">
        <v>79.4339400188436</v>
      </c>
      <c r="P153">
        <f t="shared" si="40"/>
        <v>612.1032189478417</v>
      </c>
      <c r="Q153">
        <f t="shared" si="32"/>
        <v>1965.2528569919064</v>
      </c>
      <c r="T153">
        <f t="shared" si="41"/>
        <v>76.52574307286875</v>
      </c>
      <c r="U153">
        <f t="shared" si="33"/>
        <v>2.9081969459748507</v>
      </c>
      <c r="AC153" t="str">
        <f t="shared" si="34"/>
        <v>Low</v>
      </c>
      <c r="AD153" t="str">
        <f t="shared" si="35"/>
        <v>High</v>
      </c>
      <c r="AH153" t="str">
        <f t="shared" si="36"/>
        <v>High</v>
      </c>
      <c r="AI153">
        <f t="shared" si="37"/>
        <v>1</v>
      </c>
      <c r="AJ153">
        <f t="shared" si="38"/>
        <v>1</v>
      </c>
      <c r="AK153" t="str">
        <f t="shared" si="39"/>
        <v>Medium</v>
      </c>
    </row>
    <row r="154" spans="1:37" x14ac:dyDescent="0.25">
      <c r="A154" s="9">
        <v>44568.25</v>
      </c>
      <c r="B154" s="1" t="str">
        <f t="shared" si="28"/>
        <v>Friday</v>
      </c>
      <c r="C154" s="1" t="str">
        <f t="shared" si="29"/>
        <v>Weekday</v>
      </c>
      <c r="D154" s="4">
        <f t="shared" si="30"/>
        <v>6</v>
      </c>
      <c r="E154" s="4" t="str">
        <f t="shared" si="31"/>
        <v>Off-Peak</v>
      </c>
      <c r="F154">
        <v>27.358054371264402</v>
      </c>
      <c r="G154">
        <v>36.162906620424302</v>
      </c>
      <c r="H154">
        <v>1054.1714429296201</v>
      </c>
      <c r="I154">
        <v>3</v>
      </c>
      <c r="J154" t="s">
        <v>12</v>
      </c>
      <c r="K154" t="s">
        <v>11</v>
      </c>
      <c r="L154">
        <v>27.7558028958357</v>
      </c>
      <c r="M154" t="s">
        <v>21</v>
      </c>
      <c r="N154" t="s">
        <v>14</v>
      </c>
      <c r="O154">
        <v>77.652170348920095</v>
      </c>
      <c r="P154">
        <f t="shared" si="40"/>
        <v>748.46313898105927</v>
      </c>
      <c r="Q154">
        <f t="shared" si="32"/>
        <v>2124.4122984524415</v>
      </c>
      <c r="T154">
        <f t="shared" si="41"/>
        <v>81.766219207581486</v>
      </c>
      <c r="U154">
        <f t="shared" si="33"/>
        <v>4.1140488586613913</v>
      </c>
      <c r="AC154" t="str">
        <f t="shared" si="34"/>
        <v>Low</v>
      </c>
      <c r="AD154" t="str">
        <f t="shared" si="35"/>
        <v>Medium</v>
      </c>
      <c r="AH154" t="str">
        <f t="shared" si="36"/>
        <v>High</v>
      </c>
      <c r="AI154">
        <f t="shared" si="37"/>
        <v>0</v>
      </c>
      <c r="AJ154">
        <f t="shared" si="38"/>
        <v>1</v>
      </c>
      <c r="AK154" t="str">
        <f t="shared" si="39"/>
        <v>High</v>
      </c>
    </row>
    <row r="155" spans="1:37" x14ac:dyDescent="0.25">
      <c r="A155" s="9">
        <v>44568.291666666664</v>
      </c>
      <c r="B155" s="1" t="str">
        <f t="shared" si="28"/>
        <v>Friday</v>
      </c>
      <c r="C155" s="1" t="str">
        <f t="shared" si="29"/>
        <v>Weekday</v>
      </c>
      <c r="D155" s="4">
        <f t="shared" si="30"/>
        <v>7</v>
      </c>
      <c r="E155" s="4" t="str">
        <f t="shared" si="31"/>
        <v>Off-Peak</v>
      </c>
      <c r="F155">
        <v>22.934563030234202</v>
      </c>
      <c r="G155">
        <v>34.016836004984498</v>
      </c>
      <c r="H155">
        <v>1081.98235392639</v>
      </c>
      <c r="I155">
        <v>3</v>
      </c>
      <c r="J155" t="s">
        <v>11</v>
      </c>
      <c r="K155" t="s">
        <v>11</v>
      </c>
      <c r="L155">
        <v>9.5596379737018893</v>
      </c>
      <c r="M155" t="s">
        <v>20</v>
      </c>
      <c r="N155" t="s">
        <v>19</v>
      </c>
      <c r="O155">
        <v>74.116093892051396</v>
      </c>
      <c r="P155">
        <f t="shared" si="40"/>
        <v>525.99418138778537</v>
      </c>
      <c r="Q155">
        <f t="shared" si="32"/>
        <v>1699.8202269220089</v>
      </c>
      <c r="T155">
        <f t="shared" si="41"/>
        <v>72.909422087653752</v>
      </c>
      <c r="U155">
        <f t="shared" si="33"/>
        <v>1.2066718043976437</v>
      </c>
      <c r="AC155" t="str">
        <f t="shared" si="34"/>
        <v>Low</v>
      </c>
      <c r="AD155" t="str">
        <f t="shared" si="35"/>
        <v>Medium</v>
      </c>
      <c r="AH155" t="str">
        <f t="shared" si="36"/>
        <v>Low</v>
      </c>
      <c r="AI155">
        <f t="shared" si="37"/>
        <v>1</v>
      </c>
      <c r="AJ155">
        <f t="shared" si="38"/>
        <v>1</v>
      </c>
      <c r="AK155" t="str">
        <f t="shared" si="39"/>
        <v>Medium</v>
      </c>
    </row>
    <row r="156" spans="1:37" x14ac:dyDescent="0.25">
      <c r="A156" s="9">
        <v>44568.333333333336</v>
      </c>
      <c r="B156" s="1" t="str">
        <f t="shared" si="28"/>
        <v>Friday</v>
      </c>
      <c r="C156" s="1" t="str">
        <f t="shared" si="29"/>
        <v>Weekday</v>
      </c>
      <c r="D156" s="4">
        <f t="shared" si="30"/>
        <v>8</v>
      </c>
      <c r="E156" s="4" t="str">
        <f t="shared" si="31"/>
        <v>Peak</v>
      </c>
      <c r="F156">
        <v>22.170888734920499</v>
      </c>
      <c r="G156">
        <v>41.100628466080103</v>
      </c>
      <c r="H156">
        <v>1336.8492871093199</v>
      </c>
      <c r="I156">
        <v>4</v>
      </c>
      <c r="J156" t="s">
        <v>12</v>
      </c>
      <c r="K156" t="s">
        <v>11</v>
      </c>
      <c r="L156">
        <v>18.726304845005899</v>
      </c>
      <c r="M156" t="s">
        <v>18</v>
      </c>
      <c r="N156" t="s">
        <v>14</v>
      </c>
      <c r="O156">
        <v>67.637640652914101</v>
      </c>
      <c r="P156">
        <f t="shared" si="40"/>
        <v>491.54830729622472</v>
      </c>
      <c r="Q156">
        <f t="shared" si="32"/>
        <v>1499.586605208294</v>
      </c>
      <c r="T156">
        <f t="shared" si="41"/>
        <v>71.380379126371054</v>
      </c>
      <c r="U156">
        <f t="shared" si="33"/>
        <v>3.7427384734569529</v>
      </c>
      <c r="AC156" t="str">
        <f t="shared" si="34"/>
        <v>Low</v>
      </c>
      <c r="AD156" t="str">
        <f t="shared" si="35"/>
        <v>Medium</v>
      </c>
      <c r="AH156" t="str">
        <f t="shared" si="36"/>
        <v>Low</v>
      </c>
      <c r="AI156">
        <f t="shared" si="37"/>
        <v>0</v>
      </c>
      <c r="AJ156">
        <f t="shared" si="38"/>
        <v>1</v>
      </c>
      <c r="AK156" t="str">
        <f t="shared" si="39"/>
        <v>Medium</v>
      </c>
    </row>
    <row r="157" spans="1:37" x14ac:dyDescent="0.25">
      <c r="A157" s="9">
        <v>44568.375</v>
      </c>
      <c r="B157" s="1" t="str">
        <f t="shared" si="28"/>
        <v>Friday</v>
      </c>
      <c r="C157" s="1" t="str">
        <f t="shared" si="29"/>
        <v>Weekday</v>
      </c>
      <c r="D157" s="4">
        <f t="shared" si="30"/>
        <v>9</v>
      </c>
      <c r="E157" s="4" t="str">
        <f t="shared" si="31"/>
        <v>Peak</v>
      </c>
      <c r="F157">
        <v>22.055806154418001</v>
      </c>
      <c r="G157">
        <v>47.310273616262698</v>
      </c>
      <c r="H157">
        <v>1314.00773828863</v>
      </c>
      <c r="I157">
        <v>6</v>
      </c>
      <c r="J157" t="s">
        <v>11</v>
      </c>
      <c r="K157" t="s">
        <v>11</v>
      </c>
      <c r="L157">
        <v>29.559720392736399</v>
      </c>
      <c r="M157" t="s">
        <v>17</v>
      </c>
      <c r="N157" t="s">
        <v>19</v>
      </c>
      <c r="O157">
        <v>72.590227224995502</v>
      </c>
      <c r="P157">
        <f t="shared" si="40"/>
        <v>486.45858512126296</v>
      </c>
      <c r="Q157">
        <f t="shared" si="32"/>
        <v>1601.0359803796568</v>
      </c>
      <c r="T157">
        <f t="shared" si="41"/>
        <v>71.149958630665722</v>
      </c>
      <c r="U157">
        <f t="shared" si="33"/>
        <v>1.4402685943297797</v>
      </c>
      <c r="AC157" t="str">
        <f t="shared" si="34"/>
        <v>High</v>
      </c>
      <c r="AD157" t="str">
        <f t="shared" si="35"/>
        <v>Medium</v>
      </c>
      <c r="AH157" t="str">
        <f t="shared" si="36"/>
        <v>Low</v>
      </c>
      <c r="AI157">
        <f t="shared" si="37"/>
        <v>1</v>
      </c>
      <c r="AJ157">
        <f t="shared" si="38"/>
        <v>1</v>
      </c>
      <c r="AK157" t="str">
        <f t="shared" si="39"/>
        <v>Medium</v>
      </c>
    </row>
    <row r="158" spans="1:37" x14ac:dyDescent="0.25">
      <c r="A158" s="9">
        <v>44568.416666666664</v>
      </c>
      <c r="B158" s="1" t="str">
        <f t="shared" si="28"/>
        <v>Friday</v>
      </c>
      <c r="C158" s="1" t="str">
        <f t="shared" si="29"/>
        <v>Weekday</v>
      </c>
      <c r="D158" s="4">
        <f t="shared" si="30"/>
        <v>10</v>
      </c>
      <c r="E158" s="4" t="str">
        <f t="shared" si="31"/>
        <v>Peak</v>
      </c>
      <c r="F158">
        <v>29.820503575581</v>
      </c>
      <c r="G158">
        <v>37.032449700077301</v>
      </c>
      <c r="H158">
        <v>1657.7646372670999</v>
      </c>
      <c r="I158">
        <v>6</v>
      </c>
      <c r="J158" t="s">
        <v>12</v>
      </c>
      <c r="K158" t="s">
        <v>11</v>
      </c>
      <c r="L158">
        <v>28.835620555354598</v>
      </c>
      <c r="M158" t="s">
        <v>16</v>
      </c>
      <c r="N158" t="s">
        <v>14</v>
      </c>
      <c r="O158">
        <v>85.120728432070806</v>
      </c>
      <c r="P158">
        <f t="shared" si="40"/>
        <v>889.26243350123923</v>
      </c>
      <c r="Q158">
        <f t="shared" si="32"/>
        <v>2538.3429865646267</v>
      </c>
      <c r="T158">
        <f t="shared" si="41"/>
        <v>86.696581073211448</v>
      </c>
      <c r="U158">
        <f t="shared" si="33"/>
        <v>1.5758526411406422</v>
      </c>
      <c r="AC158" t="str">
        <f t="shared" si="34"/>
        <v>High</v>
      </c>
      <c r="AD158" t="str">
        <f t="shared" si="35"/>
        <v>High</v>
      </c>
      <c r="AH158" t="str">
        <f t="shared" si="36"/>
        <v>High</v>
      </c>
      <c r="AI158">
        <f t="shared" si="37"/>
        <v>0</v>
      </c>
      <c r="AJ158">
        <f t="shared" si="38"/>
        <v>1</v>
      </c>
      <c r="AK158" t="str">
        <f t="shared" si="39"/>
        <v>High</v>
      </c>
    </row>
    <row r="159" spans="1:37" x14ac:dyDescent="0.25">
      <c r="A159" s="9">
        <v>44568.458333333336</v>
      </c>
      <c r="B159" s="1" t="str">
        <f t="shared" si="28"/>
        <v>Friday</v>
      </c>
      <c r="C159" s="1" t="str">
        <f t="shared" si="29"/>
        <v>Weekday</v>
      </c>
      <c r="D159" s="4">
        <f t="shared" si="30"/>
        <v>11</v>
      </c>
      <c r="E159" s="4" t="str">
        <f t="shared" si="31"/>
        <v>Peak</v>
      </c>
      <c r="F159">
        <v>24.5292370052865</v>
      </c>
      <c r="G159">
        <v>39.489449343902798</v>
      </c>
      <c r="H159">
        <v>1587.92976764637</v>
      </c>
      <c r="I159">
        <v>0</v>
      </c>
      <c r="J159" t="s">
        <v>11</v>
      </c>
      <c r="K159" t="s">
        <v>12</v>
      </c>
      <c r="L159">
        <v>15.923690864342801</v>
      </c>
      <c r="M159" t="s">
        <v>17</v>
      </c>
      <c r="N159" t="s">
        <v>14</v>
      </c>
      <c r="O159">
        <v>76.927585077347601</v>
      </c>
      <c r="P159">
        <f t="shared" si="40"/>
        <v>601.68346806151669</v>
      </c>
      <c r="Q159">
        <f t="shared" si="32"/>
        <v>1886.9749666066004</v>
      </c>
      <c r="T159">
        <f t="shared" si="41"/>
        <v>76.102308154472098</v>
      </c>
      <c r="U159">
        <f t="shared" si="33"/>
        <v>0.82527692287550281</v>
      </c>
      <c r="AC159" t="str">
        <f t="shared" si="34"/>
        <v>Low</v>
      </c>
      <c r="AD159" t="str">
        <f t="shared" si="35"/>
        <v>High</v>
      </c>
      <c r="AH159" t="str">
        <f t="shared" si="36"/>
        <v>Low</v>
      </c>
      <c r="AI159">
        <f t="shared" si="37"/>
        <v>1</v>
      </c>
      <c r="AJ159">
        <f t="shared" si="38"/>
        <v>0</v>
      </c>
      <c r="AK159" t="str">
        <f t="shared" si="39"/>
        <v>Medium</v>
      </c>
    </row>
    <row r="160" spans="1:37" x14ac:dyDescent="0.25">
      <c r="A160" s="9">
        <v>44568.5</v>
      </c>
      <c r="B160" s="1" t="str">
        <f t="shared" si="28"/>
        <v>Friday</v>
      </c>
      <c r="C160" s="1" t="str">
        <f t="shared" si="29"/>
        <v>Weekday</v>
      </c>
      <c r="D160" s="4">
        <f t="shared" si="30"/>
        <v>12</v>
      </c>
      <c r="E160" s="4" t="str">
        <f t="shared" si="31"/>
        <v>Peak</v>
      </c>
      <c r="F160">
        <v>29.586849692437799</v>
      </c>
      <c r="G160">
        <v>53.875314812510197</v>
      </c>
      <c r="H160">
        <v>1604.51421548138</v>
      </c>
      <c r="I160">
        <v>1</v>
      </c>
      <c r="J160" t="s">
        <v>11</v>
      </c>
      <c r="K160" t="s">
        <v>12</v>
      </c>
      <c r="L160">
        <v>25.6768180711117</v>
      </c>
      <c r="M160" t="s">
        <v>18</v>
      </c>
      <c r="N160" t="s">
        <v>19</v>
      </c>
      <c r="O160">
        <v>82.962933060529593</v>
      </c>
      <c r="P160">
        <f t="shared" si="40"/>
        <v>875.38167472290661</v>
      </c>
      <c r="Q160">
        <f t="shared" si="32"/>
        <v>2454.6118305056675</v>
      </c>
      <c r="T160">
        <f t="shared" si="41"/>
        <v>86.228754897066906</v>
      </c>
      <c r="U160">
        <f t="shared" si="33"/>
        <v>3.2658218365373131</v>
      </c>
      <c r="AC160" t="str">
        <f t="shared" si="34"/>
        <v>Low</v>
      </c>
      <c r="AD160" t="str">
        <f t="shared" si="35"/>
        <v>High</v>
      </c>
      <c r="AH160" t="str">
        <f t="shared" si="36"/>
        <v>High</v>
      </c>
      <c r="AI160">
        <f t="shared" si="37"/>
        <v>1</v>
      </c>
      <c r="AJ160">
        <f t="shared" si="38"/>
        <v>0</v>
      </c>
      <c r="AK160" t="str">
        <f t="shared" si="39"/>
        <v>High</v>
      </c>
    </row>
    <row r="161" spans="1:37" x14ac:dyDescent="0.25">
      <c r="A161" s="9">
        <v>44568.541666666664</v>
      </c>
      <c r="B161" s="1" t="str">
        <f t="shared" si="28"/>
        <v>Friday</v>
      </c>
      <c r="C161" s="1" t="str">
        <f t="shared" si="29"/>
        <v>Weekday</v>
      </c>
      <c r="D161" s="4">
        <f t="shared" si="30"/>
        <v>13</v>
      </c>
      <c r="E161" s="4" t="str">
        <f t="shared" si="31"/>
        <v>Peak</v>
      </c>
      <c r="F161">
        <v>28.961065597258301</v>
      </c>
      <c r="G161">
        <v>43.883546375748899</v>
      </c>
      <c r="H161">
        <v>1686.8397802470199</v>
      </c>
      <c r="I161">
        <v>0</v>
      </c>
      <c r="J161" t="s">
        <v>11</v>
      </c>
      <c r="K161" t="s">
        <v>11</v>
      </c>
      <c r="L161">
        <v>6.3224723861231302</v>
      </c>
      <c r="M161" t="s">
        <v>18</v>
      </c>
      <c r="N161" t="s">
        <v>19</v>
      </c>
      <c r="O161">
        <v>77.220086033129107</v>
      </c>
      <c r="P161">
        <f t="shared" si="40"/>
        <v>838.74332052869829</v>
      </c>
      <c r="Q161">
        <f t="shared" si="32"/>
        <v>2236.3759770313818</v>
      </c>
      <c r="T161">
        <f t="shared" si="41"/>
        <v>84.975798274212622</v>
      </c>
      <c r="U161">
        <f t="shared" si="33"/>
        <v>7.7557122410835149</v>
      </c>
      <c r="AC161" t="str">
        <f t="shared" si="34"/>
        <v>Low</v>
      </c>
      <c r="AD161" t="str">
        <f t="shared" si="35"/>
        <v>High</v>
      </c>
      <c r="AH161" t="str">
        <f t="shared" si="36"/>
        <v>High</v>
      </c>
      <c r="AI161">
        <f t="shared" si="37"/>
        <v>1</v>
      </c>
      <c r="AJ161">
        <f t="shared" si="38"/>
        <v>1</v>
      </c>
      <c r="AK161" t="str">
        <f t="shared" si="39"/>
        <v>High</v>
      </c>
    </row>
    <row r="162" spans="1:37" x14ac:dyDescent="0.25">
      <c r="A162" s="9">
        <v>44568.583333333336</v>
      </c>
      <c r="B162" s="1" t="str">
        <f t="shared" si="28"/>
        <v>Friday</v>
      </c>
      <c r="C162" s="1" t="str">
        <f t="shared" si="29"/>
        <v>Weekday</v>
      </c>
      <c r="D162" s="4">
        <f t="shared" si="30"/>
        <v>14</v>
      </c>
      <c r="E162" s="4" t="str">
        <f t="shared" si="31"/>
        <v>Peak</v>
      </c>
      <c r="F162">
        <v>24.409070367689701</v>
      </c>
      <c r="G162">
        <v>43.315850568235497</v>
      </c>
      <c r="H162">
        <v>1311.4164767091099</v>
      </c>
      <c r="I162">
        <v>3</v>
      </c>
      <c r="J162" t="s">
        <v>12</v>
      </c>
      <c r="K162" t="s">
        <v>12</v>
      </c>
      <c r="L162">
        <v>20.391466373551999</v>
      </c>
      <c r="M162" t="s">
        <v>16</v>
      </c>
      <c r="N162" t="s">
        <v>14</v>
      </c>
      <c r="O162">
        <v>71.1310616774268</v>
      </c>
      <c r="P162">
        <f t="shared" si="40"/>
        <v>595.80271621482746</v>
      </c>
      <c r="Q162">
        <f t="shared" si="32"/>
        <v>1736.243089812787</v>
      </c>
      <c r="T162">
        <f t="shared" si="41"/>
        <v>75.861708264537455</v>
      </c>
      <c r="U162">
        <f t="shared" si="33"/>
        <v>4.7306465871106553</v>
      </c>
      <c r="AC162" t="str">
        <f t="shared" si="34"/>
        <v>Low</v>
      </c>
      <c r="AD162" t="str">
        <f t="shared" si="35"/>
        <v>Medium</v>
      </c>
      <c r="AH162" t="str">
        <f t="shared" si="36"/>
        <v>Low</v>
      </c>
      <c r="AI162">
        <f t="shared" si="37"/>
        <v>0</v>
      </c>
      <c r="AJ162">
        <f t="shared" si="38"/>
        <v>0</v>
      </c>
      <c r="AK162" t="str">
        <f t="shared" si="39"/>
        <v>Medium</v>
      </c>
    </row>
    <row r="163" spans="1:37" x14ac:dyDescent="0.25">
      <c r="A163" s="9">
        <v>44568.625</v>
      </c>
      <c r="B163" s="1" t="str">
        <f t="shared" si="28"/>
        <v>Friday</v>
      </c>
      <c r="C163" s="1" t="str">
        <f t="shared" si="29"/>
        <v>Weekday</v>
      </c>
      <c r="D163" s="4">
        <f t="shared" si="30"/>
        <v>15</v>
      </c>
      <c r="E163" s="4" t="str">
        <f t="shared" si="31"/>
        <v>Peak</v>
      </c>
      <c r="F163">
        <v>24.099619894072301</v>
      </c>
      <c r="G163">
        <v>45.082721178896598</v>
      </c>
      <c r="H163">
        <v>1748.2362667815801</v>
      </c>
      <c r="I163">
        <v>2</v>
      </c>
      <c r="J163" t="s">
        <v>12</v>
      </c>
      <c r="K163" t="s">
        <v>11</v>
      </c>
      <c r="L163">
        <v>27.237457924110899</v>
      </c>
      <c r="M163" t="s">
        <v>15</v>
      </c>
      <c r="N163" t="s">
        <v>14</v>
      </c>
      <c r="O163">
        <v>69.272221984358495</v>
      </c>
      <c r="P163">
        <f t="shared" si="40"/>
        <v>580.79167903876544</v>
      </c>
      <c r="Q163">
        <f t="shared" si="32"/>
        <v>1669.4342190408386</v>
      </c>
      <c r="T163">
        <f t="shared" si="41"/>
        <v>75.242120736904454</v>
      </c>
      <c r="U163">
        <f t="shared" si="33"/>
        <v>5.9698987525459586</v>
      </c>
      <c r="AC163" t="str">
        <f t="shared" si="34"/>
        <v>Low</v>
      </c>
      <c r="AD163" t="str">
        <f t="shared" si="35"/>
        <v>High</v>
      </c>
      <c r="AH163" t="str">
        <f t="shared" si="36"/>
        <v>Low</v>
      </c>
      <c r="AI163">
        <f t="shared" si="37"/>
        <v>0</v>
      </c>
      <c r="AJ163">
        <f t="shared" si="38"/>
        <v>1</v>
      </c>
      <c r="AK163" t="str">
        <f t="shared" si="39"/>
        <v>Medium</v>
      </c>
    </row>
    <row r="164" spans="1:37" x14ac:dyDescent="0.25">
      <c r="A164" s="9">
        <v>44568.666666666664</v>
      </c>
      <c r="B164" s="1" t="str">
        <f t="shared" si="28"/>
        <v>Friday</v>
      </c>
      <c r="C164" s="1" t="str">
        <f t="shared" si="29"/>
        <v>Weekday</v>
      </c>
      <c r="D164" s="4">
        <f t="shared" si="30"/>
        <v>16</v>
      </c>
      <c r="E164" s="4" t="str">
        <f t="shared" si="31"/>
        <v>Peak</v>
      </c>
      <c r="F164">
        <v>26.609641720351402</v>
      </c>
      <c r="G164">
        <v>59.727566526554497</v>
      </c>
      <c r="H164">
        <v>1796.4192861405099</v>
      </c>
      <c r="I164">
        <v>7</v>
      </c>
      <c r="J164" t="s">
        <v>12</v>
      </c>
      <c r="K164" t="s">
        <v>11</v>
      </c>
      <c r="L164">
        <v>13.9650527202096</v>
      </c>
      <c r="M164" t="s">
        <v>16</v>
      </c>
      <c r="N164" t="s">
        <v>14</v>
      </c>
      <c r="O164">
        <v>82.236848275938996</v>
      </c>
      <c r="P164">
        <f t="shared" si="40"/>
        <v>708.07303248546589</v>
      </c>
      <c r="Q164">
        <f t="shared" si="32"/>
        <v>2188.2930688336346</v>
      </c>
      <c r="T164">
        <f t="shared" si="41"/>
        <v>80.267733396240445</v>
      </c>
      <c r="U164">
        <f t="shared" si="33"/>
        <v>1.9691148796985516</v>
      </c>
      <c r="AC164" t="str">
        <f t="shared" si="34"/>
        <v>High</v>
      </c>
      <c r="AD164" t="str">
        <f t="shared" si="35"/>
        <v>High</v>
      </c>
      <c r="AH164" t="str">
        <f t="shared" si="36"/>
        <v>High</v>
      </c>
      <c r="AI164">
        <f t="shared" si="37"/>
        <v>0</v>
      </c>
      <c r="AJ164">
        <f t="shared" si="38"/>
        <v>1</v>
      </c>
      <c r="AK164" t="str">
        <f t="shared" si="39"/>
        <v>High</v>
      </c>
    </row>
    <row r="165" spans="1:37" x14ac:dyDescent="0.25">
      <c r="A165" s="9">
        <v>44568.708333333336</v>
      </c>
      <c r="B165" s="1" t="str">
        <f t="shared" si="28"/>
        <v>Friday</v>
      </c>
      <c r="C165" s="1" t="str">
        <f t="shared" si="29"/>
        <v>Weekday</v>
      </c>
      <c r="D165" s="4">
        <f t="shared" si="30"/>
        <v>17</v>
      </c>
      <c r="E165" s="4" t="str">
        <f t="shared" si="31"/>
        <v>Peak</v>
      </c>
      <c r="F165">
        <v>29.3398133835375</v>
      </c>
      <c r="G165">
        <v>46.061503058825501</v>
      </c>
      <c r="H165">
        <v>1774.8943563867699</v>
      </c>
      <c r="I165">
        <v>5</v>
      </c>
      <c r="J165" t="s">
        <v>11</v>
      </c>
      <c r="K165" t="s">
        <v>12</v>
      </c>
      <c r="L165">
        <v>15.4105631825717</v>
      </c>
      <c r="M165" t="s">
        <v>15</v>
      </c>
      <c r="N165" t="s">
        <v>19</v>
      </c>
      <c r="O165">
        <v>83.331615985742104</v>
      </c>
      <c r="P165">
        <f t="shared" si="40"/>
        <v>860.82464938080625</v>
      </c>
      <c r="Q165">
        <f t="shared" si="32"/>
        <v>2444.9340619702834</v>
      </c>
      <c r="T165">
        <f t="shared" si="41"/>
        <v>85.734134177706309</v>
      </c>
      <c r="U165">
        <f t="shared" si="33"/>
        <v>2.4025181919642051</v>
      </c>
      <c r="AC165" t="str">
        <f t="shared" si="34"/>
        <v>Medium</v>
      </c>
      <c r="AD165" t="str">
        <f t="shared" si="35"/>
        <v>High</v>
      </c>
      <c r="AH165" t="str">
        <f t="shared" si="36"/>
        <v>High</v>
      </c>
      <c r="AI165">
        <f t="shared" si="37"/>
        <v>1</v>
      </c>
      <c r="AJ165">
        <f t="shared" si="38"/>
        <v>0</v>
      </c>
      <c r="AK165" t="str">
        <f t="shared" si="39"/>
        <v>High</v>
      </c>
    </row>
    <row r="166" spans="1:37" x14ac:dyDescent="0.25">
      <c r="A166" s="9">
        <v>44568.75</v>
      </c>
      <c r="B166" s="1" t="str">
        <f t="shared" si="28"/>
        <v>Friday</v>
      </c>
      <c r="C166" s="1" t="str">
        <f t="shared" si="29"/>
        <v>Weekday</v>
      </c>
      <c r="D166" s="4">
        <f t="shared" si="30"/>
        <v>18</v>
      </c>
      <c r="E166" s="4" t="str">
        <f t="shared" si="31"/>
        <v>Peak</v>
      </c>
      <c r="F166">
        <v>28.045369751086</v>
      </c>
      <c r="G166">
        <v>39.324409194418998</v>
      </c>
      <c r="H166">
        <v>1120.3265035392701</v>
      </c>
      <c r="I166">
        <v>3</v>
      </c>
      <c r="J166" t="s">
        <v>11</v>
      </c>
      <c r="K166" t="s">
        <v>12</v>
      </c>
      <c r="L166">
        <v>21.2363384573319</v>
      </c>
      <c r="M166" t="s">
        <v>20</v>
      </c>
      <c r="N166" t="s">
        <v>19</v>
      </c>
      <c r="O166">
        <v>95.070962168328805</v>
      </c>
      <c r="P166">
        <f t="shared" si="40"/>
        <v>786.54276447512962</v>
      </c>
      <c r="Q166">
        <f t="shared" si="32"/>
        <v>2666.3002866022903</v>
      </c>
      <c r="T166">
        <f t="shared" si="41"/>
        <v>83.142374919704636</v>
      </c>
      <c r="U166">
        <f t="shared" si="33"/>
        <v>11.928587248624169</v>
      </c>
      <c r="AC166" t="str">
        <f t="shared" si="34"/>
        <v>Low</v>
      </c>
      <c r="AD166" t="str">
        <f t="shared" si="35"/>
        <v>Medium</v>
      </c>
      <c r="AH166" t="str">
        <f t="shared" si="36"/>
        <v>High</v>
      </c>
      <c r="AI166">
        <f t="shared" si="37"/>
        <v>1</v>
      </c>
      <c r="AJ166">
        <f t="shared" si="38"/>
        <v>0</v>
      </c>
      <c r="AK166" t="str">
        <f t="shared" si="39"/>
        <v>High</v>
      </c>
    </row>
    <row r="167" spans="1:37" x14ac:dyDescent="0.25">
      <c r="A167" s="9">
        <v>44568.791666666664</v>
      </c>
      <c r="B167" s="1" t="str">
        <f t="shared" si="28"/>
        <v>Friday</v>
      </c>
      <c r="C167" s="1" t="str">
        <f t="shared" si="29"/>
        <v>Weekday</v>
      </c>
      <c r="D167" s="4">
        <f t="shared" si="30"/>
        <v>19</v>
      </c>
      <c r="E167" s="4" t="str">
        <f t="shared" si="31"/>
        <v>Peak</v>
      </c>
      <c r="F167">
        <v>24.744753025036399</v>
      </c>
      <c r="G167">
        <v>30.1674515775596</v>
      </c>
      <c r="H167">
        <v>1866.0889864799201</v>
      </c>
      <c r="I167">
        <v>0</v>
      </c>
      <c r="J167" t="s">
        <v>11</v>
      </c>
      <c r="K167" t="s">
        <v>11</v>
      </c>
      <c r="L167">
        <v>8.6200377392433598</v>
      </c>
      <c r="M167" t="s">
        <v>17</v>
      </c>
      <c r="N167" t="s">
        <v>14</v>
      </c>
      <c r="O167">
        <v>79.800250104508194</v>
      </c>
      <c r="P167">
        <f t="shared" si="40"/>
        <v>612.30280227004801</v>
      </c>
      <c r="Q167">
        <f t="shared" si="32"/>
        <v>1974.6374801721904</v>
      </c>
      <c r="T167">
        <f t="shared" si="41"/>
        <v>76.533818361198229</v>
      </c>
      <c r="U167">
        <f t="shared" si="33"/>
        <v>3.2664317433099654</v>
      </c>
      <c r="AC167" t="str">
        <f t="shared" si="34"/>
        <v>Low</v>
      </c>
      <c r="AD167" t="str">
        <f t="shared" si="35"/>
        <v>High</v>
      </c>
      <c r="AH167" t="str">
        <f t="shared" si="36"/>
        <v>High</v>
      </c>
      <c r="AI167">
        <f t="shared" si="37"/>
        <v>1</v>
      </c>
      <c r="AJ167">
        <f t="shared" si="38"/>
        <v>1</v>
      </c>
      <c r="AK167" t="str">
        <f t="shared" si="39"/>
        <v>Medium</v>
      </c>
    </row>
    <row r="168" spans="1:37" x14ac:dyDescent="0.25">
      <c r="A168" s="9">
        <v>44568.833333333336</v>
      </c>
      <c r="B168" s="1" t="str">
        <f t="shared" si="28"/>
        <v>Friday</v>
      </c>
      <c r="C168" s="1" t="str">
        <f t="shared" si="29"/>
        <v>Weekday</v>
      </c>
      <c r="D168" s="4">
        <f t="shared" si="30"/>
        <v>20</v>
      </c>
      <c r="E168" s="4" t="str">
        <f t="shared" si="31"/>
        <v>Peak</v>
      </c>
      <c r="F168">
        <v>24.9394361413264</v>
      </c>
      <c r="G168">
        <v>40.489573812808302</v>
      </c>
      <c r="H168">
        <v>1536.6268026277601</v>
      </c>
      <c r="I168">
        <v>4</v>
      </c>
      <c r="J168" t="s">
        <v>11</v>
      </c>
      <c r="K168" t="s">
        <v>12</v>
      </c>
      <c r="L168">
        <v>11.4861751413587</v>
      </c>
      <c r="M168" t="s">
        <v>21</v>
      </c>
      <c r="N168" t="s">
        <v>14</v>
      </c>
      <c r="O168">
        <v>78.730500815935002</v>
      </c>
      <c r="P168">
        <f t="shared" si="40"/>
        <v>621.97547504729744</v>
      </c>
      <c r="Q168">
        <f t="shared" si="32"/>
        <v>1963.4942974736571</v>
      </c>
      <c r="T168">
        <f t="shared" si="41"/>
        <v>76.923616538864437</v>
      </c>
      <c r="U168">
        <f t="shared" si="33"/>
        <v>1.8068842770705658</v>
      </c>
      <c r="AC168" t="str">
        <f t="shared" si="34"/>
        <v>Low</v>
      </c>
      <c r="AD168" t="str">
        <f t="shared" si="35"/>
        <v>High</v>
      </c>
      <c r="AH168" t="str">
        <f t="shared" si="36"/>
        <v>High</v>
      </c>
      <c r="AI168">
        <f t="shared" si="37"/>
        <v>1</v>
      </c>
      <c r="AJ168">
        <f t="shared" si="38"/>
        <v>0</v>
      </c>
      <c r="AK168" t="str">
        <f t="shared" si="39"/>
        <v>Medium</v>
      </c>
    </row>
    <row r="169" spans="1:37" x14ac:dyDescent="0.25">
      <c r="A169" s="9">
        <v>44568.875</v>
      </c>
      <c r="B169" s="1" t="str">
        <f t="shared" si="28"/>
        <v>Friday</v>
      </c>
      <c r="C169" s="1" t="str">
        <f t="shared" si="29"/>
        <v>Weekday</v>
      </c>
      <c r="D169" s="4">
        <f t="shared" si="30"/>
        <v>21</v>
      </c>
      <c r="E169" s="4" t="str">
        <f t="shared" si="31"/>
        <v>Peak</v>
      </c>
      <c r="F169">
        <v>22.553950124150699</v>
      </c>
      <c r="G169">
        <v>41.048182503087602</v>
      </c>
      <c r="H169">
        <v>1317.16132956808</v>
      </c>
      <c r="I169">
        <v>1</v>
      </c>
      <c r="J169" t="s">
        <v>11</v>
      </c>
      <c r="K169" t="s">
        <v>11</v>
      </c>
      <c r="L169">
        <v>15.189540736366601</v>
      </c>
      <c r="M169" t="s">
        <v>13</v>
      </c>
      <c r="N169" t="s">
        <v>19</v>
      </c>
      <c r="O169">
        <v>85.4276773464819</v>
      </c>
      <c r="P169">
        <f t="shared" si="40"/>
        <v>508.68066620267734</v>
      </c>
      <c r="Q169">
        <f t="shared" si="32"/>
        <v>1926.7315740945912</v>
      </c>
      <c r="T169">
        <f t="shared" si="41"/>
        <v>72.147351806394298</v>
      </c>
      <c r="U169">
        <f t="shared" si="33"/>
        <v>13.280325540087603</v>
      </c>
      <c r="AC169" t="str">
        <f t="shared" si="34"/>
        <v>Low</v>
      </c>
      <c r="AD169" t="str">
        <f t="shared" si="35"/>
        <v>Medium</v>
      </c>
      <c r="AH169" t="str">
        <f t="shared" si="36"/>
        <v>High</v>
      </c>
      <c r="AI169">
        <f t="shared" si="37"/>
        <v>1</v>
      </c>
      <c r="AJ169">
        <f t="shared" si="38"/>
        <v>1</v>
      </c>
      <c r="AK169" t="str">
        <f t="shared" si="39"/>
        <v>Medium</v>
      </c>
    </row>
    <row r="170" spans="1:37" x14ac:dyDescent="0.25">
      <c r="A170" s="9">
        <v>44568.916666666664</v>
      </c>
      <c r="B170" s="1" t="str">
        <f t="shared" si="28"/>
        <v>Friday</v>
      </c>
      <c r="C170" s="1" t="str">
        <f t="shared" si="29"/>
        <v>Weekday</v>
      </c>
      <c r="D170" s="4">
        <f t="shared" si="30"/>
        <v>22</v>
      </c>
      <c r="E170" s="4" t="str">
        <f t="shared" si="31"/>
        <v>Off-Peak</v>
      </c>
      <c r="F170">
        <v>26.074941582123699</v>
      </c>
      <c r="G170">
        <v>35.517320879415202</v>
      </c>
      <c r="H170">
        <v>1531.8853160440699</v>
      </c>
      <c r="I170">
        <v>6</v>
      </c>
      <c r="J170" t="s">
        <v>12</v>
      </c>
      <c r="K170" t="s">
        <v>11</v>
      </c>
      <c r="L170">
        <v>6.3192005989780098</v>
      </c>
      <c r="M170" t="s">
        <v>20</v>
      </c>
      <c r="N170" t="s">
        <v>14</v>
      </c>
      <c r="O170">
        <v>84.031689827580294</v>
      </c>
      <c r="P170">
        <f t="shared" si="40"/>
        <v>679.9025785111636</v>
      </c>
      <c r="Q170">
        <f t="shared" si="32"/>
        <v>2191.1214033012943</v>
      </c>
      <c r="T170">
        <f t="shared" si="41"/>
        <v>79.197146776039858</v>
      </c>
      <c r="U170">
        <f t="shared" si="33"/>
        <v>4.834543051540436</v>
      </c>
      <c r="AC170" t="str">
        <f t="shared" si="34"/>
        <v>High</v>
      </c>
      <c r="AD170" t="str">
        <f t="shared" si="35"/>
        <v>High</v>
      </c>
      <c r="AH170" t="str">
        <f t="shared" si="36"/>
        <v>High</v>
      </c>
      <c r="AI170">
        <f t="shared" si="37"/>
        <v>0</v>
      </c>
      <c r="AJ170">
        <f t="shared" si="38"/>
        <v>1</v>
      </c>
      <c r="AK170" t="str">
        <f t="shared" si="39"/>
        <v>High</v>
      </c>
    </row>
    <row r="171" spans="1:37" x14ac:dyDescent="0.25">
      <c r="A171" s="9">
        <v>44568.958333333336</v>
      </c>
      <c r="B171" s="1" t="str">
        <f t="shared" si="28"/>
        <v>Friday</v>
      </c>
      <c r="C171" s="1" t="str">
        <f t="shared" si="29"/>
        <v>Weekday</v>
      </c>
      <c r="D171" s="4">
        <f t="shared" si="30"/>
        <v>23</v>
      </c>
      <c r="E171" s="4" t="str">
        <f t="shared" si="31"/>
        <v>Off-Peak</v>
      </c>
      <c r="F171">
        <v>20.632690730111602</v>
      </c>
      <c r="G171">
        <v>50.952434884854497</v>
      </c>
      <c r="H171">
        <v>1004.40654983302</v>
      </c>
      <c r="I171">
        <v>5</v>
      </c>
      <c r="J171" t="s">
        <v>11</v>
      </c>
      <c r="K171" t="s">
        <v>11</v>
      </c>
      <c r="L171">
        <v>26.3590095900541</v>
      </c>
      <c r="M171" t="s">
        <v>21</v>
      </c>
      <c r="N171" t="s">
        <v>14</v>
      </c>
      <c r="O171">
        <v>72.890583619106295</v>
      </c>
      <c r="P171">
        <f t="shared" si="40"/>
        <v>425.70792676443324</v>
      </c>
      <c r="Q171">
        <f t="shared" si="32"/>
        <v>1503.9288689503589</v>
      </c>
      <c r="T171">
        <f t="shared" si="41"/>
        <v>68.300570303755109</v>
      </c>
      <c r="U171">
        <f t="shared" si="33"/>
        <v>4.590013315351186</v>
      </c>
      <c r="AC171" t="str">
        <f t="shared" si="34"/>
        <v>Medium</v>
      </c>
      <c r="AD171" t="str">
        <f t="shared" si="35"/>
        <v>Medium</v>
      </c>
      <c r="AH171" t="str">
        <f t="shared" si="36"/>
        <v>Low</v>
      </c>
      <c r="AI171">
        <f t="shared" si="37"/>
        <v>1</v>
      </c>
      <c r="AJ171">
        <f t="shared" si="38"/>
        <v>1</v>
      </c>
      <c r="AK171" t="str">
        <f t="shared" si="39"/>
        <v>Low</v>
      </c>
    </row>
    <row r="172" spans="1:37" x14ac:dyDescent="0.25">
      <c r="A172" s="9">
        <v>44569</v>
      </c>
      <c r="B172" s="1" t="str">
        <f t="shared" si="28"/>
        <v>Saturday</v>
      </c>
      <c r="C172" s="1" t="str">
        <f t="shared" si="29"/>
        <v>Weekend</v>
      </c>
      <c r="D172" s="4">
        <f t="shared" si="30"/>
        <v>0</v>
      </c>
      <c r="E172" s="4" t="str">
        <f t="shared" si="31"/>
        <v>Off-Peak</v>
      </c>
      <c r="F172">
        <v>25.714734535112399</v>
      </c>
      <c r="G172">
        <v>42.2986653653522</v>
      </c>
      <c r="H172">
        <v>1999.20420846401</v>
      </c>
      <c r="I172">
        <v>1</v>
      </c>
      <c r="J172" t="s">
        <v>11</v>
      </c>
      <c r="K172" t="s">
        <v>11</v>
      </c>
      <c r="L172">
        <v>29.565863391343601</v>
      </c>
      <c r="M172" t="s">
        <v>15</v>
      </c>
      <c r="N172" t="s">
        <v>14</v>
      </c>
      <c r="O172">
        <v>75.614981888905803</v>
      </c>
      <c r="P172">
        <f t="shared" si="40"/>
        <v>661.24757221130233</v>
      </c>
      <c r="Q172">
        <f t="shared" si="32"/>
        <v>1944.4191861505446</v>
      </c>
      <c r="T172">
        <f t="shared" si="41"/>
        <v>78.475933487577905</v>
      </c>
      <c r="U172">
        <f t="shared" si="33"/>
        <v>2.8609515986721021</v>
      </c>
      <c r="AC172" t="str">
        <f t="shared" si="34"/>
        <v>Low</v>
      </c>
      <c r="AD172" t="str">
        <f t="shared" si="35"/>
        <v>High</v>
      </c>
      <c r="AH172" t="str">
        <f t="shared" si="36"/>
        <v>Low</v>
      </c>
      <c r="AI172">
        <f t="shared" si="37"/>
        <v>1</v>
      </c>
      <c r="AJ172">
        <f t="shared" si="38"/>
        <v>1</v>
      </c>
      <c r="AK172" t="str">
        <f t="shared" si="39"/>
        <v>Medium</v>
      </c>
    </row>
    <row r="173" spans="1:37" x14ac:dyDescent="0.25">
      <c r="A173" s="9">
        <v>44569.041666666664</v>
      </c>
      <c r="B173" s="1" t="str">
        <f t="shared" si="28"/>
        <v>Saturday</v>
      </c>
      <c r="C173" s="1" t="str">
        <f t="shared" si="29"/>
        <v>Weekend</v>
      </c>
      <c r="D173" s="4">
        <f t="shared" si="30"/>
        <v>1</v>
      </c>
      <c r="E173" s="4" t="str">
        <f t="shared" si="31"/>
        <v>Off-Peak</v>
      </c>
      <c r="F173">
        <v>20.914792454844999</v>
      </c>
      <c r="G173">
        <v>31.7100938303189</v>
      </c>
      <c r="H173">
        <v>1486.7808684517099</v>
      </c>
      <c r="I173">
        <v>5</v>
      </c>
      <c r="J173" t="s">
        <v>12</v>
      </c>
      <c r="K173" t="s">
        <v>11</v>
      </c>
      <c r="L173">
        <v>4.3068603475771896</v>
      </c>
      <c r="M173" t="s">
        <v>18</v>
      </c>
      <c r="N173" t="s">
        <v>14</v>
      </c>
      <c r="O173">
        <v>71.789647215440397</v>
      </c>
      <c r="P173">
        <f t="shared" si="40"/>
        <v>437.4285434292413</v>
      </c>
      <c r="Q173">
        <f t="shared" si="32"/>
        <v>1501.4655719174771</v>
      </c>
      <c r="T173">
        <f t="shared" si="41"/>
        <v>68.865399654718303</v>
      </c>
      <c r="U173">
        <f t="shared" si="33"/>
        <v>2.9242475607220939</v>
      </c>
      <c r="AC173" t="str">
        <f t="shared" si="34"/>
        <v>Medium</v>
      </c>
      <c r="AD173" t="str">
        <f t="shared" si="35"/>
        <v>Medium</v>
      </c>
      <c r="AH173" t="str">
        <f t="shared" si="36"/>
        <v>Low</v>
      </c>
      <c r="AI173">
        <f t="shared" si="37"/>
        <v>0</v>
      </c>
      <c r="AJ173">
        <f t="shared" si="38"/>
        <v>1</v>
      </c>
      <c r="AK173" t="str">
        <f t="shared" si="39"/>
        <v>Low</v>
      </c>
    </row>
    <row r="174" spans="1:37" x14ac:dyDescent="0.25">
      <c r="A174" s="9">
        <v>44569.083333333336</v>
      </c>
      <c r="B174" s="1" t="str">
        <f t="shared" si="28"/>
        <v>Saturday</v>
      </c>
      <c r="C174" s="1" t="str">
        <f t="shared" si="29"/>
        <v>Weekend</v>
      </c>
      <c r="D174" s="4">
        <f t="shared" si="30"/>
        <v>2</v>
      </c>
      <c r="E174" s="4" t="str">
        <f t="shared" si="31"/>
        <v>Off-Peak</v>
      </c>
      <c r="F174">
        <v>25.205341493580399</v>
      </c>
      <c r="G174">
        <v>48.649900875030198</v>
      </c>
      <c r="H174">
        <v>1533.20817238329</v>
      </c>
      <c r="I174">
        <v>3</v>
      </c>
      <c r="J174" t="s">
        <v>12</v>
      </c>
      <c r="K174" t="s">
        <v>12</v>
      </c>
      <c r="L174">
        <v>4.0547426526501997</v>
      </c>
      <c r="M174" t="s">
        <v>17</v>
      </c>
      <c r="N174" t="s">
        <v>14</v>
      </c>
      <c r="O174">
        <v>63.008157658393699</v>
      </c>
      <c r="P174">
        <f t="shared" si="40"/>
        <v>635.30923980800571</v>
      </c>
      <c r="Q174">
        <f t="shared" si="32"/>
        <v>1588.1421306611662</v>
      </c>
      <c r="T174">
        <f t="shared" si="41"/>
        <v>77.456017209839445</v>
      </c>
      <c r="U174">
        <f t="shared" si="33"/>
        <v>14.447859551445745</v>
      </c>
      <c r="AC174" t="str">
        <f t="shared" si="34"/>
        <v>Low</v>
      </c>
      <c r="AD174" t="str">
        <f t="shared" si="35"/>
        <v>High</v>
      </c>
      <c r="AH174" t="str">
        <f t="shared" si="36"/>
        <v>Low</v>
      </c>
      <c r="AI174">
        <f t="shared" si="37"/>
        <v>0</v>
      </c>
      <c r="AJ174">
        <f t="shared" si="38"/>
        <v>0</v>
      </c>
      <c r="AK174" t="str">
        <f t="shared" si="39"/>
        <v>Medium</v>
      </c>
    </row>
    <row r="175" spans="1:37" x14ac:dyDescent="0.25">
      <c r="A175" s="9">
        <v>44569.125</v>
      </c>
      <c r="B175" s="1" t="str">
        <f t="shared" si="28"/>
        <v>Saturday</v>
      </c>
      <c r="C175" s="1" t="str">
        <f t="shared" si="29"/>
        <v>Weekend</v>
      </c>
      <c r="D175" s="4">
        <f t="shared" si="30"/>
        <v>3</v>
      </c>
      <c r="E175" s="4" t="str">
        <f t="shared" si="31"/>
        <v>Off-Peak</v>
      </c>
      <c r="F175">
        <v>25.9765240648602</v>
      </c>
      <c r="G175">
        <v>38.484152917788599</v>
      </c>
      <c r="H175">
        <v>1595.4276931479999</v>
      </c>
      <c r="I175">
        <v>4</v>
      </c>
      <c r="J175" t="s">
        <v>11</v>
      </c>
      <c r="K175" t="s">
        <v>11</v>
      </c>
      <c r="L175">
        <v>16.205204344352801</v>
      </c>
      <c r="M175" t="s">
        <v>21</v>
      </c>
      <c r="N175" t="s">
        <v>14</v>
      </c>
      <c r="O175">
        <v>94.550624572956394</v>
      </c>
      <c r="P175">
        <f t="shared" si="40"/>
        <v>674.77980249226107</v>
      </c>
      <c r="Q175">
        <f t="shared" si="32"/>
        <v>2456.0965745669641</v>
      </c>
      <c r="T175">
        <f t="shared" si="41"/>
        <v>79.00009338173011</v>
      </c>
      <c r="U175">
        <f t="shared" si="33"/>
        <v>15.550531191226284</v>
      </c>
      <c r="AC175" t="str">
        <f t="shared" si="34"/>
        <v>Low</v>
      </c>
      <c r="AD175" t="str">
        <f t="shared" si="35"/>
        <v>High</v>
      </c>
      <c r="AH175" t="str">
        <f t="shared" si="36"/>
        <v>High</v>
      </c>
      <c r="AI175">
        <f t="shared" si="37"/>
        <v>1</v>
      </c>
      <c r="AJ175">
        <f t="shared" si="38"/>
        <v>1</v>
      </c>
      <c r="AK175" t="str">
        <f t="shared" si="39"/>
        <v>Medium</v>
      </c>
    </row>
    <row r="176" spans="1:37" x14ac:dyDescent="0.25">
      <c r="A176" s="9">
        <v>44569.166666666664</v>
      </c>
      <c r="B176" s="1" t="str">
        <f t="shared" si="28"/>
        <v>Saturday</v>
      </c>
      <c r="C176" s="1" t="str">
        <f t="shared" si="29"/>
        <v>Weekend</v>
      </c>
      <c r="D176" s="4">
        <f t="shared" si="30"/>
        <v>4</v>
      </c>
      <c r="E176" s="4" t="str">
        <f t="shared" si="31"/>
        <v>Off-Peak</v>
      </c>
      <c r="F176">
        <v>27.726413691329199</v>
      </c>
      <c r="G176">
        <v>53.339179016128398</v>
      </c>
      <c r="H176">
        <v>1751.7226232599901</v>
      </c>
      <c r="I176">
        <v>2</v>
      </c>
      <c r="J176" t="s">
        <v>11</v>
      </c>
      <c r="K176" t="s">
        <v>12</v>
      </c>
      <c r="L176">
        <v>21.647358382497799</v>
      </c>
      <c r="M176" t="s">
        <v>17</v>
      </c>
      <c r="N176" t="s">
        <v>19</v>
      </c>
      <c r="O176">
        <v>83.576830536359196</v>
      </c>
      <c r="P176">
        <f t="shared" si="40"/>
        <v>768.75401618272724</v>
      </c>
      <c r="Q176">
        <f t="shared" si="32"/>
        <v>2317.2857784612097</v>
      </c>
      <c r="T176">
        <f t="shared" si="41"/>
        <v>82.503755129668008</v>
      </c>
      <c r="U176">
        <f t="shared" si="33"/>
        <v>1.0730754066911885</v>
      </c>
      <c r="AC176" t="str">
        <f t="shared" si="34"/>
        <v>Low</v>
      </c>
      <c r="AD176" t="str">
        <f t="shared" si="35"/>
        <v>High</v>
      </c>
      <c r="AH176" t="str">
        <f t="shared" si="36"/>
        <v>High</v>
      </c>
      <c r="AI176">
        <f t="shared" si="37"/>
        <v>1</v>
      </c>
      <c r="AJ176">
        <f t="shared" si="38"/>
        <v>0</v>
      </c>
      <c r="AK176" t="str">
        <f t="shared" si="39"/>
        <v>High</v>
      </c>
    </row>
    <row r="177" spans="1:37" x14ac:dyDescent="0.25">
      <c r="A177" s="9">
        <v>44569.208333333336</v>
      </c>
      <c r="B177" s="1" t="str">
        <f t="shared" si="28"/>
        <v>Saturday</v>
      </c>
      <c r="C177" s="1" t="str">
        <f t="shared" si="29"/>
        <v>Weekend</v>
      </c>
      <c r="D177" s="4">
        <f t="shared" si="30"/>
        <v>5</v>
      </c>
      <c r="E177" s="4" t="str">
        <f t="shared" si="31"/>
        <v>Off-Peak</v>
      </c>
      <c r="F177">
        <v>25.251120281554101</v>
      </c>
      <c r="G177">
        <v>33.634974769812501</v>
      </c>
      <c r="H177">
        <v>1822.8779327096099</v>
      </c>
      <c r="I177">
        <v>4</v>
      </c>
      <c r="J177" t="s">
        <v>11</v>
      </c>
      <c r="K177" t="s">
        <v>11</v>
      </c>
      <c r="L177">
        <v>4.4626799245593398</v>
      </c>
      <c r="M177" t="s">
        <v>13</v>
      </c>
      <c r="N177" t="s">
        <v>19</v>
      </c>
      <c r="O177">
        <v>84.693173408188699</v>
      </c>
      <c r="P177">
        <f t="shared" si="40"/>
        <v>637.61907547351291</v>
      </c>
      <c r="Q177">
        <f t="shared" si="32"/>
        <v>2138.5975087566922</v>
      </c>
      <c r="T177">
        <f t="shared" si="41"/>
        <v>77.547676355573145</v>
      </c>
      <c r="U177">
        <f t="shared" si="33"/>
        <v>7.1454970526155535</v>
      </c>
      <c r="AC177" t="str">
        <f t="shared" si="34"/>
        <v>Low</v>
      </c>
      <c r="AD177" t="str">
        <f t="shared" si="35"/>
        <v>High</v>
      </c>
      <c r="AH177" t="str">
        <f t="shared" si="36"/>
        <v>High</v>
      </c>
      <c r="AI177">
        <f t="shared" si="37"/>
        <v>1</v>
      </c>
      <c r="AJ177">
        <f t="shared" si="38"/>
        <v>1</v>
      </c>
      <c r="AK177" t="str">
        <f t="shared" si="39"/>
        <v>Medium</v>
      </c>
    </row>
    <row r="178" spans="1:37" x14ac:dyDescent="0.25">
      <c r="A178" s="9">
        <v>44569.25</v>
      </c>
      <c r="B178" s="1" t="str">
        <f t="shared" si="28"/>
        <v>Saturday</v>
      </c>
      <c r="C178" s="1" t="str">
        <f t="shared" si="29"/>
        <v>Weekend</v>
      </c>
      <c r="D178" s="4">
        <f t="shared" si="30"/>
        <v>6</v>
      </c>
      <c r="E178" s="4" t="str">
        <f t="shared" si="31"/>
        <v>Off-Peak</v>
      </c>
      <c r="F178">
        <v>26.392751375510102</v>
      </c>
      <c r="G178">
        <v>52.946525695457296</v>
      </c>
      <c r="H178">
        <v>1387.1175740254901</v>
      </c>
      <c r="I178">
        <v>2</v>
      </c>
      <c r="J178" t="s">
        <v>12</v>
      </c>
      <c r="K178" t="s">
        <v>12</v>
      </c>
      <c r="L178">
        <v>4.6703688196127597</v>
      </c>
      <c r="M178" t="s">
        <v>16</v>
      </c>
      <c r="N178" t="s">
        <v>14</v>
      </c>
      <c r="O178">
        <v>78.586138421296994</v>
      </c>
      <c r="P178">
        <f t="shared" si="40"/>
        <v>696.57732516949034</v>
      </c>
      <c r="Q178">
        <f t="shared" si="32"/>
        <v>2074.1044129147135</v>
      </c>
      <c r="T178">
        <f t="shared" si="41"/>
        <v>79.833471490104742</v>
      </c>
      <c r="U178">
        <f t="shared" si="33"/>
        <v>1.2473330688077482</v>
      </c>
      <c r="AC178" t="str">
        <f t="shared" si="34"/>
        <v>Low</v>
      </c>
      <c r="AD178" t="str">
        <f t="shared" si="35"/>
        <v>Medium</v>
      </c>
      <c r="AH178" t="str">
        <f t="shared" si="36"/>
        <v>High</v>
      </c>
      <c r="AI178">
        <f t="shared" si="37"/>
        <v>0</v>
      </c>
      <c r="AJ178">
        <f t="shared" si="38"/>
        <v>0</v>
      </c>
      <c r="AK178" t="str">
        <f t="shared" si="39"/>
        <v>High</v>
      </c>
    </row>
    <row r="179" spans="1:37" x14ac:dyDescent="0.25">
      <c r="A179" s="9">
        <v>44569.291666666664</v>
      </c>
      <c r="B179" s="1" t="str">
        <f t="shared" si="28"/>
        <v>Saturday</v>
      </c>
      <c r="C179" s="1" t="str">
        <f t="shared" si="29"/>
        <v>Weekend</v>
      </c>
      <c r="D179" s="4">
        <f t="shared" si="30"/>
        <v>7</v>
      </c>
      <c r="E179" s="4" t="str">
        <f t="shared" si="31"/>
        <v>Off-Peak</v>
      </c>
      <c r="F179">
        <v>25.403668920903499</v>
      </c>
      <c r="G179">
        <v>38.216104767740603</v>
      </c>
      <c r="H179">
        <v>1739.9318744254699</v>
      </c>
      <c r="I179">
        <v>2</v>
      </c>
      <c r="J179" t="s">
        <v>11</v>
      </c>
      <c r="K179" t="s">
        <v>12</v>
      </c>
      <c r="L179">
        <v>29.118920042199701</v>
      </c>
      <c r="M179" t="s">
        <v>21</v>
      </c>
      <c r="N179" t="s">
        <v>14</v>
      </c>
      <c r="O179">
        <v>75.646684547501195</v>
      </c>
      <c r="P179">
        <f t="shared" si="40"/>
        <v>645.34639464287829</v>
      </c>
      <c r="Q179">
        <f t="shared" si="32"/>
        <v>1921.7033292087472</v>
      </c>
      <c r="T179">
        <f t="shared" si="41"/>
        <v>77.853112095235744</v>
      </c>
      <c r="U179">
        <f t="shared" si="33"/>
        <v>2.206427547734549</v>
      </c>
      <c r="AC179" t="str">
        <f t="shared" si="34"/>
        <v>Low</v>
      </c>
      <c r="AD179" t="str">
        <f t="shared" si="35"/>
        <v>High</v>
      </c>
      <c r="AH179" t="str">
        <f t="shared" si="36"/>
        <v>Low</v>
      </c>
      <c r="AI179">
        <f t="shared" si="37"/>
        <v>1</v>
      </c>
      <c r="AJ179">
        <f t="shared" si="38"/>
        <v>0</v>
      </c>
      <c r="AK179" t="str">
        <f t="shared" si="39"/>
        <v>Medium</v>
      </c>
    </row>
    <row r="180" spans="1:37" x14ac:dyDescent="0.25">
      <c r="A180" s="9">
        <v>44569.333333333336</v>
      </c>
      <c r="B180" s="1" t="str">
        <f t="shared" si="28"/>
        <v>Saturday</v>
      </c>
      <c r="C180" s="1" t="str">
        <f t="shared" si="29"/>
        <v>Weekend</v>
      </c>
      <c r="D180" s="4">
        <f t="shared" si="30"/>
        <v>8</v>
      </c>
      <c r="E180" s="4" t="str">
        <f t="shared" si="31"/>
        <v>Peak</v>
      </c>
      <c r="F180">
        <v>22.655824352378001</v>
      </c>
      <c r="G180">
        <v>54.163818285954498</v>
      </c>
      <c r="H180">
        <v>1086.4759569750099</v>
      </c>
      <c r="I180">
        <v>7</v>
      </c>
      <c r="J180" t="s">
        <v>12</v>
      </c>
      <c r="K180" t="s">
        <v>11</v>
      </c>
      <c r="L180">
        <v>8.7797631999463803</v>
      </c>
      <c r="M180" t="s">
        <v>17</v>
      </c>
      <c r="N180" t="s">
        <v>19</v>
      </c>
      <c r="O180">
        <v>73.2068674222959</v>
      </c>
      <c r="P180">
        <f t="shared" si="40"/>
        <v>513.28637708580413</v>
      </c>
      <c r="Q180">
        <f t="shared" si="32"/>
        <v>1658.5619297073592</v>
      </c>
      <c r="T180">
        <f t="shared" si="41"/>
        <v>72.351326292065679</v>
      </c>
      <c r="U180">
        <f t="shared" si="33"/>
        <v>0.85554113023022182</v>
      </c>
      <c r="AC180" t="str">
        <f t="shared" si="34"/>
        <v>High</v>
      </c>
      <c r="AD180" t="str">
        <f t="shared" si="35"/>
        <v>Medium</v>
      </c>
      <c r="AH180" t="str">
        <f t="shared" si="36"/>
        <v>Low</v>
      </c>
      <c r="AI180">
        <f t="shared" si="37"/>
        <v>0</v>
      </c>
      <c r="AJ180">
        <f t="shared" si="38"/>
        <v>1</v>
      </c>
      <c r="AK180" t="str">
        <f t="shared" si="39"/>
        <v>Medium</v>
      </c>
    </row>
    <row r="181" spans="1:37" x14ac:dyDescent="0.25">
      <c r="A181" s="9">
        <v>44569.375</v>
      </c>
      <c r="B181" s="1" t="str">
        <f t="shared" si="28"/>
        <v>Saturday</v>
      </c>
      <c r="C181" s="1" t="str">
        <f t="shared" si="29"/>
        <v>Weekend</v>
      </c>
      <c r="D181" s="4">
        <f t="shared" si="30"/>
        <v>9</v>
      </c>
      <c r="E181" s="4" t="str">
        <f t="shared" si="31"/>
        <v>Peak</v>
      </c>
      <c r="F181">
        <v>23.109784917360901</v>
      </c>
      <c r="G181">
        <v>53.8319018791167</v>
      </c>
      <c r="H181">
        <v>1483.8715001968999</v>
      </c>
      <c r="I181">
        <v>1</v>
      </c>
      <c r="J181" t="s">
        <v>11</v>
      </c>
      <c r="K181" t="s">
        <v>12</v>
      </c>
      <c r="L181">
        <v>28.162491048784702</v>
      </c>
      <c r="M181" t="s">
        <v>21</v>
      </c>
      <c r="N181" t="s">
        <v>14</v>
      </c>
      <c r="O181">
        <v>74.333935323608799</v>
      </c>
      <c r="P181">
        <f t="shared" si="40"/>
        <v>534.06215892668138</v>
      </c>
      <c r="Q181">
        <f t="shared" si="32"/>
        <v>1717.8412573896153</v>
      </c>
      <c r="T181">
        <f t="shared" si="41"/>
        <v>73.260254628198666</v>
      </c>
      <c r="U181">
        <f t="shared" si="33"/>
        <v>1.0736806954101326</v>
      </c>
      <c r="AC181" t="str">
        <f t="shared" si="34"/>
        <v>Low</v>
      </c>
      <c r="AD181" t="str">
        <f t="shared" si="35"/>
        <v>Medium</v>
      </c>
      <c r="AH181" t="str">
        <f t="shared" si="36"/>
        <v>Low</v>
      </c>
      <c r="AI181">
        <f t="shared" si="37"/>
        <v>1</v>
      </c>
      <c r="AJ181">
        <f t="shared" si="38"/>
        <v>0</v>
      </c>
      <c r="AK181" t="str">
        <f t="shared" si="39"/>
        <v>Medium</v>
      </c>
    </row>
    <row r="182" spans="1:37" x14ac:dyDescent="0.25">
      <c r="A182" s="9">
        <v>44569.416666666664</v>
      </c>
      <c r="B182" s="1" t="str">
        <f t="shared" si="28"/>
        <v>Saturday</v>
      </c>
      <c r="C182" s="1" t="str">
        <f t="shared" si="29"/>
        <v>Weekend</v>
      </c>
      <c r="D182" s="4">
        <f t="shared" si="30"/>
        <v>10</v>
      </c>
      <c r="E182" s="4" t="str">
        <f t="shared" si="31"/>
        <v>Peak</v>
      </c>
      <c r="F182">
        <v>24.430711279584902</v>
      </c>
      <c r="G182">
        <v>37.298421020130803</v>
      </c>
      <c r="H182">
        <v>1423.2985933354801</v>
      </c>
      <c r="I182">
        <v>9</v>
      </c>
      <c r="J182" t="s">
        <v>11</v>
      </c>
      <c r="K182" t="s">
        <v>11</v>
      </c>
      <c r="L182">
        <v>19.145163006646101</v>
      </c>
      <c r="M182" t="s">
        <v>13</v>
      </c>
      <c r="N182" t="s">
        <v>19</v>
      </c>
      <c r="O182">
        <v>81.300536627293198</v>
      </c>
      <c r="P182">
        <f t="shared" si="40"/>
        <v>596.85965362643697</v>
      </c>
      <c r="Q182">
        <f t="shared" si="32"/>
        <v>1986.2299372167174</v>
      </c>
      <c r="T182">
        <f t="shared" si="41"/>
        <v>75.905038103203168</v>
      </c>
      <c r="U182">
        <f t="shared" si="33"/>
        <v>5.3954985240900299</v>
      </c>
      <c r="AC182" t="str">
        <f t="shared" si="34"/>
        <v>High</v>
      </c>
      <c r="AD182" t="str">
        <f t="shared" si="35"/>
        <v>Medium</v>
      </c>
      <c r="AH182" t="str">
        <f t="shared" si="36"/>
        <v>High</v>
      </c>
      <c r="AI182">
        <f t="shared" si="37"/>
        <v>1</v>
      </c>
      <c r="AJ182">
        <f t="shared" si="38"/>
        <v>1</v>
      </c>
      <c r="AK182" t="str">
        <f t="shared" si="39"/>
        <v>Medium</v>
      </c>
    </row>
    <row r="183" spans="1:37" x14ac:dyDescent="0.25">
      <c r="A183" s="9">
        <v>44569.458333333336</v>
      </c>
      <c r="B183" s="1" t="str">
        <f t="shared" si="28"/>
        <v>Saturday</v>
      </c>
      <c r="C183" s="1" t="str">
        <f t="shared" si="29"/>
        <v>Weekend</v>
      </c>
      <c r="D183" s="4">
        <f t="shared" si="30"/>
        <v>11</v>
      </c>
      <c r="E183" s="4" t="str">
        <f t="shared" si="31"/>
        <v>Peak</v>
      </c>
      <c r="F183">
        <v>23.768468456818699</v>
      </c>
      <c r="G183">
        <v>49.085681128927099</v>
      </c>
      <c r="H183">
        <v>1312.4464566112199</v>
      </c>
      <c r="I183">
        <v>7</v>
      </c>
      <c r="J183" t="s">
        <v>11</v>
      </c>
      <c r="K183" t="s">
        <v>12</v>
      </c>
      <c r="L183">
        <v>16.753370198956901</v>
      </c>
      <c r="M183" t="s">
        <v>20</v>
      </c>
      <c r="N183" t="s">
        <v>14</v>
      </c>
      <c r="O183">
        <v>78.229207487954696</v>
      </c>
      <c r="P183">
        <f t="shared" si="40"/>
        <v>564.94009278278543</v>
      </c>
      <c r="Q183">
        <f t="shared" si="32"/>
        <v>1859.3884505793762</v>
      </c>
      <c r="T183">
        <f t="shared" si="41"/>
        <v>74.579083133886442</v>
      </c>
      <c r="U183">
        <f t="shared" si="33"/>
        <v>3.6501243540682538</v>
      </c>
      <c r="AC183" t="str">
        <f t="shared" si="34"/>
        <v>High</v>
      </c>
      <c r="AD183" t="str">
        <f t="shared" si="35"/>
        <v>Medium</v>
      </c>
      <c r="AH183" t="str">
        <f t="shared" si="36"/>
        <v>High</v>
      </c>
      <c r="AI183">
        <f t="shared" si="37"/>
        <v>1</v>
      </c>
      <c r="AJ183">
        <f t="shared" si="38"/>
        <v>0</v>
      </c>
      <c r="AK183" t="str">
        <f t="shared" si="39"/>
        <v>Medium</v>
      </c>
    </row>
    <row r="184" spans="1:37" x14ac:dyDescent="0.25">
      <c r="A184" s="9">
        <v>44569.5</v>
      </c>
      <c r="B184" s="1" t="str">
        <f t="shared" si="28"/>
        <v>Saturday</v>
      </c>
      <c r="C184" s="1" t="str">
        <f t="shared" si="29"/>
        <v>Weekend</v>
      </c>
      <c r="D184" s="4">
        <f t="shared" si="30"/>
        <v>12</v>
      </c>
      <c r="E184" s="4" t="str">
        <f t="shared" si="31"/>
        <v>Peak</v>
      </c>
      <c r="F184">
        <v>25.673183798344098</v>
      </c>
      <c r="G184">
        <v>55.437300177719202</v>
      </c>
      <c r="H184">
        <v>1353.51969769264</v>
      </c>
      <c r="I184">
        <v>0</v>
      </c>
      <c r="J184" t="s">
        <v>12</v>
      </c>
      <c r="K184" t="s">
        <v>12</v>
      </c>
      <c r="L184">
        <v>14.2552474412417</v>
      </c>
      <c r="M184" t="s">
        <v>15</v>
      </c>
      <c r="N184" t="s">
        <v>14</v>
      </c>
      <c r="O184">
        <v>75.410315860360896</v>
      </c>
      <c r="P184">
        <f t="shared" si="40"/>
        <v>659.11236634355794</v>
      </c>
      <c r="Q184">
        <f t="shared" si="32"/>
        <v>1936.0228993742282</v>
      </c>
      <c r="T184">
        <f t="shared" si="41"/>
        <v>78.392739825068176</v>
      </c>
      <c r="U184">
        <f t="shared" si="33"/>
        <v>2.9824239647072801</v>
      </c>
      <c r="AC184" t="str">
        <f t="shared" si="34"/>
        <v>Low</v>
      </c>
      <c r="AD184" t="str">
        <f t="shared" si="35"/>
        <v>Medium</v>
      </c>
      <c r="AH184" t="str">
        <f t="shared" si="36"/>
        <v>Low</v>
      </c>
      <c r="AI184">
        <f t="shared" si="37"/>
        <v>0</v>
      </c>
      <c r="AJ184">
        <f t="shared" si="38"/>
        <v>0</v>
      </c>
      <c r="AK184" t="str">
        <f t="shared" si="39"/>
        <v>Medium</v>
      </c>
    </row>
    <row r="185" spans="1:37" x14ac:dyDescent="0.25">
      <c r="A185" s="9">
        <v>44569.541666666664</v>
      </c>
      <c r="B185" s="1" t="str">
        <f t="shared" si="28"/>
        <v>Saturday</v>
      </c>
      <c r="C185" s="1" t="str">
        <f t="shared" si="29"/>
        <v>Weekend</v>
      </c>
      <c r="D185" s="4">
        <f t="shared" si="30"/>
        <v>13</v>
      </c>
      <c r="E185" s="4" t="str">
        <f t="shared" si="31"/>
        <v>Peak</v>
      </c>
      <c r="F185">
        <v>24.128751702997199</v>
      </c>
      <c r="G185">
        <v>56.931777006079301</v>
      </c>
      <c r="H185">
        <v>1666.7137127092601</v>
      </c>
      <c r="I185">
        <v>3</v>
      </c>
      <c r="J185" t="s">
        <v>11</v>
      </c>
      <c r="K185" t="s">
        <v>11</v>
      </c>
      <c r="L185">
        <v>24.837469269745402</v>
      </c>
      <c r="M185" t="s">
        <v>16</v>
      </c>
      <c r="N185" t="s">
        <v>14</v>
      </c>
      <c r="O185">
        <v>71.186230458976297</v>
      </c>
      <c r="P185">
        <f t="shared" si="40"/>
        <v>582.19665874489021</v>
      </c>
      <c r="Q185">
        <f t="shared" si="32"/>
        <v>1717.6348794169755</v>
      </c>
      <c r="T185">
        <f t="shared" si="41"/>
        <v>75.300448989746528</v>
      </c>
      <c r="U185">
        <f t="shared" si="33"/>
        <v>4.1142185307702306</v>
      </c>
      <c r="AC185" t="str">
        <f t="shared" si="34"/>
        <v>Low</v>
      </c>
      <c r="AD185" t="str">
        <f t="shared" si="35"/>
        <v>High</v>
      </c>
      <c r="AH185" t="str">
        <f t="shared" si="36"/>
        <v>Low</v>
      </c>
      <c r="AI185">
        <f t="shared" si="37"/>
        <v>1</v>
      </c>
      <c r="AJ185">
        <f t="shared" si="38"/>
        <v>1</v>
      </c>
      <c r="AK185" t="str">
        <f t="shared" si="39"/>
        <v>Medium</v>
      </c>
    </row>
    <row r="186" spans="1:37" x14ac:dyDescent="0.25">
      <c r="A186" s="9">
        <v>44569.583333333336</v>
      </c>
      <c r="B186" s="1" t="str">
        <f t="shared" si="28"/>
        <v>Saturday</v>
      </c>
      <c r="C186" s="1" t="str">
        <f t="shared" si="29"/>
        <v>Weekend</v>
      </c>
      <c r="D186" s="4">
        <f t="shared" si="30"/>
        <v>14</v>
      </c>
      <c r="E186" s="4" t="str">
        <f t="shared" si="31"/>
        <v>Peak</v>
      </c>
      <c r="F186">
        <v>29.534019253511101</v>
      </c>
      <c r="G186">
        <v>35.297945269026798</v>
      </c>
      <c r="H186">
        <v>1949.3384776642499</v>
      </c>
      <c r="I186">
        <v>2</v>
      </c>
      <c r="J186" t="s">
        <v>12</v>
      </c>
      <c r="K186" t="s">
        <v>11</v>
      </c>
      <c r="L186">
        <v>9.6669404225744806</v>
      </c>
      <c r="M186" t="s">
        <v>21</v>
      </c>
      <c r="N186" t="s">
        <v>19</v>
      </c>
      <c r="O186">
        <v>92.860925493326306</v>
      </c>
      <c r="P186">
        <f t="shared" si="40"/>
        <v>872.25829326676444</v>
      </c>
      <c r="Q186">
        <f t="shared" si="32"/>
        <v>2742.556361418759</v>
      </c>
      <c r="T186">
        <f t="shared" si="41"/>
        <v>86.12297680386925</v>
      </c>
      <c r="U186">
        <f t="shared" si="33"/>
        <v>6.7379486894570562</v>
      </c>
      <c r="AC186" t="str">
        <f t="shared" si="34"/>
        <v>Low</v>
      </c>
      <c r="AD186" t="str">
        <f t="shared" si="35"/>
        <v>High</v>
      </c>
      <c r="AH186" t="str">
        <f t="shared" si="36"/>
        <v>High</v>
      </c>
      <c r="AI186">
        <f t="shared" si="37"/>
        <v>0</v>
      </c>
      <c r="AJ186">
        <f t="shared" si="38"/>
        <v>1</v>
      </c>
      <c r="AK186" t="str">
        <f t="shared" si="39"/>
        <v>High</v>
      </c>
    </row>
    <row r="187" spans="1:37" x14ac:dyDescent="0.25">
      <c r="A187" s="9">
        <v>44569.625</v>
      </c>
      <c r="B187" s="1" t="str">
        <f t="shared" si="28"/>
        <v>Saturday</v>
      </c>
      <c r="C187" s="1" t="str">
        <f t="shared" si="29"/>
        <v>Weekend</v>
      </c>
      <c r="D187" s="4">
        <f t="shared" si="30"/>
        <v>15</v>
      </c>
      <c r="E187" s="4" t="str">
        <f t="shared" si="31"/>
        <v>Peak</v>
      </c>
      <c r="F187">
        <v>25.966790155943599</v>
      </c>
      <c r="G187">
        <v>38.733821285228203</v>
      </c>
      <c r="H187">
        <v>1616.55851180185</v>
      </c>
      <c r="I187">
        <v>7</v>
      </c>
      <c r="J187" t="s">
        <v>11</v>
      </c>
      <c r="K187" t="s">
        <v>11</v>
      </c>
      <c r="L187">
        <v>27.3882446672866</v>
      </c>
      <c r="M187" t="s">
        <v>20</v>
      </c>
      <c r="N187" t="s">
        <v>14</v>
      </c>
      <c r="O187">
        <v>82.102766844301598</v>
      </c>
      <c r="P187">
        <f t="shared" si="40"/>
        <v>674.2741910028094</v>
      </c>
      <c r="Q187">
        <f t="shared" si="32"/>
        <v>2131.9453178683434</v>
      </c>
      <c r="T187">
        <f t="shared" si="41"/>
        <v>78.98060396719039</v>
      </c>
      <c r="U187">
        <f t="shared" si="33"/>
        <v>3.122162877111208</v>
      </c>
      <c r="AC187" t="str">
        <f t="shared" si="34"/>
        <v>High</v>
      </c>
      <c r="AD187" t="str">
        <f t="shared" si="35"/>
        <v>High</v>
      </c>
      <c r="AH187" t="str">
        <f t="shared" si="36"/>
        <v>High</v>
      </c>
      <c r="AI187">
        <f t="shared" si="37"/>
        <v>1</v>
      </c>
      <c r="AJ187">
        <f t="shared" si="38"/>
        <v>1</v>
      </c>
      <c r="AK187" t="str">
        <f t="shared" si="39"/>
        <v>Medium</v>
      </c>
    </row>
    <row r="188" spans="1:37" x14ac:dyDescent="0.25">
      <c r="A188" s="9">
        <v>44569.666666666664</v>
      </c>
      <c r="B188" s="1" t="str">
        <f t="shared" si="28"/>
        <v>Saturday</v>
      </c>
      <c r="C188" s="1" t="str">
        <f t="shared" si="29"/>
        <v>Weekend</v>
      </c>
      <c r="D188" s="4">
        <f t="shared" si="30"/>
        <v>16</v>
      </c>
      <c r="E188" s="4" t="str">
        <f t="shared" si="31"/>
        <v>Peak</v>
      </c>
      <c r="F188">
        <v>24.740860270422601</v>
      </c>
      <c r="G188">
        <v>45.391761556039199</v>
      </c>
      <c r="H188">
        <v>1685.6746590412399</v>
      </c>
      <c r="I188">
        <v>4</v>
      </c>
      <c r="J188" t="s">
        <v>11</v>
      </c>
      <c r="K188" t="s">
        <v>11</v>
      </c>
      <c r="L188">
        <v>16.5738610664737</v>
      </c>
      <c r="M188" t="s">
        <v>18</v>
      </c>
      <c r="N188" t="s">
        <v>19</v>
      </c>
      <c r="O188">
        <v>78.286528378835797</v>
      </c>
      <c r="P188">
        <f t="shared" si="40"/>
        <v>612.11016692057547</v>
      </c>
      <c r="Q188">
        <f t="shared" si="32"/>
        <v>1936.8760596772502</v>
      </c>
      <c r="T188">
        <f t="shared" si="41"/>
        <v>76.526024215082856</v>
      </c>
      <c r="U188">
        <f t="shared" si="33"/>
        <v>1.7605041637529411</v>
      </c>
      <c r="AC188" t="str">
        <f t="shared" si="34"/>
        <v>Low</v>
      </c>
      <c r="AD188" t="str">
        <f t="shared" si="35"/>
        <v>High</v>
      </c>
      <c r="AH188" t="str">
        <f t="shared" si="36"/>
        <v>High</v>
      </c>
      <c r="AI188">
        <f t="shared" si="37"/>
        <v>1</v>
      </c>
      <c r="AJ188">
        <f t="shared" si="38"/>
        <v>1</v>
      </c>
      <c r="AK188" t="str">
        <f t="shared" si="39"/>
        <v>Medium</v>
      </c>
    </row>
    <row r="189" spans="1:37" x14ac:dyDescent="0.25">
      <c r="A189" s="9">
        <v>44569.708333333336</v>
      </c>
      <c r="B189" s="1" t="str">
        <f t="shared" si="28"/>
        <v>Saturday</v>
      </c>
      <c r="C189" s="1" t="str">
        <f t="shared" si="29"/>
        <v>Weekend</v>
      </c>
      <c r="D189" s="4">
        <f t="shared" si="30"/>
        <v>17</v>
      </c>
      <c r="E189" s="4" t="str">
        <f t="shared" si="31"/>
        <v>Peak</v>
      </c>
      <c r="F189">
        <v>29.9549953852909</v>
      </c>
      <c r="G189">
        <v>55.096539442043898</v>
      </c>
      <c r="H189">
        <v>1107.2029804321801</v>
      </c>
      <c r="I189">
        <v>5</v>
      </c>
      <c r="J189" t="s">
        <v>12</v>
      </c>
      <c r="K189" t="s">
        <v>12</v>
      </c>
      <c r="L189">
        <v>26.9940398863497</v>
      </c>
      <c r="M189" t="s">
        <v>18</v>
      </c>
      <c r="N189" t="s">
        <v>14</v>
      </c>
      <c r="O189">
        <v>86.087469194570204</v>
      </c>
      <c r="P189">
        <f t="shared" si="40"/>
        <v>897.30174853279914</v>
      </c>
      <c r="Q189">
        <f t="shared" si="32"/>
        <v>2578.7497424547228</v>
      </c>
      <c r="T189">
        <f t="shared" si="41"/>
        <v>86.965863090753516</v>
      </c>
      <c r="U189">
        <f t="shared" si="33"/>
        <v>0.87839389618331154</v>
      </c>
      <c r="AC189" t="str">
        <f t="shared" si="34"/>
        <v>Medium</v>
      </c>
      <c r="AD189" t="str">
        <f t="shared" si="35"/>
        <v>Medium</v>
      </c>
      <c r="AH189" t="str">
        <f t="shared" si="36"/>
        <v>High</v>
      </c>
      <c r="AI189">
        <f t="shared" si="37"/>
        <v>0</v>
      </c>
      <c r="AJ189">
        <f t="shared" si="38"/>
        <v>0</v>
      </c>
      <c r="AK189" t="str">
        <f t="shared" si="39"/>
        <v>High</v>
      </c>
    </row>
    <row r="190" spans="1:37" x14ac:dyDescent="0.25">
      <c r="A190" s="9">
        <v>44569.75</v>
      </c>
      <c r="B190" s="1" t="str">
        <f t="shared" si="28"/>
        <v>Saturday</v>
      </c>
      <c r="C190" s="1" t="str">
        <f t="shared" si="29"/>
        <v>Weekend</v>
      </c>
      <c r="D190" s="4">
        <f t="shared" si="30"/>
        <v>18</v>
      </c>
      <c r="E190" s="4" t="str">
        <f t="shared" si="31"/>
        <v>Peak</v>
      </c>
      <c r="F190">
        <v>22.253937767754401</v>
      </c>
      <c r="G190">
        <v>39.754793640538303</v>
      </c>
      <c r="H190">
        <v>1899.08752553056</v>
      </c>
      <c r="I190">
        <v>7</v>
      </c>
      <c r="J190" t="s">
        <v>11</v>
      </c>
      <c r="K190" t="s">
        <v>12</v>
      </c>
      <c r="L190">
        <v>26.926931292996802</v>
      </c>
      <c r="M190" t="s">
        <v>15</v>
      </c>
      <c r="N190" t="s">
        <v>19</v>
      </c>
      <c r="O190">
        <v>74.576804976770902</v>
      </c>
      <c r="P190">
        <f t="shared" si="40"/>
        <v>495.23774617108575</v>
      </c>
      <c r="Q190">
        <f t="shared" si="32"/>
        <v>1659.6275768710163</v>
      </c>
      <c r="T190">
        <f t="shared" si="41"/>
        <v>71.546661453634471</v>
      </c>
      <c r="U190">
        <f t="shared" si="33"/>
        <v>3.0301435231364309</v>
      </c>
      <c r="AC190" t="str">
        <f t="shared" si="34"/>
        <v>High</v>
      </c>
      <c r="AD190" t="str">
        <f t="shared" si="35"/>
        <v>High</v>
      </c>
      <c r="AH190" t="str">
        <f t="shared" si="36"/>
        <v>Low</v>
      </c>
      <c r="AI190">
        <f t="shared" si="37"/>
        <v>1</v>
      </c>
      <c r="AJ190">
        <f t="shared" si="38"/>
        <v>0</v>
      </c>
      <c r="AK190" t="str">
        <f t="shared" si="39"/>
        <v>Medium</v>
      </c>
    </row>
    <row r="191" spans="1:37" x14ac:dyDescent="0.25">
      <c r="A191" s="9">
        <v>44569.791666666664</v>
      </c>
      <c r="B191" s="1" t="str">
        <f t="shared" si="28"/>
        <v>Saturday</v>
      </c>
      <c r="C191" s="1" t="str">
        <f t="shared" si="29"/>
        <v>Weekend</v>
      </c>
      <c r="D191" s="4">
        <f t="shared" si="30"/>
        <v>19</v>
      </c>
      <c r="E191" s="4" t="str">
        <f t="shared" si="31"/>
        <v>Peak</v>
      </c>
      <c r="F191">
        <v>24.543218475802401</v>
      </c>
      <c r="G191">
        <v>31.329138579601501</v>
      </c>
      <c r="H191">
        <v>1556.6591447905701</v>
      </c>
      <c r="I191">
        <v>9</v>
      </c>
      <c r="J191" t="s">
        <v>11</v>
      </c>
      <c r="K191" t="s">
        <v>11</v>
      </c>
      <c r="L191">
        <v>9.6539992905422594</v>
      </c>
      <c r="M191" t="s">
        <v>20</v>
      </c>
      <c r="N191" t="s">
        <v>19</v>
      </c>
      <c r="O191">
        <v>90.538465287430995</v>
      </c>
      <c r="P191">
        <f t="shared" si="40"/>
        <v>602.36957315096834</v>
      </c>
      <c r="Q191">
        <f t="shared" si="32"/>
        <v>2222.1053340132707</v>
      </c>
      <c r="T191">
        <f t="shared" si="41"/>
        <v>76.130302116311469</v>
      </c>
      <c r="U191">
        <f t="shared" si="33"/>
        <v>14.408163171119526</v>
      </c>
      <c r="AC191" t="str">
        <f t="shared" si="34"/>
        <v>High</v>
      </c>
      <c r="AD191" t="str">
        <f t="shared" si="35"/>
        <v>High</v>
      </c>
      <c r="AH191" t="str">
        <f t="shared" si="36"/>
        <v>High</v>
      </c>
      <c r="AI191">
        <f t="shared" si="37"/>
        <v>1</v>
      </c>
      <c r="AJ191">
        <f t="shared" si="38"/>
        <v>1</v>
      </c>
      <c r="AK191" t="str">
        <f t="shared" si="39"/>
        <v>Medium</v>
      </c>
    </row>
    <row r="192" spans="1:37" x14ac:dyDescent="0.25">
      <c r="A192" s="9">
        <v>44569.833333333336</v>
      </c>
      <c r="B192" s="1" t="str">
        <f t="shared" si="28"/>
        <v>Saturday</v>
      </c>
      <c r="C192" s="1" t="str">
        <f t="shared" si="29"/>
        <v>Weekend</v>
      </c>
      <c r="D192" s="4">
        <f t="shared" si="30"/>
        <v>20</v>
      </c>
      <c r="E192" s="4" t="str">
        <f t="shared" si="31"/>
        <v>Peak</v>
      </c>
      <c r="F192">
        <v>24.341976608271299</v>
      </c>
      <c r="G192">
        <v>43.538469211990801</v>
      </c>
      <c r="H192">
        <v>1332.28741861197</v>
      </c>
      <c r="I192">
        <v>3</v>
      </c>
      <c r="J192" t="s">
        <v>11</v>
      </c>
      <c r="K192" t="s">
        <v>12</v>
      </c>
      <c r="L192">
        <v>24.952276053985901</v>
      </c>
      <c r="M192" t="s">
        <v>16</v>
      </c>
      <c r="N192" t="s">
        <v>19</v>
      </c>
      <c r="O192">
        <v>76.768321190150004</v>
      </c>
      <c r="P192">
        <f t="shared" si="40"/>
        <v>592.53182519762709</v>
      </c>
      <c r="Q192">
        <f t="shared" si="32"/>
        <v>1868.6926786668894</v>
      </c>
      <c r="T192">
        <f t="shared" si="41"/>
        <v>75.72737188420588</v>
      </c>
      <c r="U192">
        <f t="shared" si="33"/>
        <v>1.0409493059441246</v>
      </c>
      <c r="AC192" t="str">
        <f t="shared" si="34"/>
        <v>Low</v>
      </c>
      <c r="AD192" t="str">
        <f t="shared" si="35"/>
        <v>Medium</v>
      </c>
      <c r="AH192" t="str">
        <f t="shared" si="36"/>
        <v>Low</v>
      </c>
      <c r="AI192">
        <f t="shared" si="37"/>
        <v>1</v>
      </c>
      <c r="AJ192">
        <f t="shared" si="38"/>
        <v>0</v>
      </c>
      <c r="AK192" t="str">
        <f t="shared" si="39"/>
        <v>Medium</v>
      </c>
    </row>
    <row r="193" spans="1:37" x14ac:dyDescent="0.25">
      <c r="A193" s="9">
        <v>44569.875</v>
      </c>
      <c r="B193" s="1" t="str">
        <f t="shared" si="28"/>
        <v>Saturday</v>
      </c>
      <c r="C193" s="1" t="str">
        <f t="shared" si="29"/>
        <v>Weekend</v>
      </c>
      <c r="D193" s="4">
        <f t="shared" si="30"/>
        <v>21</v>
      </c>
      <c r="E193" s="4" t="str">
        <f t="shared" si="31"/>
        <v>Peak</v>
      </c>
      <c r="F193">
        <v>27.605576132408</v>
      </c>
      <c r="G193">
        <v>58.522580321681097</v>
      </c>
      <c r="H193">
        <v>1573.3240258707499</v>
      </c>
      <c r="I193">
        <v>8</v>
      </c>
      <c r="J193" t="s">
        <v>12</v>
      </c>
      <c r="K193" t="s">
        <v>11</v>
      </c>
      <c r="L193">
        <v>10.052394317102999</v>
      </c>
      <c r="M193" t="s">
        <v>13</v>
      </c>
      <c r="N193" t="s">
        <v>14</v>
      </c>
      <c r="O193">
        <v>86.415152160469901</v>
      </c>
      <c r="P193">
        <f t="shared" si="40"/>
        <v>762.06783360217423</v>
      </c>
      <c r="Q193">
        <f t="shared" si="32"/>
        <v>2385.5400619594734</v>
      </c>
      <c r="T193">
        <f t="shared" si="41"/>
        <v>82.26181190850572</v>
      </c>
      <c r="U193">
        <f t="shared" si="33"/>
        <v>4.1533402519641811</v>
      </c>
      <c r="AC193" t="str">
        <f t="shared" si="34"/>
        <v>High</v>
      </c>
      <c r="AD193" t="str">
        <f t="shared" si="35"/>
        <v>High</v>
      </c>
      <c r="AH193" t="str">
        <f t="shared" si="36"/>
        <v>High</v>
      </c>
      <c r="AI193">
        <f t="shared" si="37"/>
        <v>0</v>
      </c>
      <c r="AJ193">
        <f t="shared" si="38"/>
        <v>1</v>
      </c>
      <c r="AK193" t="str">
        <f t="shared" si="39"/>
        <v>High</v>
      </c>
    </row>
    <row r="194" spans="1:37" x14ac:dyDescent="0.25">
      <c r="A194" s="9">
        <v>44569.916666666664</v>
      </c>
      <c r="B194" s="1" t="str">
        <f t="shared" si="28"/>
        <v>Saturday</v>
      </c>
      <c r="C194" s="1" t="str">
        <f t="shared" si="29"/>
        <v>Weekend</v>
      </c>
      <c r="D194" s="4">
        <f t="shared" si="30"/>
        <v>22</v>
      </c>
      <c r="E194" s="4" t="str">
        <f t="shared" si="31"/>
        <v>Off-Peak</v>
      </c>
      <c r="F194">
        <v>25.715361812643401</v>
      </c>
      <c r="G194">
        <v>57.6443417840009</v>
      </c>
      <c r="H194">
        <v>1623.78267730416</v>
      </c>
      <c r="I194">
        <v>5</v>
      </c>
      <c r="J194" t="s">
        <v>11</v>
      </c>
      <c r="K194" t="s">
        <v>11</v>
      </c>
      <c r="L194">
        <v>26.9395773916685</v>
      </c>
      <c r="M194" t="s">
        <v>13</v>
      </c>
      <c r="N194" t="s">
        <v>14</v>
      </c>
      <c r="O194">
        <v>76.194382651425201</v>
      </c>
      <c r="P194">
        <f t="shared" si="40"/>
        <v>661.27983315515849</v>
      </c>
      <c r="Q194">
        <f t="shared" si="32"/>
        <v>1959.3661179723986</v>
      </c>
      <c r="T194">
        <f t="shared" si="41"/>
        <v>78.477189434385906</v>
      </c>
      <c r="U194">
        <f t="shared" si="33"/>
        <v>2.282806782960705</v>
      </c>
      <c r="AC194" t="str">
        <f t="shared" si="34"/>
        <v>Medium</v>
      </c>
      <c r="AD194" t="str">
        <f t="shared" si="35"/>
        <v>High</v>
      </c>
      <c r="AH194" t="str">
        <f t="shared" si="36"/>
        <v>Low</v>
      </c>
      <c r="AI194">
        <f t="shared" si="37"/>
        <v>1</v>
      </c>
      <c r="AJ194">
        <f t="shared" si="38"/>
        <v>1</v>
      </c>
      <c r="AK194" t="str">
        <f t="shared" si="39"/>
        <v>Medium</v>
      </c>
    </row>
    <row r="195" spans="1:37" x14ac:dyDescent="0.25">
      <c r="A195" s="9">
        <v>44569.958333333336</v>
      </c>
      <c r="B195" s="1" t="str">
        <f t="shared" si="28"/>
        <v>Saturday</v>
      </c>
      <c r="C195" s="1" t="str">
        <f t="shared" si="29"/>
        <v>Weekend</v>
      </c>
      <c r="D195" s="4">
        <f t="shared" si="30"/>
        <v>23</v>
      </c>
      <c r="E195" s="4" t="str">
        <f t="shared" si="31"/>
        <v>Off-Peak</v>
      </c>
      <c r="F195">
        <v>26.880561816936101</v>
      </c>
      <c r="G195">
        <v>51.623485640907901</v>
      </c>
      <c r="H195">
        <v>1118.1674861956101</v>
      </c>
      <c r="I195">
        <v>4</v>
      </c>
      <c r="J195" t="s">
        <v>12</v>
      </c>
      <c r="K195" t="s">
        <v>11</v>
      </c>
      <c r="L195">
        <v>16.401204369254899</v>
      </c>
      <c r="M195" t="s">
        <v>21</v>
      </c>
      <c r="N195" t="s">
        <v>14</v>
      </c>
      <c r="O195">
        <v>76.933919641183394</v>
      </c>
      <c r="P195">
        <f t="shared" si="40"/>
        <v>722.56460359412301</v>
      </c>
      <c r="Q195">
        <f t="shared" si="32"/>
        <v>2068.0269827340248</v>
      </c>
      <c r="T195">
        <f t="shared" si="41"/>
        <v>80.810174682132754</v>
      </c>
      <c r="U195">
        <f t="shared" si="33"/>
        <v>3.8762550409493599</v>
      </c>
      <c r="AC195" t="str">
        <f t="shared" si="34"/>
        <v>Low</v>
      </c>
      <c r="AD195" t="str">
        <f t="shared" si="35"/>
        <v>Medium</v>
      </c>
      <c r="AH195" t="str">
        <f t="shared" si="36"/>
        <v>Low</v>
      </c>
      <c r="AI195">
        <f t="shared" si="37"/>
        <v>0</v>
      </c>
      <c r="AJ195">
        <f t="shared" si="38"/>
        <v>1</v>
      </c>
      <c r="AK195" t="str">
        <f t="shared" si="39"/>
        <v>High</v>
      </c>
    </row>
    <row r="196" spans="1:37" x14ac:dyDescent="0.25">
      <c r="A196" s="9">
        <v>44570</v>
      </c>
      <c r="B196" s="1" t="str">
        <f t="shared" si="28"/>
        <v>Sunday</v>
      </c>
      <c r="C196" s="1" t="str">
        <f t="shared" si="29"/>
        <v>Weekend</v>
      </c>
      <c r="D196" s="4">
        <f t="shared" si="30"/>
        <v>0</v>
      </c>
      <c r="E196" s="4" t="str">
        <f t="shared" si="31"/>
        <v>Off-Peak</v>
      </c>
      <c r="F196">
        <v>24.119764413264502</v>
      </c>
      <c r="G196">
        <v>41.225614157680198</v>
      </c>
      <c r="H196">
        <v>1291.1083800681599</v>
      </c>
      <c r="I196">
        <v>0</v>
      </c>
      <c r="J196" t="s">
        <v>12</v>
      </c>
      <c r="K196" t="s">
        <v>11</v>
      </c>
      <c r="L196">
        <v>1.88777380437624</v>
      </c>
      <c r="M196" t="s">
        <v>20</v>
      </c>
      <c r="N196" t="s">
        <v>19</v>
      </c>
      <c r="O196">
        <v>71.055043806930598</v>
      </c>
      <c r="P196">
        <f t="shared" si="40"/>
        <v>581.76303535138072</v>
      </c>
      <c r="Q196">
        <f t="shared" si="32"/>
        <v>1713.830916997355</v>
      </c>
      <c r="T196">
        <f t="shared" si="41"/>
        <v>75.282454470104952</v>
      </c>
      <c r="U196">
        <f t="shared" si="33"/>
        <v>4.2274106631743535</v>
      </c>
      <c r="AC196" t="str">
        <f t="shared" si="34"/>
        <v>Low</v>
      </c>
      <c r="AD196" t="str">
        <f t="shared" si="35"/>
        <v>Medium</v>
      </c>
      <c r="AH196" t="str">
        <f t="shared" si="36"/>
        <v>Low</v>
      </c>
      <c r="AI196">
        <f t="shared" si="37"/>
        <v>0</v>
      </c>
      <c r="AJ196">
        <f t="shared" si="38"/>
        <v>1</v>
      </c>
      <c r="AK196" t="str">
        <f t="shared" si="39"/>
        <v>Medium</v>
      </c>
    </row>
    <row r="197" spans="1:37" x14ac:dyDescent="0.25">
      <c r="A197" s="9">
        <v>44570.041666666664</v>
      </c>
      <c r="B197" s="1" t="str">
        <f t="shared" ref="B197:B260" si="42">TEXT(A197,"dddd")</f>
        <v>Sunday</v>
      </c>
      <c r="C197" s="1" t="str">
        <f t="shared" ref="C197:C260" si="43">IF(OR(B197="Saturday", B197="Sunday"), "Weekend", "Weekday")</f>
        <v>Weekend</v>
      </c>
      <c r="D197" s="4">
        <f t="shared" ref="D197:D260" si="44">HOUR(A197)</f>
        <v>1</v>
      </c>
      <c r="E197" s="4" t="str">
        <f t="shared" ref="E197:E260" si="45">IF(AND(D197&gt;=8, D197&lt;22), "Peak", "Off-Peak")</f>
        <v>Off-Peak</v>
      </c>
      <c r="F197">
        <v>22.174230280898701</v>
      </c>
      <c r="G197">
        <v>37.6649266530845</v>
      </c>
      <c r="H197">
        <v>1566.1811448102901</v>
      </c>
      <c r="I197">
        <v>9</v>
      </c>
      <c r="J197" t="s">
        <v>12</v>
      </c>
      <c r="K197" t="s">
        <v>11</v>
      </c>
      <c r="L197">
        <v>15.488634141415201</v>
      </c>
      <c r="M197" t="s">
        <v>18</v>
      </c>
      <c r="N197" t="s">
        <v>19</v>
      </c>
      <c r="O197">
        <v>77.3961513255786</v>
      </c>
      <c r="P197">
        <f t="shared" si="40"/>
        <v>491.69648855032489</v>
      </c>
      <c r="Q197">
        <f t="shared" ref="Q197:Q260" si="46">F197*O197</f>
        <v>1716.200082348663</v>
      </c>
      <c r="T197">
        <f t="shared" si="41"/>
        <v>71.387069632243936</v>
      </c>
      <c r="U197">
        <f t="shared" ref="U197:U260" si="47">ABS(O197-T197)</f>
        <v>6.0090816933346645</v>
      </c>
      <c r="AC197" t="str">
        <f t="shared" ref="AC197:AC260" si="48">IF(I197 &lt;= 4, "Low", IF(I197 &lt;= 5, "Medium", "High"))</f>
        <v>High</v>
      </c>
      <c r="AD197" t="str">
        <f t="shared" ref="AD197:AD260" si="49">IF(H197 &lt;= 1000, "Low", IF(H197 &lt;= 1500, "Medium", "High"))</f>
        <v>High</v>
      </c>
      <c r="AH197" t="str">
        <f t="shared" ref="AH197:AH260" si="50">IF(O197&gt;=$V$4, "High", "Low")</f>
        <v>High</v>
      </c>
      <c r="AI197">
        <f t="shared" ref="AI197:AI260" si="51">IF(J197 = "On", 1, 0)</f>
        <v>0</v>
      </c>
      <c r="AJ197">
        <f t="shared" ref="AJ197:AJ260" si="52">IF(K197 = "On", 1, 0)</f>
        <v>1</v>
      </c>
      <c r="AK197" t="str">
        <f t="shared" ref="AK197:AK260" si="53">IF(F197 &lt;= 22, "Low", IF(F197 &lt;= 26, "Medium", "High"))</f>
        <v>Medium</v>
      </c>
    </row>
    <row r="198" spans="1:37" x14ac:dyDescent="0.25">
      <c r="A198" s="9">
        <v>44570.083333333336</v>
      </c>
      <c r="B198" s="1" t="str">
        <f t="shared" si="42"/>
        <v>Sunday</v>
      </c>
      <c r="C198" s="1" t="str">
        <f t="shared" si="43"/>
        <v>Weekend</v>
      </c>
      <c r="D198" s="4">
        <f t="shared" si="44"/>
        <v>2</v>
      </c>
      <c r="E198" s="4" t="str">
        <f t="shared" si="45"/>
        <v>Off-Peak</v>
      </c>
      <c r="F198">
        <v>21.468667460901301</v>
      </c>
      <c r="G198">
        <v>34.523210164872502</v>
      </c>
      <c r="H198">
        <v>1666.93906404783</v>
      </c>
      <c r="I198">
        <v>8</v>
      </c>
      <c r="J198" t="s">
        <v>12</v>
      </c>
      <c r="K198" t="s">
        <v>11</v>
      </c>
      <c r="L198">
        <v>28.9905953415205</v>
      </c>
      <c r="M198" t="s">
        <v>16</v>
      </c>
      <c r="N198" t="s">
        <v>14</v>
      </c>
      <c r="O198">
        <v>70.654266074536096</v>
      </c>
      <c r="P198">
        <f t="shared" ref="P198:P261" si="54">F198^2</f>
        <v>460.9036825467623</v>
      </c>
      <c r="Q198">
        <f t="shared" si="46"/>
        <v>1516.8529430482558</v>
      </c>
      <c r="T198">
        <f t="shared" ref="T198:T261" si="55">($S$6*F198)+$R$4</f>
        <v>69.974378554018458</v>
      </c>
      <c r="U198">
        <f t="shared" si="47"/>
        <v>0.67988752051763868</v>
      </c>
      <c r="AC198" t="str">
        <f t="shared" si="48"/>
        <v>High</v>
      </c>
      <c r="AD198" t="str">
        <f t="shared" si="49"/>
        <v>High</v>
      </c>
      <c r="AH198" t="str">
        <f t="shared" si="50"/>
        <v>Low</v>
      </c>
      <c r="AI198">
        <f t="shared" si="51"/>
        <v>0</v>
      </c>
      <c r="AJ198">
        <f t="shared" si="52"/>
        <v>1</v>
      </c>
      <c r="AK198" t="str">
        <f t="shared" si="53"/>
        <v>Low</v>
      </c>
    </row>
    <row r="199" spans="1:37" x14ac:dyDescent="0.25">
      <c r="A199" s="9">
        <v>44570.125</v>
      </c>
      <c r="B199" s="1" t="str">
        <f t="shared" si="42"/>
        <v>Sunday</v>
      </c>
      <c r="C199" s="1" t="str">
        <f t="shared" si="43"/>
        <v>Weekend</v>
      </c>
      <c r="D199" s="4">
        <f t="shared" si="44"/>
        <v>3</v>
      </c>
      <c r="E199" s="4" t="str">
        <f t="shared" si="45"/>
        <v>Off-Peak</v>
      </c>
      <c r="F199">
        <v>22.547048748379499</v>
      </c>
      <c r="G199">
        <v>46.1182511661371</v>
      </c>
      <c r="H199">
        <v>1722.15562613773</v>
      </c>
      <c r="I199">
        <v>3</v>
      </c>
      <c r="J199" t="s">
        <v>11</v>
      </c>
      <c r="K199" t="s">
        <v>12</v>
      </c>
      <c r="L199">
        <v>17.526641790456601</v>
      </c>
      <c r="M199" t="s">
        <v>17</v>
      </c>
      <c r="N199" t="s">
        <v>14</v>
      </c>
      <c r="O199">
        <v>67.807549500187903</v>
      </c>
      <c r="P199">
        <f t="shared" si="54"/>
        <v>508.36940726180154</v>
      </c>
      <c r="Q199">
        <f t="shared" si="46"/>
        <v>1528.8601240888927</v>
      </c>
      <c r="T199">
        <f t="shared" si="55"/>
        <v>72.133533742710767</v>
      </c>
      <c r="U199">
        <f t="shared" si="47"/>
        <v>4.3259842425228641</v>
      </c>
      <c r="AC199" t="str">
        <f t="shared" si="48"/>
        <v>Low</v>
      </c>
      <c r="AD199" t="str">
        <f t="shared" si="49"/>
        <v>High</v>
      </c>
      <c r="AH199" t="str">
        <f t="shared" si="50"/>
        <v>Low</v>
      </c>
      <c r="AI199">
        <f t="shared" si="51"/>
        <v>1</v>
      </c>
      <c r="AJ199">
        <f t="shared" si="52"/>
        <v>0</v>
      </c>
      <c r="AK199" t="str">
        <f t="shared" si="53"/>
        <v>Medium</v>
      </c>
    </row>
    <row r="200" spans="1:37" x14ac:dyDescent="0.25">
      <c r="A200" s="9">
        <v>44570.166666666664</v>
      </c>
      <c r="B200" s="1" t="str">
        <f t="shared" si="42"/>
        <v>Sunday</v>
      </c>
      <c r="C200" s="1" t="str">
        <f t="shared" si="43"/>
        <v>Weekend</v>
      </c>
      <c r="D200" s="4">
        <f t="shared" si="44"/>
        <v>4</v>
      </c>
      <c r="E200" s="4" t="str">
        <f t="shared" si="45"/>
        <v>Off-Peak</v>
      </c>
      <c r="F200">
        <v>23.959159956880701</v>
      </c>
      <c r="G200">
        <v>31.2089774191424</v>
      </c>
      <c r="H200">
        <v>1730.5310895304599</v>
      </c>
      <c r="I200">
        <v>2</v>
      </c>
      <c r="J200" t="s">
        <v>11</v>
      </c>
      <c r="K200" t="s">
        <v>11</v>
      </c>
      <c r="L200">
        <v>2.1426259335837301</v>
      </c>
      <c r="M200" t="s">
        <v>21</v>
      </c>
      <c r="N200" t="s">
        <v>19</v>
      </c>
      <c r="O200">
        <v>72.071749623768795</v>
      </c>
      <c r="P200">
        <f t="shared" si="54"/>
        <v>574.0413458393956</v>
      </c>
      <c r="Q200">
        <f t="shared" si="46"/>
        <v>1726.778577608133</v>
      </c>
      <c r="T200">
        <f t="shared" si="55"/>
        <v>74.96088922286377</v>
      </c>
      <c r="U200">
        <f t="shared" si="47"/>
        <v>2.8891395990949746</v>
      </c>
      <c r="AC200" t="str">
        <f t="shared" si="48"/>
        <v>Low</v>
      </c>
      <c r="AD200" t="str">
        <f t="shared" si="49"/>
        <v>High</v>
      </c>
      <c r="AH200" t="str">
        <f t="shared" si="50"/>
        <v>Low</v>
      </c>
      <c r="AI200">
        <f t="shared" si="51"/>
        <v>1</v>
      </c>
      <c r="AJ200">
        <f t="shared" si="52"/>
        <v>1</v>
      </c>
      <c r="AK200" t="str">
        <f t="shared" si="53"/>
        <v>Medium</v>
      </c>
    </row>
    <row r="201" spans="1:37" x14ac:dyDescent="0.25">
      <c r="A201" s="9">
        <v>44570.208333333336</v>
      </c>
      <c r="B201" s="1" t="str">
        <f t="shared" si="42"/>
        <v>Sunday</v>
      </c>
      <c r="C201" s="1" t="str">
        <f t="shared" si="43"/>
        <v>Weekend</v>
      </c>
      <c r="D201" s="4">
        <f t="shared" si="44"/>
        <v>5</v>
      </c>
      <c r="E201" s="4" t="str">
        <f t="shared" si="45"/>
        <v>Off-Peak</v>
      </c>
      <c r="F201">
        <v>20.6844400138</v>
      </c>
      <c r="G201">
        <v>38.487999343783301</v>
      </c>
      <c r="H201">
        <v>1284.5311450403699</v>
      </c>
      <c r="I201">
        <v>0</v>
      </c>
      <c r="J201" t="s">
        <v>11</v>
      </c>
      <c r="K201" t="s">
        <v>12</v>
      </c>
      <c r="L201">
        <v>13.5104046768597</v>
      </c>
      <c r="M201" t="s">
        <v>20</v>
      </c>
      <c r="N201" t="s">
        <v>19</v>
      </c>
      <c r="O201">
        <v>59.608901885056497</v>
      </c>
      <c r="P201">
        <f t="shared" si="54"/>
        <v>427.84605868449052</v>
      </c>
      <c r="Q201">
        <f t="shared" si="46"/>
        <v>1232.9767553299409</v>
      </c>
      <c r="T201">
        <f t="shared" si="55"/>
        <v>68.404183687707842</v>
      </c>
      <c r="U201">
        <f t="shared" si="47"/>
        <v>8.7952818026513455</v>
      </c>
      <c r="AC201" t="str">
        <f t="shared" si="48"/>
        <v>Low</v>
      </c>
      <c r="AD201" t="str">
        <f t="shared" si="49"/>
        <v>Medium</v>
      </c>
      <c r="AH201" t="str">
        <f t="shared" si="50"/>
        <v>Low</v>
      </c>
      <c r="AI201">
        <f t="shared" si="51"/>
        <v>1</v>
      </c>
      <c r="AJ201">
        <f t="shared" si="52"/>
        <v>0</v>
      </c>
      <c r="AK201" t="str">
        <f t="shared" si="53"/>
        <v>Low</v>
      </c>
    </row>
    <row r="202" spans="1:37" x14ac:dyDescent="0.25">
      <c r="A202" s="9">
        <v>44570.25</v>
      </c>
      <c r="B202" s="1" t="str">
        <f t="shared" si="42"/>
        <v>Sunday</v>
      </c>
      <c r="C202" s="1" t="str">
        <f t="shared" si="43"/>
        <v>Weekend</v>
      </c>
      <c r="D202" s="4">
        <f t="shared" si="44"/>
        <v>6</v>
      </c>
      <c r="E202" s="4" t="str">
        <f t="shared" si="45"/>
        <v>Off-Peak</v>
      </c>
      <c r="F202">
        <v>28.0003363901127</v>
      </c>
      <c r="G202">
        <v>57.803990027139797</v>
      </c>
      <c r="H202">
        <v>1291.7759539679</v>
      </c>
      <c r="I202">
        <v>7</v>
      </c>
      <c r="J202" t="s">
        <v>11</v>
      </c>
      <c r="K202" t="s">
        <v>11</v>
      </c>
      <c r="L202">
        <v>5.3040889243793101</v>
      </c>
      <c r="M202" t="s">
        <v>20</v>
      </c>
      <c r="N202" t="s">
        <v>19</v>
      </c>
      <c r="O202">
        <v>90.011592842993494</v>
      </c>
      <c r="P202">
        <f t="shared" si="54"/>
        <v>784.01883795946958</v>
      </c>
      <c r="Q202">
        <f t="shared" si="46"/>
        <v>2520.3548786136785</v>
      </c>
      <c r="T202">
        <f t="shared" si="55"/>
        <v>83.052208281856963</v>
      </c>
      <c r="U202">
        <f t="shared" si="47"/>
        <v>6.959384561136531</v>
      </c>
      <c r="AC202" t="str">
        <f t="shared" si="48"/>
        <v>High</v>
      </c>
      <c r="AD202" t="str">
        <f t="shared" si="49"/>
        <v>Medium</v>
      </c>
      <c r="AH202" t="str">
        <f t="shared" si="50"/>
        <v>High</v>
      </c>
      <c r="AI202">
        <f t="shared" si="51"/>
        <v>1</v>
      </c>
      <c r="AJ202">
        <f t="shared" si="52"/>
        <v>1</v>
      </c>
      <c r="AK202" t="str">
        <f t="shared" si="53"/>
        <v>High</v>
      </c>
    </row>
    <row r="203" spans="1:37" x14ac:dyDescent="0.25">
      <c r="A203" s="9">
        <v>44570.291666666664</v>
      </c>
      <c r="B203" s="1" t="str">
        <f t="shared" si="42"/>
        <v>Sunday</v>
      </c>
      <c r="C203" s="1" t="str">
        <f t="shared" si="43"/>
        <v>Weekend</v>
      </c>
      <c r="D203" s="4">
        <f t="shared" si="44"/>
        <v>7</v>
      </c>
      <c r="E203" s="4" t="str">
        <f t="shared" si="45"/>
        <v>Off-Peak</v>
      </c>
      <c r="F203">
        <v>20.687282530801401</v>
      </c>
      <c r="G203">
        <v>34.002304053585299</v>
      </c>
      <c r="H203">
        <v>1801.9601834503401</v>
      </c>
      <c r="I203">
        <v>6</v>
      </c>
      <c r="J203" t="s">
        <v>11</v>
      </c>
      <c r="K203" t="s">
        <v>12</v>
      </c>
      <c r="L203">
        <v>2.4631038271878798</v>
      </c>
      <c r="M203" t="s">
        <v>18</v>
      </c>
      <c r="N203" t="s">
        <v>14</v>
      </c>
      <c r="O203">
        <v>73.377047009643306</v>
      </c>
      <c r="P203">
        <f t="shared" si="54"/>
        <v>427.9636585092008</v>
      </c>
      <c r="Q203">
        <f t="shared" si="46"/>
        <v>1517.9717027643871</v>
      </c>
      <c r="T203">
        <f t="shared" si="55"/>
        <v>68.409875028427294</v>
      </c>
      <c r="U203">
        <f t="shared" si="47"/>
        <v>4.967171981216012</v>
      </c>
      <c r="AC203" t="str">
        <f t="shared" si="48"/>
        <v>High</v>
      </c>
      <c r="AD203" t="str">
        <f t="shared" si="49"/>
        <v>High</v>
      </c>
      <c r="AH203" t="str">
        <f t="shared" si="50"/>
        <v>Low</v>
      </c>
      <c r="AI203">
        <f t="shared" si="51"/>
        <v>1</v>
      </c>
      <c r="AJ203">
        <f t="shared" si="52"/>
        <v>0</v>
      </c>
      <c r="AK203" t="str">
        <f t="shared" si="53"/>
        <v>Low</v>
      </c>
    </row>
    <row r="204" spans="1:37" x14ac:dyDescent="0.25">
      <c r="A204" s="9">
        <v>44570.333333333336</v>
      </c>
      <c r="B204" s="1" t="str">
        <f t="shared" si="42"/>
        <v>Sunday</v>
      </c>
      <c r="C204" s="1" t="str">
        <f t="shared" si="43"/>
        <v>Weekend</v>
      </c>
      <c r="D204" s="4">
        <f t="shared" si="44"/>
        <v>8</v>
      </c>
      <c r="E204" s="4" t="str">
        <f t="shared" si="45"/>
        <v>Peak</v>
      </c>
      <c r="F204">
        <v>20.3729554435034</v>
      </c>
      <c r="G204">
        <v>49.625424047561197</v>
      </c>
      <c r="H204">
        <v>1426.7290996854299</v>
      </c>
      <c r="I204">
        <v>4</v>
      </c>
      <c r="J204" t="s">
        <v>12</v>
      </c>
      <c r="K204" t="s">
        <v>12</v>
      </c>
      <c r="L204">
        <v>6.6778006021143304</v>
      </c>
      <c r="M204" t="s">
        <v>15</v>
      </c>
      <c r="N204" t="s">
        <v>19</v>
      </c>
      <c r="O204">
        <v>70.978747092126696</v>
      </c>
      <c r="P204">
        <f t="shared" si="54"/>
        <v>415.05731350297481</v>
      </c>
      <c r="Q204">
        <f t="shared" si="46"/>
        <v>1446.0468519435938</v>
      </c>
      <c r="T204">
        <f t="shared" si="55"/>
        <v>67.78052345364884</v>
      </c>
      <c r="U204">
        <f t="shared" si="47"/>
        <v>3.198223638477856</v>
      </c>
      <c r="AC204" t="str">
        <f t="shared" si="48"/>
        <v>Low</v>
      </c>
      <c r="AD204" t="str">
        <f t="shared" si="49"/>
        <v>Medium</v>
      </c>
      <c r="AH204" t="str">
        <f t="shared" si="50"/>
        <v>Low</v>
      </c>
      <c r="AI204">
        <f t="shared" si="51"/>
        <v>0</v>
      </c>
      <c r="AJ204">
        <f t="shared" si="52"/>
        <v>0</v>
      </c>
      <c r="AK204" t="str">
        <f t="shared" si="53"/>
        <v>Low</v>
      </c>
    </row>
    <row r="205" spans="1:37" x14ac:dyDescent="0.25">
      <c r="A205" s="9">
        <v>44570.375</v>
      </c>
      <c r="B205" s="1" t="str">
        <f t="shared" si="42"/>
        <v>Sunday</v>
      </c>
      <c r="C205" s="1" t="str">
        <f t="shared" si="43"/>
        <v>Weekend</v>
      </c>
      <c r="D205" s="4">
        <f t="shared" si="44"/>
        <v>9</v>
      </c>
      <c r="E205" s="4" t="str">
        <f t="shared" si="45"/>
        <v>Peak</v>
      </c>
      <c r="F205">
        <v>21.9929428094547</v>
      </c>
      <c r="G205">
        <v>46.863195085073301</v>
      </c>
      <c r="H205">
        <v>1559.18845656761</v>
      </c>
      <c r="I205">
        <v>3</v>
      </c>
      <c r="J205" t="s">
        <v>11</v>
      </c>
      <c r="K205" t="s">
        <v>11</v>
      </c>
      <c r="L205">
        <v>14.6464727408678</v>
      </c>
      <c r="M205" t="s">
        <v>18</v>
      </c>
      <c r="N205" t="s">
        <v>14</v>
      </c>
      <c r="O205">
        <v>74.379574315402294</v>
      </c>
      <c r="P205">
        <f t="shared" si="54"/>
        <v>483.68953341994518</v>
      </c>
      <c r="Q205">
        <f t="shared" si="46"/>
        <v>1635.8257241102283</v>
      </c>
      <c r="T205">
        <f t="shared" si="55"/>
        <v>71.024092465300896</v>
      </c>
      <c r="U205">
        <f t="shared" si="47"/>
        <v>3.3554818501013983</v>
      </c>
      <c r="AC205" t="str">
        <f t="shared" si="48"/>
        <v>Low</v>
      </c>
      <c r="AD205" t="str">
        <f t="shared" si="49"/>
        <v>High</v>
      </c>
      <c r="AH205" t="str">
        <f t="shared" si="50"/>
        <v>Low</v>
      </c>
      <c r="AI205">
        <f t="shared" si="51"/>
        <v>1</v>
      </c>
      <c r="AJ205">
        <f t="shared" si="52"/>
        <v>1</v>
      </c>
      <c r="AK205" t="str">
        <f t="shared" si="53"/>
        <v>Low</v>
      </c>
    </row>
    <row r="206" spans="1:37" x14ac:dyDescent="0.25">
      <c r="A206" s="9">
        <v>44570.416666666664</v>
      </c>
      <c r="B206" s="1" t="str">
        <f t="shared" si="42"/>
        <v>Sunday</v>
      </c>
      <c r="C206" s="1" t="str">
        <f t="shared" si="43"/>
        <v>Weekend</v>
      </c>
      <c r="D206" s="4">
        <f t="shared" si="44"/>
        <v>10</v>
      </c>
      <c r="E206" s="4" t="str">
        <f t="shared" si="45"/>
        <v>Peak</v>
      </c>
      <c r="F206">
        <v>22.222802352583599</v>
      </c>
      <c r="G206">
        <v>50.0101366325584</v>
      </c>
      <c r="H206">
        <v>1314.5127603968999</v>
      </c>
      <c r="I206">
        <v>7</v>
      </c>
      <c r="J206" t="s">
        <v>12</v>
      </c>
      <c r="K206" t="s">
        <v>11</v>
      </c>
      <c r="L206">
        <v>0.65758698233768997</v>
      </c>
      <c r="M206" t="s">
        <v>20</v>
      </c>
      <c r="N206" t="s">
        <v>14</v>
      </c>
      <c r="O206">
        <v>67.642370083160998</v>
      </c>
      <c r="P206">
        <f t="shared" si="54"/>
        <v>493.85294440199516</v>
      </c>
      <c r="Q206">
        <f t="shared" si="46"/>
        <v>1503.2030210184007</v>
      </c>
      <c r="T206">
        <f t="shared" si="55"/>
        <v>71.48432154288237</v>
      </c>
      <c r="U206">
        <f t="shared" si="47"/>
        <v>3.841951459721372</v>
      </c>
      <c r="AC206" t="str">
        <f t="shared" si="48"/>
        <v>High</v>
      </c>
      <c r="AD206" t="str">
        <f t="shared" si="49"/>
        <v>Medium</v>
      </c>
      <c r="AH206" t="str">
        <f t="shared" si="50"/>
        <v>Low</v>
      </c>
      <c r="AI206">
        <f t="shared" si="51"/>
        <v>0</v>
      </c>
      <c r="AJ206">
        <f t="shared" si="52"/>
        <v>1</v>
      </c>
      <c r="AK206" t="str">
        <f t="shared" si="53"/>
        <v>Medium</v>
      </c>
    </row>
    <row r="207" spans="1:37" x14ac:dyDescent="0.25">
      <c r="A207" s="9">
        <v>44570.458333333336</v>
      </c>
      <c r="B207" s="1" t="str">
        <f t="shared" si="42"/>
        <v>Sunday</v>
      </c>
      <c r="C207" s="1" t="str">
        <f t="shared" si="43"/>
        <v>Weekend</v>
      </c>
      <c r="D207" s="4">
        <f t="shared" si="44"/>
        <v>11</v>
      </c>
      <c r="E207" s="4" t="str">
        <f t="shared" si="45"/>
        <v>Peak</v>
      </c>
      <c r="F207">
        <v>22.6465595153607</v>
      </c>
      <c r="G207">
        <v>31.2416627656341</v>
      </c>
      <c r="H207">
        <v>1365.62197953398</v>
      </c>
      <c r="I207">
        <v>0</v>
      </c>
      <c r="J207" t="s">
        <v>12</v>
      </c>
      <c r="K207" t="s">
        <v>11</v>
      </c>
      <c r="L207">
        <v>22.636324752620201</v>
      </c>
      <c r="M207" t="s">
        <v>18</v>
      </c>
      <c r="N207" t="s">
        <v>19</v>
      </c>
      <c r="O207">
        <v>71.535395896650599</v>
      </c>
      <c r="P207">
        <f t="shared" si="54"/>
        <v>512.86665788277423</v>
      </c>
      <c r="Q207">
        <f t="shared" si="46"/>
        <v>1620.0306006283874</v>
      </c>
      <c r="T207">
        <f t="shared" si="55"/>
        <v>72.332776062058372</v>
      </c>
      <c r="U207">
        <f t="shared" si="47"/>
        <v>0.79738016540777323</v>
      </c>
      <c r="AC207" t="str">
        <f t="shared" si="48"/>
        <v>Low</v>
      </c>
      <c r="AD207" t="str">
        <f t="shared" si="49"/>
        <v>Medium</v>
      </c>
      <c r="AH207" t="str">
        <f t="shared" si="50"/>
        <v>Low</v>
      </c>
      <c r="AI207">
        <f t="shared" si="51"/>
        <v>0</v>
      </c>
      <c r="AJ207">
        <f t="shared" si="52"/>
        <v>1</v>
      </c>
      <c r="AK207" t="str">
        <f t="shared" si="53"/>
        <v>Medium</v>
      </c>
    </row>
    <row r="208" spans="1:37" x14ac:dyDescent="0.25">
      <c r="A208" s="9">
        <v>44570.5</v>
      </c>
      <c r="B208" s="1" t="str">
        <f t="shared" si="42"/>
        <v>Sunday</v>
      </c>
      <c r="C208" s="1" t="str">
        <f t="shared" si="43"/>
        <v>Weekend</v>
      </c>
      <c r="D208" s="4">
        <f t="shared" si="44"/>
        <v>12</v>
      </c>
      <c r="E208" s="4" t="str">
        <f t="shared" si="45"/>
        <v>Peak</v>
      </c>
      <c r="F208">
        <v>20.145094950036199</v>
      </c>
      <c r="G208">
        <v>54.146699402893198</v>
      </c>
      <c r="H208">
        <v>1021.6042517652201</v>
      </c>
      <c r="I208">
        <v>6</v>
      </c>
      <c r="J208" t="s">
        <v>12</v>
      </c>
      <c r="K208" t="s">
        <v>12</v>
      </c>
      <c r="L208">
        <v>20.020543492744299</v>
      </c>
      <c r="M208" t="s">
        <v>20</v>
      </c>
      <c r="N208" t="s">
        <v>19</v>
      </c>
      <c r="O208">
        <v>65.288982831117593</v>
      </c>
      <c r="P208">
        <f t="shared" si="54"/>
        <v>405.82485054597396</v>
      </c>
      <c r="Q208">
        <f t="shared" si="46"/>
        <v>1315.2527583241472</v>
      </c>
      <c r="T208">
        <f t="shared" si="55"/>
        <v>67.32429691069926</v>
      </c>
      <c r="U208">
        <f t="shared" si="47"/>
        <v>2.0353140795816671</v>
      </c>
      <c r="AC208" t="str">
        <f t="shared" si="48"/>
        <v>High</v>
      </c>
      <c r="AD208" t="str">
        <f t="shared" si="49"/>
        <v>Medium</v>
      </c>
      <c r="AH208" t="str">
        <f t="shared" si="50"/>
        <v>Low</v>
      </c>
      <c r="AI208">
        <f t="shared" si="51"/>
        <v>0</v>
      </c>
      <c r="AJ208">
        <f t="shared" si="52"/>
        <v>0</v>
      </c>
      <c r="AK208" t="str">
        <f t="shared" si="53"/>
        <v>Low</v>
      </c>
    </row>
    <row r="209" spans="1:37" x14ac:dyDescent="0.25">
      <c r="A209" s="9">
        <v>44570.541666666664</v>
      </c>
      <c r="B209" s="1" t="str">
        <f t="shared" si="42"/>
        <v>Sunday</v>
      </c>
      <c r="C209" s="1" t="str">
        <f t="shared" si="43"/>
        <v>Weekend</v>
      </c>
      <c r="D209" s="4">
        <f t="shared" si="44"/>
        <v>13</v>
      </c>
      <c r="E209" s="4" t="str">
        <f t="shared" si="45"/>
        <v>Peak</v>
      </c>
      <c r="F209">
        <v>23.852435159678901</v>
      </c>
      <c r="G209">
        <v>34.388525648423702</v>
      </c>
      <c r="H209">
        <v>1829.1570542530001</v>
      </c>
      <c r="I209">
        <v>1</v>
      </c>
      <c r="J209" t="s">
        <v>12</v>
      </c>
      <c r="K209" t="s">
        <v>11</v>
      </c>
      <c r="L209">
        <v>1.0668898352729399</v>
      </c>
      <c r="M209" t="s">
        <v>18</v>
      </c>
      <c r="N209" t="s">
        <v>14</v>
      </c>
      <c r="O209">
        <v>72.431127129080593</v>
      </c>
      <c r="P209">
        <f t="shared" si="54"/>
        <v>568.9386630466862</v>
      </c>
      <c r="Q209">
        <f t="shared" si="46"/>
        <v>1727.6587633888541</v>
      </c>
      <c r="T209">
        <f t="shared" si="55"/>
        <v>74.747202837244757</v>
      </c>
      <c r="U209">
        <f t="shared" si="47"/>
        <v>2.3160757081641634</v>
      </c>
      <c r="AC209" t="str">
        <f t="shared" si="48"/>
        <v>Low</v>
      </c>
      <c r="AD209" t="str">
        <f t="shared" si="49"/>
        <v>High</v>
      </c>
      <c r="AH209" t="str">
        <f t="shared" si="50"/>
        <v>Low</v>
      </c>
      <c r="AI209">
        <f t="shared" si="51"/>
        <v>0</v>
      </c>
      <c r="AJ209">
        <f t="shared" si="52"/>
        <v>1</v>
      </c>
      <c r="AK209" t="str">
        <f t="shared" si="53"/>
        <v>Medium</v>
      </c>
    </row>
    <row r="210" spans="1:37" x14ac:dyDescent="0.25">
      <c r="A210" s="9">
        <v>44570.583333333336</v>
      </c>
      <c r="B210" s="1" t="str">
        <f t="shared" si="42"/>
        <v>Sunday</v>
      </c>
      <c r="C210" s="1" t="str">
        <f t="shared" si="43"/>
        <v>Weekend</v>
      </c>
      <c r="D210" s="4">
        <f t="shared" si="44"/>
        <v>14</v>
      </c>
      <c r="E210" s="4" t="str">
        <f t="shared" si="45"/>
        <v>Peak</v>
      </c>
      <c r="F210">
        <v>26.827153031116499</v>
      </c>
      <c r="G210">
        <v>52.877423979458698</v>
      </c>
      <c r="H210">
        <v>1262.6298727324399</v>
      </c>
      <c r="I210">
        <v>3</v>
      </c>
      <c r="J210" t="s">
        <v>12</v>
      </c>
      <c r="K210" t="s">
        <v>12</v>
      </c>
      <c r="L210">
        <v>24.092048894173999</v>
      </c>
      <c r="M210" t="s">
        <v>21</v>
      </c>
      <c r="N210" t="s">
        <v>14</v>
      </c>
      <c r="O210">
        <v>75.689035678765094</v>
      </c>
      <c r="P210">
        <f t="shared" si="54"/>
        <v>719.69613975494315</v>
      </c>
      <c r="Q210">
        <f t="shared" si="46"/>
        <v>2030.5213429318678</v>
      </c>
      <c r="T210">
        <f t="shared" si="55"/>
        <v>80.703238611966114</v>
      </c>
      <c r="U210">
        <f t="shared" si="47"/>
        <v>5.0142029332010196</v>
      </c>
      <c r="AC210" t="str">
        <f t="shared" si="48"/>
        <v>Low</v>
      </c>
      <c r="AD210" t="str">
        <f t="shared" si="49"/>
        <v>Medium</v>
      </c>
      <c r="AH210" t="str">
        <f t="shared" si="50"/>
        <v>Low</v>
      </c>
      <c r="AI210">
        <f t="shared" si="51"/>
        <v>0</v>
      </c>
      <c r="AJ210">
        <f t="shared" si="52"/>
        <v>0</v>
      </c>
      <c r="AK210" t="str">
        <f t="shared" si="53"/>
        <v>High</v>
      </c>
    </row>
    <row r="211" spans="1:37" x14ac:dyDescent="0.25">
      <c r="A211" s="9">
        <v>44570.625</v>
      </c>
      <c r="B211" s="1" t="str">
        <f t="shared" si="42"/>
        <v>Sunday</v>
      </c>
      <c r="C211" s="1" t="str">
        <f t="shared" si="43"/>
        <v>Weekend</v>
      </c>
      <c r="D211" s="4">
        <f t="shared" si="44"/>
        <v>15</v>
      </c>
      <c r="E211" s="4" t="str">
        <f t="shared" si="45"/>
        <v>Peak</v>
      </c>
      <c r="F211">
        <v>20.9834928329363</v>
      </c>
      <c r="G211">
        <v>54.436805662528997</v>
      </c>
      <c r="H211">
        <v>1360.4524264064701</v>
      </c>
      <c r="I211">
        <v>0</v>
      </c>
      <c r="J211" t="s">
        <v>11</v>
      </c>
      <c r="K211" t="s">
        <v>12</v>
      </c>
      <c r="L211">
        <v>20.944537235057702</v>
      </c>
      <c r="M211" t="s">
        <v>20</v>
      </c>
      <c r="N211" t="s">
        <v>14</v>
      </c>
      <c r="O211">
        <v>71.778720605183693</v>
      </c>
      <c r="P211">
        <f t="shared" si="54"/>
        <v>440.30697146988905</v>
      </c>
      <c r="Q211">
        <f t="shared" si="46"/>
        <v>1506.1682693762091</v>
      </c>
      <c r="T211">
        <f t="shared" si="55"/>
        <v>69.002952837014178</v>
      </c>
      <c r="U211">
        <f t="shared" si="47"/>
        <v>2.7757677681695156</v>
      </c>
      <c r="AC211" t="str">
        <f t="shared" si="48"/>
        <v>Low</v>
      </c>
      <c r="AD211" t="str">
        <f t="shared" si="49"/>
        <v>Medium</v>
      </c>
      <c r="AH211" t="str">
        <f t="shared" si="50"/>
        <v>Low</v>
      </c>
      <c r="AI211">
        <f t="shared" si="51"/>
        <v>1</v>
      </c>
      <c r="AJ211">
        <f t="shared" si="52"/>
        <v>0</v>
      </c>
      <c r="AK211" t="str">
        <f t="shared" si="53"/>
        <v>Low</v>
      </c>
    </row>
    <row r="212" spans="1:37" x14ac:dyDescent="0.25">
      <c r="A212" s="9">
        <v>44570.666666666664</v>
      </c>
      <c r="B212" s="1" t="str">
        <f t="shared" si="42"/>
        <v>Sunday</v>
      </c>
      <c r="C212" s="1" t="str">
        <f t="shared" si="43"/>
        <v>Weekend</v>
      </c>
      <c r="D212" s="4">
        <f t="shared" si="44"/>
        <v>16</v>
      </c>
      <c r="E212" s="4" t="str">
        <f t="shared" si="45"/>
        <v>Peak</v>
      </c>
      <c r="F212">
        <v>26.943941006059099</v>
      </c>
      <c r="G212">
        <v>31.9576000943058</v>
      </c>
      <c r="H212">
        <v>1846.2665671519601</v>
      </c>
      <c r="I212">
        <v>0</v>
      </c>
      <c r="J212" t="s">
        <v>11</v>
      </c>
      <c r="K212" t="s">
        <v>11</v>
      </c>
      <c r="L212">
        <v>6.8456742863566206E-2</v>
      </c>
      <c r="M212" t="s">
        <v>15</v>
      </c>
      <c r="N212" t="s">
        <v>14</v>
      </c>
      <c r="O212">
        <v>80.043925938416194</v>
      </c>
      <c r="P212">
        <f t="shared" si="54"/>
        <v>725.97595693799303</v>
      </c>
      <c r="Q212">
        <f t="shared" si="46"/>
        <v>2156.6988183780495</v>
      </c>
      <c r="T212">
        <f t="shared" si="55"/>
        <v>80.937073680324801</v>
      </c>
      <c r="U212">
        <f t="shared" si="47"/>
        <v>0.89314774190860646</v>
      </c>
      <c r="AC212" t="str">
        <f t="shared" si="48"/>
        <v>Low</v>
      </c>
      <c r="AD212" t="str">
        <f t="shared" si="49"/>
        <v>High</v>
      </c>
      <c r="AH212" t="str">
        <f t="shared" si="50"/>
        <v>High</v>
      </c>
      <c r="AI212">
        <f t="shared" si="51"/>
        <v>1</v>
      </c>
      <c r="AJ212">
        <f t="shared" si="52"/>
        <v>1</v>
      </c>
      <c r="AK212" t="str">
        <f t="shared" si="53"/>
        <v>High</v>
      </c>
    </row>
    <row r="213" spans="1:37" x14ac:dyDescent="0.25">
      <c r="A213" s="9">
        <v>44570.708333333336</v>
      </c>
      <c r="B213" s="1" t="str">
        <f t="shared" si="42"/>
        <v>Sunday</v>
      </c>
      <c r="C213" s="1" t="str">
        <f t="shared" si="43"/>
        <v>Weekend</v>
      </c>
      <c r="D213" s="4">
        <f t="shared" si="44"/>
        <v>17</v>
      </c>
      <c r="E213" s="4" t="str">
        <f t="shared" si="45"/>
        <v>Peak</v>
      </c>
      <c r="F213">
        <v>20.918701288551301</v>
      </c>
      <c r="G213">
        <v>35.619123548766098</v>
      </c>
      <c r="H213">
        <v>1541.74714213212</v>
      </c>
      <c r="I213">
        <v>8</v>
      </c>
      <c r="J213" t="s">
        <v>12</v>
      </c>
      <c r="K213" t="s">
        <v>11</v>
      </c>
      <c r="L213">
        <v>1.5465923690176799</v>
      </c>
      <c r="M213" t="s">
        <v>18</v>
      </c>
      <c r="N213" t="s">
        <v>19</v>
      </c>
      <c r="O213">
        <v>75.369437698831902</v>
      </c>
      <c r="P213">
        <f t="shared" si="54"/>
        <v>437.59206359963787</v>
      </c>
      <c r="Q213">
        <f t="shared" si="46"/>
        <v>1576.6307535079418</v>
      </c>
      <c r="T213">
        <f t="shared" si="55"/>
        <v>68.873225994693499</v>
      </c>
      <c r="U213">
        <f t="shared" si="47"/>
        <v>6.4962117041384033</v>
      </c>
      <c r="AC213" t="str">
        <f t="shared" si="48"/>
        <v>High</v>
      </c>
      <c r="AD213" t="str">
        <f t="shared" si="49"/>
        <v>High</v>
      </c>
      <c r="AH213" t="str">
        <f t="shared" si="50"/>
        <v>Low</v>
      </c>
      <c r="AI213">
        <f t="shared" si="51"/>
        <v>0</v>
      </c>
      <c r="AJ213">
        <f t="shared" si="52"/>
        <v>1</v>
      </c>
      <c r="AK213" t="str">
        <f t="shared" si="53"/>
        <v>Low</v>
      </c>
    </row>
    <row r="214" spans="1:37" x14ac:dyDescent="0.25">
      <c r="A214" s="9">
        <v>44570.75</v>
      </c>
      <c r="B214" s="1" t="str">
        <f t="shared" si="42"/>
        <v>Sunday</v>
      </c>
      <c r="C214" s="1" t="str">
        <f t="shared" si="43"/>
        <v>Weekend</v>
      </c>
      <c r="D214" s="4">
        <f t="shared" si="44"/>
        <v>18</v>
      </c>
      <c r="E214" s="4" t="str">
        <f t="shared" si="45"/>
        <v>Peak</v>
      </c>
      <c r="F214">
        <v>28.798483581137798</v>
      </c>
      <c r="G214">
        <v>37.716047867936297</v>
      </c>
      <c r="H214">
        <v>1091.8352610376601</v>
      </c>
      <c r="I214">
        <v>7</v>
      </c>
      <c r="J214" t="s">
        <v>11</v>
      </c>
      <c r="K214" t="s">
        <v>11</v>
      </c>
      <c r="L214">
        <v>0.29833340288026999</v>
      </c>
      <c r="M214" t="s">
        <v>17</v>
      </c>
      <c r="N214" t="s">
        <v>19</v>
      </c>
      <c r="O214">
        <v>86.5505985012705</v>
      </c>
      <c r="P214">
        <f t="shared" si="54"/>
        <v>829.35265657306331</v>
      </c>
      <c r="Q214">
        <f t="shared" si="46"/>
        <v>2492.5259898764884</v>
      </c>
      <c r="T214">
        <f t="shared" si="55"/>
        <v>84.65027351986943</v>
      </c>
      <c r="U214">
        <f t="shared" si="47"/>
        <v>1.9003249814010701</v>
      </c>
      <c r="AC214" t="str">
        <f t="shared" si="48"/>
        <v>High</v>
      </c>
      <c r="AD214" t="str">
        <f t="shared" si="49"/>
        <v>Medium</v>
      </c>
      <c r="AH214" t="str">
        <f t="shared" si="50"/>
        <v>High</v>
      </c>
      <c r="AI214">
        <f t="shared" si="51"/>
        <v>1</v>
      </c>
      <c r="AJ214">
        <f t="shared" si="52"/>
        <v>1</v>
      </c>
      <c r="AK214" t="str">
        <f t="shared" si="53"/>
        <v>High</v>
      </c>
    </row>
    <row r="215" spans="1:37" x14ac:dyDescent="0.25">
      <c r="A215" s="9">
        <v>44570.791666666664</v>
      </c>
      <c r="B215" s="1" t="str">
        <f t="shared" si="42"/>
        <v>Sunday</v>
      </c>
      <c r="C215" s="1" t="str">
        <f t="shared" si="43"/>
        <v>Weekend</v>
      </c>
      <c r="D215" s="4">
        <f t="shared" si="44"/>
        <v>19</v>
      </c>
      <c r="E215" s="4" t="str">
        <f t="shared" si="45"/>
        <v>Peak</v>
      </c>
      <c r="F215">
        <v>24.480359303565699</v>
      </c>
      <c r="G215">
        <v>56.392991014250001</v>
      </c>
      <c r="H215">
        <v>1184.7011070061401</v>
      </c>
      <c r="I215">
        <v>7</v>
      </c>
      <c r="J215" t="s">
        <v>12</v>
      </c>
      <c r="K215" t="s">
        <v>11</v>
      </c>
      <c r="L215">
        <v>5.7285909724096102</v>
      </c>
      <c r="M215" t="s">
        <v>18</v>
      </c>
      <c r="N215" t="s">
        <v>14</v>
      </c>
      <c r="O215">
        <v>71.938149698434302</v>
      </c>
      <c r="P215">
        <f t="shared" si="54"/>
        <v>599.28799163167571</v>
      </c>
      <c r="Q215">
        <f t="shared" si="46"/>
        <v>1761.071752251368</v>
      </c>
      <c r="T215">
        <f t="shared" si="55"/>
        <v>76.004444305657898</v>
      </c>
      <c r="U215">
        <f t="shared" si="47"/>
        <v>4.0662946072235968</v>
      </c>
      <c r="AC215" t="str">
        <f t="shared" si="48"/>
        <v>High</v>
      </c>
      <c r="AD215" t="str">
        <f t="shared" si="49"/>
        <v>Medium</v>
      </c>
      <c r="AH215" t="str">
        <f t="shared" si="50"/>
        <v>Low</v>
      </c>
      <c r="AI215">
        <f t="shared" si="51"/>
        <v>0</v>
      </c>
      <c r="AJ215">
        <f t="shared" si="52"/>
        <v>1</v>
      </c>
      <c r="AK215" t="str">
        <f t="shared" si="53"/>
        <v>Medium</v>
      </c>
    </row>
    <row r="216" spans="1:37" x14ac:dyDescent="0.25">
      <c r="A216" s="9">
        <v>44570.833333333336</v>
      </c>
      <c r="B216" s="1" t="str">
        <f t="shared" si="42"/>
        <v>Sunday</v>
      </c>
      <c r="C216" s="1" t="str">
        <f t="shared" si="43"/>
        <v>Weekend</v>
      </c>
      <c r="D216" s="4">
        <f t="shared" si="44"/>
        <v>20</v>
      </c>
      <c r="E216" s="4" t="str">
        <f t="shared" si="45"/>
        <v>Peak</v>
      </c>
      <c r="F216">
        <v>25.643102418817701</v>
      </c>
      <c r="G216">
        <v>51.8397139001083</v>
      </c>
      <c r="H216">
        <v>1196.7616728314799</v>
      </c>
      <c r="I216">
        <v>5</v>
      </c>
      <c r="J216" t="s">
        <v>11</v>
      </c>
      <c r="K216" t="s">
        <v>12</v>
      </c>
      <c r="L216">
        <v>14.017385026321501</v>
      </c>
      <c r="M216" t="s">
        <v>21</v>
      </c>
      <c r="N216" t="s">
        <v>19</v>
      </c>
      <c r="O216">
        <v>87.137082661070096</v>
      </c>
      <c r="P216">
        <f t="shared" si="54"/>
        <v>657.56870166197427</v>
      </c>
      <c r="Q216">
        <f t="shared" si="46"/>
        <v>2234.4651351548046</v>
      </c>
      <c r="T216">
        <f t="shared" si="55"/>
        <v>78.332510324202744</v>
      </c>
      <c r="U216">
        <f t="shared" si="47"/>
        <v>8.8045723368673521</v>
      </c>
      <c r="AC216" t="str">
        <f t="shared" si="48"/>
        <v>Medium</v>
      </c>
      <c r="AD216" t="str">
        <f t="shared" si="49"/>
        <v>Medium</v>
      </c>
      <c r="AH216" t="str">
        <f t="shared" si="50"/>
        <v>High</v>
      </c>
      <c r="AI216">
        <f t="shared" si="51"/>
        <v>1</v>
      </c>
      <c r="AJ216">
        <f t="shared" si="52"/>
        <v>0</v>
      </c>
      <c r="AK216" t="str">
        <f t="shared" si="53"/>
        <v>Medium</v>
      </c>
    </row>
    <row r="217" spans="1:37" x14ac:dyDescent="0.25">
      <c r="A217" s="9">
        <v>44570.875</v>
      </c>
      <c r="B217" s="1" t="str">
        <f t="shared" si="42"/>
        <v>Sunday</v>
      </c>
      <c r="C217" s="1" t="str">
        <f t="shared" si="43"/>
        <v>Weekend</v>
      </c>
      <c r="D217" s="4">
        <f t="shared" si="44"/>
        <v>21</v>
      </c>
      <c r="E217" s="4" t="str">
        <f t="shared" si="45"/>
        <v>Peak</v>
      </c>
      <c r="F217">
        <v>24.217179754081702</v>
      </c>
      <c r="G217">
        <v>53.537760856682603</v>
      </c>
      <c r="H217">
        <v>1319.80965251712</v>
      </c>
      <c r="I217">
        <v>6</v>
      </c>
      <c r="J217" t="s">
        <v>11</v>
      </c>
      <c r="K217" t="s">
        <v>12</v>
      </c>
      <c r="L217">
        <v>26.676689670730301</v>
      </c>
      <c r="M217" t="s">
        <v>18</v>
      </c>
      <c r="N217" t="s">
        <v>19</v>
      </c>
      <c r="O217">
        <v>73.5869613679873</v>
      </c>
      <c r="P217">
        <f t="shared" si="54"/>
        <v>586.47179524150465</v>
      </c>
      <c r="Q217">
        <f t="shared" si="46"/>
        <v>1782.0686710052144</v>
      </c>
      <c r="T217">
        <f t="shared" si="55"/>
        <v>75.477501287984694</v>
      </c>
      <c r="U217">
        <f t="shared" si="47"/>
        <v>1.8905399199973942</v>
      </c>
      <c r="AC217" t="str">
        <f t="shared" si="48"/>
        <v>High</v>
      </c>
      <c r="AD217" t="str">
        <f t="shared" si="49"/>
        <v>Medium</v>
      </c>
      <c r="AH217" t="str">
        <f t="shared" si="50"/>
        <v>Low</v>
      </c>
      <c r="AI217">
        <f t="shared" si="51"/>
        <v>1</v>
      </c>
      <c r="AJ217">
        <f t="shared" si="52"/>
        <v>0</v>
      </c>
      <c r="AK217" t="str">
        <f t="shared" si="53"/>
        <v>Medium</v>
      </c>
    </row>
    <row r="218" spans="1:37" x14ac:dyDescent="0.25">
      <c r="A218" s="9">
        <v>44570.916666666664</v>
      </c>
      <c r="B218" s="1" t="str">
        <f t="shared" si="42"/>
        <v>Sunday</v>
      </c>
      <c r="C218" s="1" t="str">
        <f t="shared" si="43"/>
        <v>Weekend</v>
      </c>
      <c r="D218" s="4">
        <f t="shared" si="44"/>
        <v>22</v>
      </c>
      <c r="E218" s="4" t="str">
        <f t="shared" si="45"/>
        <v>Off-Peak</v>
      </c>
      <c r="F218">
        <v>28.030656787764698</v>
      </c>
      <c r="G218">
        <v>30.400534189937002</v>
      </c>
      <c r="H218">
        <v>1185.71441812938</v>
      </c>
      <c r="I218">
        <v>2</v>
      </c>
      <c r="J218" t="s">
        <v>11</v>
      </c>
      <c r="K218" t="s">
        <v>11</v>
      </c>
      <c r="L218">
        <v>13.4373479247118</v>
      </c>
      <c r="M218" t="s">
        <v>21</v>
      </c>
      <c r="N218" t="s">
        <v>14</v>
      </c>
      <c r="O218">
        <v>90.725098679187596</v>
      </c>
      <c r="P218">
        <f t="shared" si="54"/>
        <v>785.71771995345921</v>
      </c>
      <c r="Q218">
        <f t="shared" si="46"/>
        <v>2543.0841031123919</v>
      </c>
      <c r="T218">
        <f t="shared" si="55"/>
        <v>83.112916349285157</v>
      </c>
      <c r="U218">
        <f t="shared" si="47"/>
        <v>7.6121823299024385</v>
      </c>
      <c r="AC218" t="str">
        <f t="shared" si="48"/>
        <v>Low</v>
      </c>
      <c r="AD218" t="str">
        <f t="shared" si="49"/>
        <v>Medium</v>
      </c>
      <c r="AH218" t="str">
        <f t="shared" si="50"/>
        <v>High</v>
      </c>
      <c r="AI218">
        <f t="shared" si="51"/>
        <v>1</v>
      </c>
      <c r="AJ218">
        <f t="shared" si="52"/>
        <v>1</v>
      </c>
      <c r="AK218" t="str">
        <f t="shared" si="53"/>
        <v>High</v>
      </c>
    </row>
    <row r="219" spans="1:37" x14ac:dyDescent="0.25">
      <c r="A219" s="9">
        <v>44570.958333333336</v>
      </c>
      <c r="B219" s="1" t="str">
        <f t="shared" si="42"/>
        <v>Sunday</v>
      </c>
      <c r="C219" s="1" t="str">
        <f t="shared" si="43"/>
        <v>Weekend</v>
      </c>
      <c r="D219" s="4">
        <f t="shared" si="44"/>
        <v>23</v>
      </c>
      <c r="E219" s="4" t="str">
        <f t="shared" si="45"/>
        <v>Off-Peak</v>
      </c>
      <c r="F219">
        <v>23.365633197505499</v>
      </c>
      <c r="G219">
        <v>52.015816843042799</v>
      </c>
      <c r="H219">
        <v>1582.2214315214501</v>
      </c>
      <c r="I219">
        <v>5</v>
      </c>
      <c r="J219" t="s">
        <v>11</v>
      </c>
      <c r="K219" t="s">
        <v>11</v>
      </c>
      <c r="L219">
        <v>18.349740426275201</v>
      </c>
      <c r="M219" t="s">
        <v>16</v>
      </c>
      <c r="N219" t="s">
        <v>14</v>
      </c>
      <c r="O219">
        <v>72.996281490948803</v>
      </c>
      <c r="P219">
        <f t="shared" si="54"/>
        <v>545.95281472037107</v>
      </c>
      <c r="Q219">
        <f t="shared" si="46"/>
        <v>1705.6043380993694</v>
      </c>
      <c r="T219">
        <f t="shared" si="55"/>
        <v>73.772518841243425</v>
      </c>
      <c r="U219">
        <f t="shared" si="47"/>
        <v>0.77623735029462182</v>
      </c>
      <c r="AC219" t="str">
        <f t="shared" si="48"/>
        <v>Medium</v>
      </c>
      <c r="AD219" t="str">
        <f t="shared" si="49"/>
        <v>High</v>
      </c>
      <c r="AH219" t="str">
        <f t="shared" si="50"/>
        <v>Low</v>
      </c>
      <c r="AI219">
        <f t="shared" si="51"/>
        <v>1</v>
      </c>
      <c r="AJ219">
        <f t="shared" si="52"/>
        <v>1</v>
      </c>
      <c r="AK219" t="str">
        <f t="shared" si="53"/>
        <v>Medium</v>
      </c>
    </row>
    <row r="220" spans="1:37" x14ac:dyDescent="0.25">
      <c r="A220" s="9">
        <v>44571</v>
      </c>
      <c r="B220" s="1" t="str">
        <f t="shared" si="42"/>
        <v>Monday</v>
      </c>
      <c r="C220" s="1" t="str">
        <f t="shared" si="43"/>
        <v>Weekday</v>
      </c>
      <c r="D220" s="4">
        <f t="shared" si="44"/>
        <v>0</v>
      </c>
      <c r="E220" s="4" t="str">
        <f t="shared" si="45"/>
        <v>Off-Peak</v>
      </c>
      <c r="F220">
        <v>23.260415047987099</v>
      </c>
      <c r="G220">
        <v>50.947709486990398</v>
      </c>
      <c r="H220">
        <v>1326.2245678325501</v>
      </c>
      <c r="I220">
        <v>5</v>
      </c>
      <c r="J220" t="s">
        <v>12</v>
      </c>
      <c r="K220" t="s">
        <v>12</v>
      </c>
      <c r="L220">
        <v>28.8387561494756</v>
      </c>
      <c r="M220" t="s">
        <v>20</v>
      </c>
      <c r="N220" t="s">
        <v>14</v>
      </c>
      <c r="O220">
        <v>85.680752775036197</v>
      </c>
      <c r="P220">
        <f t="shared" si="54"/>
        <v>541.04690820462463</v>
      </c>
      <c r="Q220">
        <f t="shared" si="46"/>
        <v>1992.9698711713143</v>
      </c>
      <c r="T220">
        <f t="shared" si="55"/>
        <v>73.561849093803247</v>
      </c>
      <c r="U220">
        <f t="shared" si="47"/>
        <v>12.11890368123295</v>
      </c>
      <c r="AC220" t="str">
        <f t="shared" si="48"/>
        <v>Medium</v>
      </c>
      <c r="AD220" t="str">
        <f t="shared" si="49"/>
        <v>Medium</v>
      </c>
      <c r="AH220" t="str">
        <f t="shared" si="50"/>
        <v>High</v>
      </c>
      <c r="AI220">
        <f t="shared" si="51"/>
        <v>0</v>
      </c>
      <c r="AJ220">
        <f t="shared" si="52"/>
        <v>0</v>
      </c>
      <c r="AK220" t="str">
        <f t="shared" si="53"/>
        <v>Medium</v>
      </c>
    </row>
    <row r="221" spans="1:37" x14ac:dyDescent="0.25">
      <c r="A221" s="9">
        <v>44571.041666666664</v>
      </c>
      <c r="B221" s="1" t="str">
        <f t="shared" si="42"/>
        <v>Monday</v>
      </c>
      <c r="C221" s="1" t="str">
        <f t="shared" si="43"/>
        <v>Weekday</v>
      </c>
      <c r="D221" s="4">
        <f t="shared" si="44"/>
        <v>1</v>
      </c>
      <c r="E221" s="4" t="str">
        <f t="shared" si="45"/>
        <v>Off-Peak</v>
      </c>
      <c r="F221">
        <v>21.1494124449178</v>
      </c>
      <c r="G221">
        <v>51.286700376933702</v>
      </c>
      <c r="H221">
        <v>1979.9327493232399</v>
      </c>
      <c r="I221">
        <v>8</v>
      </c>
      <c r="J221" t="s">
        <v>12</v>
      </c>
      <c r="K221" t="s">
        <v>11</v>
      </c>
      <c r="L221">
        <v>16.444138046110801</v>
      </c>
      <c r="M221" t="s">
        <v>15</v>
      </c>
      <c r="N221" t="s">
        <v>14</v>
      </c>
      <c r="O221">
        <v>69.305184448559004</v>
      </c>
      <c r="P221">
        <f t="shared" si="54"/>
        <v>447.29764676524394</v>
      </c>
      <c r="Q221">
        <f t="shared" si="46"/>
        <v>1465.7639304736774</v>
      </c>
      <c r="T221">
        <f t="shared" si="55"/>
        <v>69.335160188231711</v>
      </c>
      <c r="U221">
        <f t="shared" si="47"/>
        <v>2.9975739672707391E-2</v>
      </c>
      <c r="AC221" t="str">
        <f t="shared" si="48"/>
        <v>High</v>
      </c>
      <c r="AD221" t="str">
        <f t="shared" si="49"/>
        <v>High</v>
      </c>
      <c r="AH221" t="str">
        <f t="shared" si="50"/>
        <v>Low</v>
      </c>
      <c r="AI221">
        <f t="shared" si="51"/>
        <v>0</v>
      </c>
      <c r="AJ221">
        <f t="shared" si="52"/>
        <v>1</v>
      </c>
      <c r="AK221" t="str">
        <f t="shared" si="53"/>
        <v>Low</v>
      </c>
    </row>
    <row r="222" spans="1:37" x14ac:dyDescent="0.25">
      <c r="A222" s="9">
        <v>44571.083333333336</v>
      </c>
      <c r="B222" s="1" t="str">
        <f t="shared" si="42"/>
        <v>Monday</v>
      </c>
      <c r="C222" s="1" t="str">
        <f t="shared" si="43"/>
        <v>Weekday</v>
      </c>
      <c r="D222" s="4">
        <f t="shared" si="44"/>
        <v>2</v>
      </c>
      <c r="E222" s="4" t="str">
        <f t="shared" si="45"/>
        <v>Off-Peak</v>
      </c>
      <c r="F222">
        <v>28.177566231815501</v>
      </c>
      <c r="G222">
        <v>41.065528629094999</v>
      </c>
      <c r="H222">
        <v>1406.19361807327</v>
      </c>
      <c r="I222">
        <v>0</v>
      </c>
      <c r="J222" t="s">
        <v>11</v>
      </c>
      <c r="K222" t="s">
        <v>12</v>
      </c>
      <c r="L222">
        <v>6.4081118962038204</v>
      </c>
      <c r="M222" t="s">
        <v>21</v>
      </c>
      <c r="N222" t="s">
        <v>19</v>
      </c>
      <c r="O222">
        <v>73.999839404858193</v>
      </c>
      <c r="P222">
        <f t="shared" si="54"/>
        <v>793.97523874834917</v>
      </c>
      <c r="Q222">
        <f t="shared" si="46"/>
        <v>2085.1353759741023</v>
      </c>
      <c r="T222">
        <f t="shared" si="55"/>
        <v>83.40706118661997</v>
      </c>
      <c r="U222">
        <f t="shared" si="47"/>
        <v>9.4072217817617769</v>
      </c>
      <c r="AC222" t="str">
        <f t="shared" si="48"/>
        <v>Low</v>
      </c>
      <c r="AD222" t="str">
        <f t="shared" si="49"/>
        <v>Medium</v>
      </c>
      <c r="AH222" t="str">
        <f t="shared" si="50"/>
        <v>Low</v>
      </c>
      <c r="AI222">
        <f t="shared" si="51"/>
        <v>1</v>
      </c>
      <c r="AJ222">
        <f t="shared" si="52"/>
        <v>0</v>
      </c>
      <c r="AK222" t="str">
        <f t="shared" si="53"/>
        <v>High</v>
      </c>
    </row>
    <row r="223" spans="1:37" x14ac:dyDescent="0.25">
      <c r="A223" s="9">
        <v>44571.125</v>
      </c>
      <c r="B223" s="1" t="str">
        <f t="shared" si="42"/>
        <v>Monday</v>
      </c>
      <c r="C223" s="1" t="str">
        <f t="shared" si="43"/>
        <v>Weekday</v>
      </c>
      <c r="D223" s="4">
        <f t="shared" si="44"/>
        <v>3</v>
      </c>
      <c r="E223" s="4" t="str">
        <f t="shared" si="45"/>
        <v>Off-Peak</v>
      </c>
      <c r="F223">
        <v>21.0044930100646</v>
      </c>
      <c r="G223">
        <v>32.803719694818</v>
      </c>
      <c r="H223">
        <v>1188.5065754058601</v>
      </c>
      <c r="I223">
        <v>4</v>
      </c>
      <c r="J223" t="s">
        <v>11</v>
      </c>
      <c r="K223" t="s">
        <v>12</v>
      </c>
      <c r="L223">
        <v>0.34178105460374197</v>
      </c>
      <c r="M223" t="s">
        <v>13</v>
      </c>
      <c r="N223" t="s">
        <v>14</v>
      </c>
      <c r="O223">
        <v>70.285762138533897</v>
      </c>
      <c r="P223">
        <f t="shared" si="54"/>
        <v>441.18872660985261</v>
      </c>
      <c r="Q223">
        <f t="shared" si="46"/>
        <v>1476.3167995458984</v>
      </c>
      <c r="T223">
        <f t="shared" si="55"/>
        <v>69.044999784542426</v>
      </c>
      <c r="U223">
        <f t="shared" si="47"/>
        <v>1.2407623539914709</v>
      </c>
      <c r="AC223" t="str">
        <f t="shared" si="48"/>
        <v>Low</v>
      </c>
      <c r="AD223" t="str">
        <f t="shared" si="49"/>
        <v>Medium</v>
      </c>
      <c r="AH223" t="str">
        <f t="shared" si="50"/>
        <v>Low</v>
      </c>
      <c r="AI223">
        <f t="shared" si="51"/>
        <v>1</v>
      </c>
      <c r="AJ223">
        <f t="shared" si="52"/>
        <v>0</v>
      </c>
      <c r="AK223" t="str">
        <f t="shared" si="53"/>
        <v>Low</v>
      </c>
    </row>
    <row r="224" spans="1:37" x14ac:dyDescent="0.25">
      <c r="A224" s="9">
        <v>44571.166666666664</v>
      </c>
      <c r="B224" s="1" t="str">
        <f t="shared" si="42"/>
        <v>Monday</v>
      </c>
      <c r="C224" s="1" t="str">
        <f t="shared" si="43"/>
        <v>Weekday</v>
      </c>
      <c r="D224" s="4">
        <f t="shared" si="44"/>
        <v>4</v>
      </c>
      <c r="E224" s="4" t="str">
        <f t="shared" si="45"/>
        <v>Off-Peak</v>
      </c>
      <c r="F224">
        <v>20.957066151123001</v>
      </c>
      <c r="G224">
        <v>54.457415607356999</v>
      </c>
      <c r="H224">
        <v>1801.36061105913</v>
      </c>
      <c r="I224">
        <v>6</v>
      </c>
      <c r="J224" t="s">
        <v>11</v>
      </c>
      <c r="K224" t="s">
        <v>12</v>
      </c>
      <c r="L224">
        <v>20.881790658921201</v>
      </c>
      <c r="M224" t="s">
        <v>13</v>
      </c>
      <c r="N224" t="s">
        <v>14</v>
      </c>
      <c r="O224">
        <v>75.176365548066599</v>
      </c>
      <c r="P224">
        <f t="shared" si="54"/>
        <v>439.19862166254546</v>
      </c>
      <c r="Q224">
        <f t="shared" si="46"/>
        <v>1575.4760657918359</v>
      </c>
      <c r="T224">
        <f t="shared" si="55"/>
        <v>68.950040840283847</v>
      </c>
      <c r="U224">
        <f t="shared" si="47"/>
        <v>6.2263247077827515</v>
      </c>
      <c r="AC224" t="str">
        <f t="shared" si="48"/>
        <v>High</v>
      </c>
      <c r="AD224" t="str">
        <f t="shared" si="49"/>
        <v>High</v>
      </c>
      <c r="AH224" t="str">
        <f t="shared" si="50"/>
        <v>Low</v>
      </c>
      <c r="AI224">
        <f t="shared" si="51"/>
        <v>1</v>
      </c>
      <c r="AJ224">
        <f t="shared" si="52"/>
        <v>0</v>
      </c>
      <c r="AK224" t="str">
        <f t="shared" si="53"/>
        <v>Low</v>
      </c>
    </row>
    <row r="225" spans="1:37" x14ac:dyDescent="0.25">
      <c r="A225" s="9">
        <v>44571.208333333336</v>
      </c>
      <c r="B225" s="1" t="str">
        <f t="shared" si="42"/>
        <v>Monday</v>
      </c>
      <c r="C225" s="1" t="str">
        <f t="shared" si="43"/>
        <v>Weekday</v>
      </c>
      <c r="D225" s="4">
        <f t="shared" si="44"/>
        <v>5</v>
      </c>
      <c r="E225" s="4" t="str">
        <f t="shared" si="45"/>
        <v>Off-Peak</v>
      </c>
      <c r="F225">
        <v>26.970114943272499</v>
      </c>
      <c r="G225">
        <v>46.543998137094299</v>
      </c>
      <c r="H225">
        <v>1740.21155803798</v>
      </c>
      <c r="I225">
        <v>6</v>
      </c>
      <c r="J225" t="s">
        <v>11</v>
      </c>
      <c r="K225" t="s">
        <v>11</v>
      </c>
      <c r="L225">
        <v>2.1400573819579898</v>
      </c>
      <c r="M225" t="s">
        <v>18</v>
      </c>
      <c r="N225" t="s">
        <v>19</v>
      </c>
      <c r="O225">
        <v>86.715597564822403</v>
      </c>
      <c r="P225">
        <f t="shared" si="54"/>
        <v>727.38710005333053</v>
      </c>
      <c r="Q225">
        <f t="shared" si="46"/>
        <v>2338.7296336978211</v>
      </c>
      <c r="T225">
        <f t="shared" si="55"/>
        <v>80.989479627088741</v>
      </c>
      <c r="U225">
        <f t="shared" si="47"/>
        <v>5.7261179377336617</v>
      </c>
      <c r="AC225" t="str">
        <f t="shared" si="48"/>
        <v>High</v>
      </c>
      <c r="AD225" t="str">
        <f t="shared" si="49"/>
        <v>High</v>
      </c>
      <c r="AH225" t="str">
        <f t="shared" si="50"/>
        <v>High</v>
      </c>
      <c r="AI225">
        <f t="shared" si="51"/>
        <v>1</v>
      </c>
      <c r="AJ225">
        <f t="shared" si="52"/>
        <v>1</v>
      </c>
      <c r="AK225" t="str">
        <f t="shared" si="53"/>
        <v>High</v>
      </c>
    </row>
    <row r="226" spans="1:37" x14ac:dyDescent="0.25">
      <c r="A226" s="9">
        <v>44571.25</v>
      </c>
      <c r="B226" s="1" t="str">
        <f t="shared" si="42"/>
        <v>Monday</v>
      </c>
      <c r="C226" s="1" t="str">
        <f t="shared" si="43"/>
        <v>Weekday</v>
      </c>
      <c r="D226" s="4">
        <f t="shared" si="44"/>
        <v>6</v>
      </c>
      <c r="E226" s="4" t="str">
        <f t="shared" si="45"/>
        <v>Off-Peak</v>
      </c>
      <c r="F226">
        <v>29.384852626408001</v>
      </c>
      <c r="G226">
        <v>49.777905791084102</v>
      </c>
      <c r="H226">
        <v>1950.04035234662</v>
      </c>
      <c r="I226">
        <v>8</v>
      </c>
      <c r="J226" t="s">
        <v>12</v>
      </c>
      <c r="K226" t="s">
        <v>12</v>
      </c>
      <c r="L226">
        <v>24.159661239908701</v>
      </c>
      <c r="M226" t="s">
        <v>13</v>
      </c>
      <c r="N226" t="s">
        <v>19</v>
      </c>
      <c r="O226">
        <v>90.452155512151606</v>
      </c>
      <c r="P226">
        <f t="shared" si="54"/>
        <v>863.4695638757172</v>
      </c>
      <c r="Q226">
        <f t="shared" si="46"/>
        <v>2657.9232594655132</v>
      </c>
      <c r="T226">
        <f t="shared" si="55"/>
        <v>85.824312592398599</v>
      </c>
      <c r="U226">
        <f t="shared" si="47"/>
        <v>4.6278429197530073</v>
      </c>
      <c r="AC226" t="str">
        <f t="shared" si="48"/>
        <v>High</v>
      </c>
      <c r="AD226" t="str">
        <f t="shared" si="49"/>
        <v>High</v>
      </c>
      <c r="AH226" t="str">
        <f t="shared" si="50"/>
        <v>High</v>
      </c>
      <c r="AI226">
        <f t="shared" si="51"/>
        <v>0</v>
      </c>
      <c r="AJ226">
        <f t="shared" si="52"/>
        <v>0</v>
      </c>
      <c r="AK226" t="str">
        <f t="shared" si="53"/>
        <v>High</v>
      </c>
    </row>
    <row r="227" spans="1:37" x14ac:dyDescent="0.25">
      <c r="A227" s="9">
        <v>44571.291666666664</v>
      </c>
      <c r="B227" s="1" t="str">
        <f t="shared" si="42"/>
        <v>Monday</v>
      </c>
      <c r="C227" s="1" t="str">
        <f t="shared" si="43"/>
        <v>Weekday</v>
      </c>
      <c r="D227" s="4">
        <f t="shared" si="44"/>
        <v>7</v>
      </c>
      <c r="E227" s="4" t="str">
        <f t="shared" si="45"/>
        <v>Off-Peak</v>
      </c>
      <c r="F227">
        <v>20.9860670523694</v>
      </c>
      <c r="G227">
        <v>59.669649467342197</v>
      </c>
      <c r="H227">
        <v>1764.5174422999501</v>
      </c>
      <c r="I227">
        <v>2</v>
      </c>
      <c r="J227" t="s">
        <v>11</v>
      </c>
      <c r="K227" t="s">
        <v>12</v>
      </c>
      <c r="L227">
        <v>8.4954988201133492</v>
      </c>
      <c r="M227" t="s">
        <v>17</v>
      </c>
      <c r="N227" t="s">
        <v>14</v>
      </c>
      <c r="O227">
        <v>64.369662914893198</v>
      </c>
      <c r="P227">
        <f t="shared" si="54"/>
        <v>440.41501032654446</v>
      </c>
      <c r="Q227">
        <f t="shared" si="46"/>
        <v>1350.8660620703645</v>
      </c>
      <c r="T227">
        <f t="shared" si="55"/>
        <v>69.008106987322932</v>
      </c>
      <c r="U227">
        <f t="shared" si="47"/>
        <v>4.6384440724297349</v>
      </c>
      <c r="AC227" t="str">
        <f t="shared" si="48"/>
        <v>Low</v>
      </c>
      <c r="AD227" t="str">
        <f t="shared" si="49"/>
        <v>High</v>
      </c>
      <c r="AH227" t="str">
        <f t="shared" si="50"/>
        <v>Low</v>
      </c>
      <c r="AI227">
        <f t="shared" si="51"/>
        <v>1</v>
      </c>
      <c r="AJ227">
        <f t="shared" si="52"/>
        <v>0</v>
      </c>
      <c r="AK227" t="str">
        <f t="shared" si="53"/>
        <v>Low</v>
      </c>
    </row>
    <row r="228" spans="1:37" x14ac:dyDescent="0.25">
      <c r="A228" s="9">
        <v>44571.333333333336</v>
      </c>
      <c r="B228" s="1" t="str">
        <f t="shared" si="42"/>
        <v>Monday</v>
      </c>
      <c r="C228" s="1" t="str">
        <f t="shared" si="43"/>
        <v>Weekday</v>
      </c>
      <c r="D228" s="4">
        <f t="shared" si="44"/>
        <v>8</v>
      </c>
      <c r="E228" s="4" t="str">
        <f t="shared" si="45"/>
        <v>Peak</v>
      </c>
      <c r="F228">
        <v>22.934769887189901</v>
      </c>
      <c r="G228">
        <v>50.516576283321001</v>
      </c>
      <c r="H228">
        <v>1284.59832495777</v>
      </c>
      <c r="I228">
        <v>7</v>
      </c>
      <c r="J228" t="s">
        <v>12</v>
      </c>
      <c r="K228" t="s">
        <v>12</v>
      </c>
      <c r="L228">
        <v>24.080052243928002</v>
      </c>
      <c r="M228" t="s">
        <v>18</v>
      </c>
      <c r="N228" t="s">
        <v>19</v>
      </c>
      <c r="O228">
        <v>68.356784989180099</v>
      </c>
      <c r="P228">
        <f t="shared" si="54"/>
        <v>526.00366977835267</v>
      </c>
      <c r="Q228">
        <f t="shared" si="46"/>
        <v>1567.7471339549625</v>
      </c>
      <c r="T228">
        <f t="shared" si="55"/>
        <v>72.90983626052045</v>
      </c>
      <c r="U228">
        <f t="shared" si="47"/>
        <v>4.553051271340351</v>
      </c>
      <c r="AC228" t="str">
        <f t="shared" si="48"/>
        <v>High</v>
      </c>
      <c r="AD228" t="str">
        <f t="shared" si="49"/>
        <v>Medium</v>
      </c>
      <c r="AH228" t="str">
        <f t="shared" si="50"/>
        <v>Low</v>
      </c>
      <c r="AI228">
        <f t="shared" si="51"/>
        <v>0</v>
      </c>
      <c r="AJ228">
        <f t="shared" si="52"/>
        <v>0</v>
      </c>
      <c r="AK228" t="str">
        <f t="shared" si="53"/>
        <v>Medium</v>
      </c>
    </row>
    <row r="229" spans="1:37" x14ac:dyDescent="0.25">
      <c r="A229" s="9">
        <v>44571.375</v>
      </c>
      <c r="B229" s="1" t="str">
        <f t="shared" si="42"/>
        <v>Monday</v>
      </c>
      <c r="C229" s="1" t="str">
        <f t="shared" si="43"/>
        <v>Weekday</v>
      </c>
      <c r="D229" s="4">
        <f t="shared" si="44"/>
        <v>9</v>
      </c>
      <c r="E229" s="4" t="str">
        <f t="shared" si="45"/>
        <v>Peak</v>
      </c>
      <c r="F229">
        <v>21.301844403765099</v>
      </c>
      <c r="G229">
        <v>43.894411801147598</v>
      </c>
      <c r="H229">
        <v>1157.2400578055899</v>
      </c>
      <c r="I229">
        <v>2</v>
      </c>
      <c r="J229" t="s">
        <v>11</v>
      </c>
      <c r="K229" t="s">
        <v>12</v>
      </c>
      <c r="L229">
        <v>21.2262462366775</v>
      </c>
      <c r="M229" t="s">
        <v>15</v>
      </c>
      <c r="N229" t="s">
        <v>19</v>
      </c>
      <c r="O229">
        <v>70.380826214580495</v>
      </c>
      <c r="P229">
        <f t="shared" si="54"/>
        <v>453.76857500221843</v>
      </c>
      <c r="Q229">
        <f t="shared" si="46"/>
        <v>1499.2414090314255</v>
      </c>
      <c r="T229">
        <f t="shared" si="55"/>
        <v>69.640362308010083</v>
      </c>
      <c r="U229">
        <f t="shared" si="47"/>
        <v>0.74046390657041172</v>
      </c>
      <c r="AC229" t="str">
        <f t="shared" si="48"/>
        <v>Low</v>
      </c>
      <c r="AD229" t="str">
        <f t="shared" si="49"/>
        <v>Medium</v>
      </c>
      <c r="AH229" t="str">
        <f t="shared" si="50"/>
        <v>Low</v>
      </c>
      <c r="AI229">
        <f t="shared" si="51"/>
        <v>1</v>
      </c>
      <c r="AJ229">
        <f t="shared" si="52"/>
        <v>0</v>
      </c>
      <c r="AK229" t="str">
        <f t="shared" si="53"/>
        <v>Low</v>
      </c>
    </row>
    <row r="230" spans="1:37" x14ac:dyDescent="0.25">
      <c r="A230" s="9">
        <v>44571.416666666664</v>
      </c>
      <c r="B230" s="1" t="str">
        <f t="shared" si="42"/>
        <v>Monday</v>
      </c>
      <c r="C230" s="1" t="str">
        <f t="shared" si="43"/>
        <v>Weekday</v>
      </c>
      <c r="D230" s="4">
        <f t="shared" si="44"/>
        <v>10</v>
      </c>
      <c r="E230" s="4" t="str">
        <f t="shared" si="45"/>
        <v>Peak</v>
      </c>
      <c r="F230">
        <v>23.976741866578699</v>
      </c>
      <c r="G230">
        <v>53.5008264067855</v>
      </c>
      <c r="H230">
        <v>1280.7234936215</v>
      </c>
      <c r="I230">
        <v>4</v>
      </c>
      <c r="J230" t="s">
        <v>12</v>
      </c>
      <c r="K230" t="s">
        <v>11</v>
      </c>
      <c r="L230">
        <v>7.3474935605193297</v>
      </c>
      <c r="M230" t="s">
        <v>18</v>
      </c>
      <c r="N230" t="s">
        <v>19</v>
      </c>
      <c r="O230">
        <v>77.708044354968905</v>
      </c>
      <c r="P230">
        <f t="shared" si="54"/>
        <v>574.88415053654785</v>
      </c>
      <c r="Q230">
        <f t="shared" si="46"/>
        <v>1863.1857204557375</v>
      </c>
      <c r="T230">
        <f t="shared" si="55"/>
        <v>74.996092051392381</v>
      </c>
      <c r="U230">
        <f t="shared" si="47"/>
        <v>2.7119523035765241</v>
      </c>
      <c r="AC230" t="str">
        <f t="shared" si="48"/>
        <v>Low</v>
      </c>
      <c r="AD230" t="str">
        <f t="shared" si="49"/>
        <v>Medium</v>
      </c>
      <c r="AH230" t="str">
        <f t="shared" si="50"/>
        <v>High</v>
      </c>
      <c r="AI230">
        <f t="shared" si="51"/>
        <v>0</v>
      </c>
      <c r="AJ230">
        <f t="shared" si="52"/>
        <v>1</v>
      </c>
      <c r="AK230" t="str">
        <f t="shared" si="53"/>
        <v>Medium</v>
      </c>
    </row>
    <row r="231" spans="1:37" x14ac:dyDescent="0.25">
      <c r="A231" s="9">
        <v>44571.458333333336</v>
      </c>
      <c r="B231" s="1" t="str">
        <f t="shared" si="42"/>
        <v>Monday</v>
      </c>
      <c r="C231" s="1" t="str">
        <f t="shared" si="43"/>
        <v>Weekday</v>
      </c>
      <c r="D231" s="4">
        <f t="shared" si="44"/>
        <v>11</v>
      </c>
      <c r="E231" s="4" t="str">
        <f t="shared" si="45"/>
        <v>Peak</v>
      </c>
      <c r="F231">
        <v>25.680589088901201</v>
      </c>
      <c r="G231">
        <v>52.693008480986798</v>
      </c>
      <c r="H231">
        <v>1665.0676029400699</v>
      </c>
      <c r="I231">
        <v>3</v>
      </c>
      <c r="J231" t="s">
        <v>12</v>
      </c>
      <c r="K231" t="s">
        <v>12</v>
      </c>
      <c r="L231">
        <v>12.6825972623721</v>
      </c>
      <c r="M231" t="s">
        <v>13</v>
      </c>
      <c r="N231" t="s">
        <v>14</v>
      </c>
      <c r="O231">
        <v>68.521494573749905</v>
      </c>
      <c r="P231">
        <f t="shared" si="54"/>
        <v>659.49265595299141</v>
      </c>
      <c r="Q231">
        <f t="shared" si="46"/>
        <v>1759.6723459058446</v>
      </c>
      <c r="T231">
        <f t="shared" si="55"/>
        <v>78.407566836363543</v>
      </c>
      <c r="U231">
        <f t="shared" si="47"/>
        <v>9.8860722626136379</v>
      </c>
      <c r="AC231" t="str">
        <f t="shared" si="48"/>
        <v>Low</v>
      </c>
      <c r="AD231" t="str">
        <f t="shared" si="49"/>
        <v>High</v>
      </c>
      <c r="AH231" t="str">
        <f t="shared" si="50"/>
        <v>Low</v>
      </c>
      <c r="AI231">
        <f t="shared" si="51"/>
        <v>0</v>
      </c>
      <c r="AJ231">
        <f t="shared" si="52"/>
        <v>0</v>
      </c>
      <c r="AK231" t="str">
        <f t="shared" si="53"/>
        <v>Medium</v>
      </c>
    </row>
    <row r="232" spans="1:37" x14ac:dyDescent="0.25">
      <c r="A232" s="9">
        <v>44571.5</v>
      </c>
      <c r="B232" s="1" t="str">
        <f t="shared" si="42"/>
        <v>Monday</v>
      </c>
      <c r="C232" s="1" t="str">
        <f t="shared" si="43"/>
        <v>Weekday</v>
      </c>
      <c r="D232" s="4">
        <f t="shared" si="44"/>
        <v>12</v>
      </c>
      <c r="E232" s="4" t="str">
        <f t="shared" si="45"/>
        <v>Peak</v>
      </c>
      <c r="F232">
        <v>28.2982948471426</v>
      </c>
      <c r="G232">
        <v>45.3449308954741</v>
      </c>
      <c r="H232">
        <v>1908.7882636690099</v>
      </c>
      <c r="I232">
        <v>0</v>
      </c>
      <c r="J232" t="s">
        <v>12</v>
      </c>
      <c r="K232" t="s">
        <v>12</v>
      </c>
      <c r="L232">
        <v>11.4338804646146</v>
      </c>
      <c r="M232" t="s">
        <v>18</v>
      </c>
      <c r="N232" t="s">
        <v>14</v>
      </c>
      <c r="O232">
        <v>77.877691460425496</v>
      </c>
      <c r="P232">
        <f t="shared" si="54"/>
        <v>800.79349125581746</v>
      </c>
      <c r="Q232">
        <f t="shared" si="46"/>
        <v>2203.8058749619199</v>
      </c>
      <c r="T232">
        <f t="shared" si="55"/>
        <v>83.648786278879996</v>
      </c>
      <c r="U232">
        <f t="shared" si="47"/>
        <v>5.7710948184545003</v>
      </c>
      <c r="AC232" t="str">
        <f t="shared" si="48"/>
        <v>Low</v>
      </c>
      <c r="AD232" t="str">
        <f t="shared" si="49"/>
        <v>High</v>
      </c>
      <c r="AH232" t="str">
        <f t="shared" si="50"/>
        <v>High</v>
      </c>
      <c r="AI232">
        <f t="shared" si="51"/>
        <v>0</v>
      </c>
      <c r="AJ232">
        <f t="shared" si="52"/>
        <v>0</v>
      </c>
      <c r="AK232" t="str">
        <f t="shared" si="53"/>
        <v>High</v>
      </c>
    </row>
    <row r="233" spans="1:37" x14ac:dyDescent="0.25">
      <c r="A233" s="9">
        <v>44571.541666666664</v>
      </c>
      <c r="B233" s="1" t="str">
        <f t="shared" si="42"/>
        <v>Monday</v>
      </c>
      <c r="C233" s="1" t="str">
        <f t="shared" si="43"/>
        <v>Weekday</v>
      </c>
      <c r="D233" s="4">
        <f t="shared" si="44"/>
        <v>13</v>
      </c>
      <c r="E233" s="4" t="str">
        <f t="shared" si="45"/>
        <v>Peak</v>
      </c>
      <c r="F233">
        <v>24.284339182945601</v>
      </c>
      <c r="G233">
        <v>50.420356563943002</v>
      </c>
      <c r="H233">
        <v>1016.57548910294</v>
      </c>
      <c r="I233">
        <v>2</v>
      </c>
      <c r="J233" t="s">
        <v>11</v>
      </c>
      <c r="K233" t="s">
        <v>11</v>
      </c>
      <c r="L233">
        <v>1.7439263334275601</v>
      </c>
      <c r="M233" t="s">
        <v>18</v>
      </c>
      <c r="N233" t="s">
        <v>19</v>
      </c>
      <c r="O233">
        <v>77.735734412167801</v>
      </c>
      <c r="P233">
        <f t="shared" si="54"/>
        <v>589.72912955234699</v>
      </c>
      <c r="Q233">
        <f t="shared" si="46"/>
        <v>1887.7609411004591</v>
      </c>
      <c r="T233">
        <f t="shared" si="55"/>
        <v>75.611969152908614</v>
      </c>
      <c r="U233">
        <f t="shared" si="47"/>
        <v>2.1237652592591871</v>
      </c>
      <c r="AC233" t="str">
        <f t="shared" si="48"/>
        <v>Low</v>
      </c>
      <c r="AD233" t="str">
        <f t="shared" si="49"/>
        <v>Medium</v>
      </c>
      <c r="AH233" t="str">
        <f t="shared" si="50"/>
        <v>High</v>
      </c>
      <c r="AI233">
        <f t="shared" si="51"/>
        <v>1</v>
      </c>
      <c r="AJ233">
        <f t="shared" si="52"/>
        <v>1</v>
      </c>
      <c r="AK233" t="str">
        <f t="shared" si="53"/>
        <v>Medium</v>
      </c>
    </row>
    <row r="234" spans="1:37" x14ac:dyDescent="0.25">
      <c r="A234" s="9">
        <v>44571.583333333336</v>
      </c>
      <c r="B234" s="1" t="str">
        <f t="shared" si="42"/>
        <v>Monday</v>
      </c>
      <c r="C234" s="1" t="str">
        <f t="shared" si="43"/>
        <v>Weekday</v>
      </c>
      <c r="D234" s="4">
        <f t="shared" si="44"/>
        <v>14</v>
      </c>
      <c r="E234" s="4" t="str">
        <f t="shared" si="45"/>
        <v>Peak</v>
      </c>
      <c r="F234">
        <v>27.7663428756867</v>
      </c>
      <c r="G234">
        <v>58.505557706272299</v>
      </c>
      <c r="H234">
        <v>1341.8115846534399</v>
      </c>
      <c r="I234">
        <v>1</v>
      </c>
      <c r="J234" t="s">
        <v>12</v>
      </c>
      <c r="K234" t="s">
        <v>11</v>
      </c>
      <c r="L234">
        <v>21.061106246917799</v>
      </c>
      <c r="M234" t="s">
        <v>15</v>
      </c>
      <c r="N234" t="s">
        <v>19</v>
      </c>
      <c r="O234">
        <v>83.245485786669704</v>
      </c>
      <c r="P234">
        <f t="shared" si="54"/>
        <v>770.96979669019754</v>
      </c>
      <c r="Q234">
        <f t="shared" si="46"/>
        <v>2311.422701205775</v>
      </c>
      <c r="T234">
        <f t="shared" si="55"/>
        <v>82.583702089604003</v>
      </c>
      <c r="U234">
        <f t="shared" si="47"/>
        <v>0.66178369706570095</v>
      </c>
      <c r="AC234" t="str">
        <f t="shared" si="48"/>
        <v>Low</v>
      </c>
      <c r="AD234" t="str">
        <f t="shared" si="49"/>
        <v>Medium</v>
      </c>
      <c r="AH234" t="str">
        <f t="shared" si="50"/>
        <v>High</v>
      </c>
      <c r="AI234">
        <f t="shared" si="51"/>
        <v>0</v>
      </c>
      <c r="AJ234">
        <f t="shared" si="52"/>
        <v>1</v>
      </c>
      <c r="AK234" t="str">
        <f t="shared" si="53"/>
        <v>High</v>
      </c>
    </row>
    <row r="235" spans="1:37" x14ac:dyDescent="0.25">
      <c r="A235" s="9">
        <v>44571.625</v>
      </c>
      <c r="B235" s="1" t="str">
        <f t="shared" si="42"/>
        <v>Monday</v>
      </c>
      <c r="C235" s="1" t="str">
        <f t="shared" si="43"/>
        <v>Weekday</v>
      </c>
      <c r="D235" s="4">
        <f t="shared" si="44"/>
        <v>15</v>
      </c>
      <c r="E235" s="4" t="str">
        <f t="shared" si="45"/>
        <v>Peak</v>
      </c>
      <c r="F235">
        <v>23.9732124641348</v>
      </c>
      <c r="G235">
        <v>46.832116793606701</v>
      </c>
      <c r="H235">
        <v>1698.04131517888</v>
      </c>
      <c r="I235">
        <v>8</v>
      </c>
      <c r="J235" t="s">
        <v>11</v>
      </c>
      <c r="K235" t="s">
        <v>11</v>
      </c>
      <c r="L235">
        <v>6.6421051905973796E-3</v>
      </c>
      <c r="M235" t="s">
        <v>21</v>
      </c>
      <c r="N235" t="s">
        <v>19</v>
      </c>
      <c r="O235">
        <v>80.301818283761406</v>
      </c>
      <c r="P235">
        <f t="shared" si="54"/>
        <v>574.7149158505481</v>
      </c>
      <c r="Q235">
        <f t="shared" si="46"/>
        <v>1925.0925509729568</v>
      </c>
      <c r="T235">
        <f t="shared" si="55"/>
        <v>74.989025415789357</v>
      </c>
      <c r="U235">
        <f t="shared" si="47"/>
        <v>5.3127928679720497</v>
      </c>
      <c r="AC235" t="str">
        <f t="shared" si="48"/>
        <v>High</v>
      </c>
      <c r="AD235" t="str">
        <f t="shared" si="49"/>
        <v>High</v>
      </c>
      <c r="AH235" t="str">
        <f t="shared" si="50"/>
        <v>High</v>
      </c>
      <c r="AI235">
        <f t="shared" si="51"/>
        <v>1</v>
      </c>
      <c r="AJ235">
        <f t="shared" si="52"/>
        <v>1</v>
      </c>
      <c r="AK235" t="str">
        <f t="shared" si="53"/>
        <v>Medium</v>
      </c>
    </row>
    <row r="236" spans="1:37" x14ac:dyDescent="0.25">
      <c r="A236" s="9">
        <v>44571.666666666664</v>
      </c>
      <c r="B236" s="1" t="str">
        <f t="shared" si="42"/>
        <v>Monday</v>
      </c>
      <c r="C236" s="1" t="str">
        <f t="shared" si="43"/>
        <v>Weekday</v>
      </c>
      <c r="D236" s="4">
        <f t="shared" si="44"/>
        <v>16</v>
      </c>
      <c r="E236" s="4" t="str">
        <f t="shared" si="45"/>
        <v>Peak</v>
      </c>
      <c r="F236">
        <v>24.693858929887</v>
      </c>
      <c r="G236">
        <v>39.950880814936198</v>
      </c>
      <c r="H236">
        <v>1873.0146496709599</v>
      </c>
      <c r="I236">
        <v>3</v>
      </c>
      <c r="J236" t="s">
        <v>12</v>
      </c>
      <c r="K236" t="s">
        <v>12</v>
      </c>
      <c r="L236">
        <v>10.9760213828958</v>
      </c>
      <c r="M236" t="s">
        <v>17</v>
      </c>
      <c r="N236" t="s">
        <v>19</v>
      </c>
      <c r="O236">
        <v>76.111917300047907</v>
      </c>
      <c r="P236">
        <f t="shared" si="54"/>
        <v>609.78666884915992</v>
      </c>
      <c r="Q236">
        <f t="shared" si="46"/>
        <v>1879.4969486906089</v>
      </c>
      <c r="T236">
        <f t="shared" si="55"/>
        <v>76.431917251737588</v>
      </c>
      <c r="U236">
        <f t="shared" si="47"/>
        <v>0.31999995168968098</v>
      </c>
      <c r="AC236" t="str">
        <f t="shared" si="48"/>
        <v>Low</v>
      </c>
      <c r="AD236" t="str">
        <f t="shared" si="49"/>
        <v>High</v>
      </c>
      <c r="AH236" t="str">
        <f t="shared" si="50"/>
        <v>Low</v>
      </c>
      <c r="AI236">
        <f t="shared" si="51"/>
        <v>0</v>
      </c>
      <c r="AJ236">
        <f t="shared" si="52"/>
        <v>0</v>
      </c>
      <c r="AK236" t="str">
        <f t="shared" si="53"/>
        <v>Medium</v>
      </c>
    </row>
    <row r="237" spans="1:37" x14ac:dyDescent="0.25">
      <c r="A237" s="9">
        <v>44571.708333333336</v>
      </c>
      <c r="B237" s="1" t="str">
        <f t="shared" si="42"/>
        <v>Monday</v>
      </c>
      <c r="C237" s="1" t="str">
        <f t="shared" si="43"/>
        <v>Weekday</v>
      </c>
      <c r="D237" s="4">
        <f t="shared" si="44"/>
        <v>17</v>
      </c>
      <c r="E237" s="4" t="str">
        <f t="shared" si="45"/>
        <v>Peak</v>
      </c>
      <c r="F237">
        <v>24.524151838744</v>
      </c>
      <c r="G237">
        <v>59.475460946925402</v>
      </c>
      <c r="H237">
        <v>1601.79442771003</v>
      </c>
      <c r="I237">
        <v>2</v>
      </c>
      <c r="J237" t="s">
        <v>12</v>
      </c>
      <c r="K237" t="s">
        <v>12</v>
      </c>
      <c r="L237">
        <v>20.456238319956299</v>
      </c>
      <c r="M237" t="s">
        <v>17</v>
      </c>
      <c r="N237" t="s">
        <v>14</v>
      </c>
      <c r="O237">
        <v>64.045760147980104</v>
      </c>
      <c r="P237">
        <f t="shared" si="54"/>
        <v>601.4340234097707</v>
      </c>
      <c r="Q237">
        <f t="shared" si="46"/>
        <v>1570.6679464968436</v>
      </c>
      <c r="T237">
        <f t="shared" si="55"/>
        <v>76.092126538884841</v>
      </c>
      <c r="U237">
        <f t="shared" si="47"/>
        <v>12.046366390904737</v>
      </c>
      <c r="AC237" t="str">
        <f t="shared" si="48"/>
        <v>Low</v>
      </c>
      <c r="AD237" t="str">
        <f t="shared" si="49"/>
        <v>High</v>
      </c>
      <c r="AH237" t="str">
        <f t="shared" si="50"/>
        <v>Low</v>
      </c>
      <c r="AI237">
        <f t="shared" si="51"/>
        <v>0</v>
      </c>
      <c r="AJ237">
        <f t="shared" si="52"/>
        <v>0</v>
      </c>
      <c r="AK237" t="str">
        <f t="shared" si="53"/>
        <v>Medium</v>
      </c>
    </row>
    <row r="238" spans="1:37" x14ac:dyDescent="0.25">
      <c r="A238" s="9">
        <v>44571.75</v>
      </c>
      <c r="B238" s="1" t="str">
        <f t="shared" si="42"/>
        <v>Monday</v>
      </c>
      <c r="C238" s="1" t="str">
        <f t="shared" si="43"/>
        <v>Weekday</v>
      </c>
      <c r="D238" s="4">
        <f t="shared" si="44"/>
        <v>18</v>
      </c>
      <c r="E238" s="4" t="str">
        <f t="shared" si="45"/>
        <v>Peak</v>
      </c>
      <c r="F238">
        <v>22.342727716892899</v>
      </c>
      <c r="G238">
        <v>35.8405897207533</v>
      </c>
      <c r="H238">
        <v>1317.5415391844899</v>
      </c>
      <c r="I238">
        <v>7</v>
      </c>
      <c r="J238" t="s">
        <v>11</v>
      </c>
      <c r="K238" t="s">
        <v>12</v>
      </c>
      <c r="L238">
        <v>29.366125552994699</v>
      </c>
      <c r="M238" t="s">
        <v>18</v>
      </c>
      <c r="N238" t="s">
        <v>19</v>
      </c>
      <c r="O238">
        <v>77.016094839251593</v>
      </c>
      <c r="P238">
        <f t="shared" si="54"/>
        <v>499.19748183121419</v>
      </c>
      <c r="Q238">
        <f t="shared" si="46"/>
        <v>1720.7496368117986</v>
      </c>
      <c r="T238">
        <f t="shared" si="55"/>
        <v>71.724438350926917</v>
      </c>
      <c r="U238">
        <f t="shared" si="47"/>
        <v>5.2916564883246764</v>
      </c>
      <c r="AC238" t="str">
        <f t="shared" si="48"/>
        <v>High</v>
      </c>
      <c r="AD238" t="str">
        <f t="shared" si="49"/>
        <v>Medium</v>
      </c>
      <c r="AH238" t="str">
        <f t="shared" si="50"/>
        <v>Low</v>
      </c>
      <c r="AI238">
        <f t="shared" si="51"/>
        <v>1</v>
      </c>
      <c r="AJ238">
        <f t="shared" si="52"/>
        <v>0</v>
      </c>
      <c r="AK238" t="str">
        <f t="shared" si="53"/>
        <v>Medium</v>
      </c>
    </row>
    <row r="239" spans="1:37" x14ac:dyDescent="0.25">
      <c r="A239" s="9">
        <v>44571.791666666664</v>
      </c>
      <c r="B239" s="1" t="str">
        <f t="shared" si="42"/>
        <v>Monday</v>
      </c>
      <c r="C239" s="1" t="str">
        <f t="shared" si="43"/>
        <v>Weekday</v>
      </c>
      <c r="D239" s="4">
        <f t="shared" si="44"/>
        <v>19</v>
      </c>
      <c r="E239" s="4" t="str">
        <f t="shared" si="45"/>
        <v>Peak</v>
      </c>
      <c r="F239">
        <v>23.188506768807201</v>
      </c>
      <c r="G239">
        <v>58.871117612079601</v>
      </c>
      <c r="H239">
        <v>1880.0331106788999</v>
      </c>
      <c r="I239">
        <v>5</v>
      </c>
      <c r="J239" t="s">
        <v>11</v>
      </c>
      <c r="K239" t="s">
        <v>12</v>
      </c>
      <c r="L239">
        <v>9.7915750904283296</v>
      </c>
      <c r="M239" t="s">
        <v>17</v>
      </c>
      <c r="N239" t="s">
        <v>14</v>
      </c>
      <c r="O239">
        <v>78.7332979334588</v>
      </c>
      <c r="P239">
        <f t="shared" si="54"/>
        <v>537.70684616701737</v>
      </c>
      <c r="Q239">
        <f t="shared" si="46"/>
        <v>1825.7076120605234</v>
      </c>
      <c r="T239">
        <f t="shared" si="55"/>
        <v>73.41787299193274</v>
      </c>
      <c r="U239">
        <f t="shared" si="47"/>
        <v>5.3154249415260608</v>
      </c>
      <c r="AC239" t="str">
        <f t="shared" si="48"/>
        <v>Medium</v>
      </c>
      <c r="AD239" t="str">
        <f t="shared" si="49"/>
        <v>High</v>
      </c>
      <c r="AH239" t="str">
        <f t="shared" si="50"/>
        <v>High</v>
      </c>
      <c r="AI239">
        <f t="shared" si="51"/>
        <v>1</v>
      </c>
      <c r="AJ239">
        <f t="shared" si="52"/>
        <v>0</v>
      </c>
      <c r="AK239" t="str">
        <f t="shared" si="53"/>
        <v>Medium</v>
      </c>
    </row>
    <row r="240" spans="1:37" x14ac:dyDescent="0.25">
      <c r="A240" s="9">
        <v>44571.833333333336</v>
      </c>
      <c r="B240" s="1" t="str">
        <f t="shared" si="42"/>
        <v>Monday</v>
      </c>
      <c r="C240" s="1" t="str">
        <f t="shared" si="43"/>
        <v>Weekday</v>
      </c>
      <c r="D240" s="4">
        <f t="shared" si="44"/>
        <v>20</v>
      </c>
      <c r="E240" s="4" t="str">
        <f t="shared" si="45"/>
        <v>Peak</v>
      </c>
      <c r="F240">
        <v>29.720490669609301</v>
      </c>
      <c r="G240">
        <v>32.4236757344339</v>
      </c>
      <c r="H240">
        <v>1836.42505790014</v>
      </c>
      <c r="I240">
        <v>5</v>
      </c>
      <c r="J240" t="s">
        <v>12</v>
      </c>
      <c r="K240" t="s">
        <v>11</v>
      </c>
      <c r="L240">
        <v>5.4941922741231002</v>
      </c>
      <c r="M240" t="s">
        <v>20</v>
      </c>
      <c r="N240" t="s">
        <v>19</v>
      </c>
      <c r="O240">
        <v>87.4422557913947</v>
      </c>
      <c r="P240">
        <f t="shared" si="54"/>
        <v>883.30756564233354</v>
      </c>
      <c r="Q240">
        <f t="shared" si="46"/>
        <v>2598.826747377736</v>
      </c>
      <c r="T240">
        <f t="shared" si="55"/>
        <v>86.496333361782789</v>
      </c>
      <c r="U240">
        <f t="shared" si="47"/>
        <v>0.94592242961191175</v>
      </c>
      <c r="AC240" t="str">
        <f t="shared" si="48"/>
        <v>Medium</v>
      </c>
      <c r="AD240" t="str">
        <f t="shared" si="49"/>
        <v>High</v>
      </c>
      <c r="AH240" t="str">
        <f t="shared" si="50"/>
        <v>High</v>
      </c>
      <c r="AI240">
        <f t="shared" si="51"/>
        <v>0</v>
      </c>
      <c r="AJ240">
        <f t="shared" si="52"/>
        <v>1</v>
      </c>
      <c r="AK240" t="str">
        <f t="shared" si="53"/>
        <v>High</v>
      </c>
    </row>
    <row r="241" spans="1:37" x14ac:dyDescent="0.25">
      <c r="A241" s="9">
        <v>44571.875</v>
      </c>
      <c r="B241" s="1" t="str">
        <f t="shared" si="42"/>
        <v>Monday</v>
      </c>
      <c r="C241" s="1" t="str">
        <f t="shared" si="43"/>
        <v>Weekday</v>
      </c>
      <c r="D241" s="4">
        <f t="shared" si="44"/>
        <v>21</v>
      </c>
      <c r="E241" s="4" t="str">
        <f t="shared" si="45"/>
        <v>Peak</v>
      </c>
      <c r="F241">
        <v>20.865100550535299</v>
      </c>
      <c r="G241">
        <v>52.239353934393499</v>
      </c>
      <c r="H241">
        <v>1765.92120848833</v>
      </c>
      <c r="I241">
        <v>4</v>
      </c>
      <c r="J241" t="s">
        <v>11</v>
      </c>
      <c r="K241" t="s">
        <v>11</v>
      </c>
      <c r="L241">
        <v>8.7502984869641795E-2</v>
      </c>
      <c r="M241" t="s">
        <v>21</v>
      </c>
      <c r="N241" t="s">
        <v>14</v>
      </c>
      <c r="O241">
        <v>72.4311896939506</v>
      </c>
      <c r="P241">
        <f t="shared" si="54"/>
        <v>435.35242098394843</v>
      </c>
      <c r="Q241">
        <f t="shared" si="46"/>
        <v>1511.2840559591752</v>
      </c>
      <c r="T241">
        <f t="shared" si="55"/>
        <v>68.765905594248096</v>
      </c>
      <c r="U241">
        <f t="shared" si="47"/>
        <v>3.6652840997025038</v>
      </c>
      <c r="AC241" t="str">
        <f t="shared" si="48"/>
        <v>Low</v>
      </c>
      <c r="AD241" t="str">
        <f t="shared" si="49"/>
        <v>High</v>
      </c>
      <c r="AH241" t="str">
        <f t="shared" si="50"/>
        <v>Low</v>
      </c>
      <c r="AI241">
        <f t="shared" si="51"/>
        <v>1</v>
      </c>
      <c r="AJ241">
        <f t="shared" si="52"/>
        <v>1</v>
      </c>
      <c r="AK241" t="str">
        <f t="shared" si="53"/>
        <v>Low</v>
      </c>
    </row>
    <row r="242" spans="1:37" x14ac:dyDescent="0.25">
      <c r="A242" s="9">
        <v>44571.916666666664</v>
      </c>
      <c r="B242" s="1" t="str">
        <f t="shared" si="42"/>
        <v>Monday</v>
      </c>
      <c r="C242" s="1" t="str">
        <f t="shared" si="43"/>
        <v>Weekday</v>
      </c>
      <c r="D242" s="4">
        <f t="shared" si="44"/>
        <v>22</v>
      </c>
      <c r="E242" s="4" t="str">
        <f t="shared" si="45"/>
        <v>Off-Peak</v>
      </c>
      <c r="F242">
        <v>26.3208654412729</v>
      </c>
      <c r="G242">
        <v>30.717544520177999</v>
      </c>
      <c r="H242">
        <v>1288.2591827715401</v>
      </c>
      <c r="I242">
        <v>5</v>
      </c>
      <c r="J242" t="s">
        <v>12</v>
      </c>
      <c r="K242" t="s">
        <v>12</v>
      </c>
      <c r="L242">
        <v>7.8719691562882197</v>
      </c>
      <c r="M242" t="s">
        <v>13</v>
      </c>
      <c r="N242" t="s">
        <v>14</v>
      </c>
      <c r="O242">
        <v>76.716244983105398</v>
      </c>
      <c r="P242">
        <f t="shared" si="54"/>
        <v>692.78795757759406</v>
      </c>
      <c r="Q242">
        <f t="shared" si="46"/>
        <v>2019.2379613600444</v>
      </c>
      <c r="T242">
        <f t="shared" si="55"/>
        <v>79.689540127696532</v>
      </c>
      <c r="U242">
        <f t="shared" si="47"/>
        <v>2.973295144591134</v>
      </c>
      <c r="AC242" t="str">
        <f t="shared" si="48"/>
        <v>Medium</v>
      </c>
      <c r="AD242" t="str">
        <f t="shared" si="49"/>
        <v>Medium</v>
      </c>
      <c r="AH242" t="str">
        <f t="shared" si="50"/>
        <v>Low</v>
      </c>
      <c r="AI242">
        <f t="shared" si="51"/>
        <v>0</v>
      </c>
      <c r="AJ242">
        <f t="shared" si="52"/>
        <v>0</v>
      </c>
      <c r="AK242" t="str">
        <f t="shared" si="53"/>
        <v>High</v>
      </c>
    </row>
    <row r="243" spans="1:37" x14ac:dyDescent="0.25">
      <c r="A243" s="9">
        <v>44571.958333333336</v>
      </c>
      <c r="B243" s="1" t="str">
        <f t="shared" si="42"/>
        <v>Monday</v>
      </c>
      <c r="C243" s="1" t="str">
        <f t="shared" si="43"/>
        <v>Weekday</v>
      </c>
      <c r="D243" s="4">
        <f t="shared" si="44"/>
        <v>23</v>
      </c>
      <c r="E243" s="4" t="str">
        <f t="shared" si="45"/>
        <v>Off-Peak</v>
      </c>
      <c r="F243">
        <v>21.4254450954075</v>
      </c>
      <c r="G243">
        <v>51.567124359911702</v>
      </c>
      <c r="H243">
        <v>1693.3549077795701</v>
      </c>
      <c r="I243">
        <v>3</v>
      </c>
      <c r="J243" t="s">
        <v>11</v>
      </c>
      <c r="K243" t="s">
        <v>12</v>
      </c>
      <c r="L243">
        <v>14.9432502114049</v>
      </c>
      <c r="M243" t="s">
        <v>18</v>
      </c>
      <c r="N243" t="s">
        <v>14</v>
      </c>
      <c r="O243">
        <v>67.806967601066404</v>
      </c>
      <c r="P243">
        <f t="shared" si="54"/>
        <v>459.04969753632133</v>
      </c>
      <c r="Q243">
        <f t="shared" si="46"/>
        <v>1452.7944614227235</v>
      </c>
      <c r="T243">
        <f t="shared" si="55"/>
        <v>69.887837925200856</v>
      </c>
      <c r="U243">
        <f t="shared" si="47"/>
        <v>2.0808703241344517</v>
      </c>
      <c r="AC243" t="str">
        <f t="shared" si="48"/>
        <v>Low</v>
      </c>
      <c r="AD243" t="str">
        <f t="shared" si="49"/>
        <v>High</v>
      </c>
      <c r="AH243" t="str">
        <f t="shared" si="50"/>
        <v>Low</v>
      </c>
      <c r="AI243">
        <f t="shared" si="51"/>
        <v>1</v>
      </c>
      <c r="AJ243">
        <f t="shared" si="52"/>
        <v>0</v>
      </c>
      <c r="AK243" t="str">
        <f t="shared" si="53"/>
        <v>Low</v>
      </c>
    </row>
    <row r="244" spans="1:37" x14ac:dyDescent="0.25">
      <c r="A244" s="9">
        <v>44572</v>
      </c>
      <c r="B244" s="1" t="str">
        <f t="shared" si="42"/>
        <v>Tuesday</v>
      </c>
      <c r="C244" s="1" t="str">
        <f t="shared" si="43"/>
        <v>Weekday</v>
      </c>
      <c r="D244" s="4">
        <f t="shared" si="44"/>
        <v>0</v>
      </c>
      <c r="E244" s="4" t="str">
        <f t="shared" si="45"/>
        <v>Off-Peak</v>
      </c>
      <c r="F244">
        <v>25.100851389290298</v>
      </c>
      <c r="G244">
        <v>36.1376500745953</v>
      </c>
      <c r="H244">
        <v>1816.96095838475</v>
      </c>
      <c r="I244">
        <v>3</v>
      </c>
      <c r="J244" t="s">
        <v>11</v>
      </c>
      <c r="K244" t="s">
        <v>12</v>
      </c>
      <c r="L244">
        <v>15.2721954569787</v>
      </c>
      <c r="M244" t="s">
        <v>20</v>
      </c>
      <c r="N244" t="s">
        <v>14</v>
      </c>
      <c r="O244">
        <v>74.665206585827903</v>
      </c>
      <c r="P244">
        <f t="shared" si="54"/>
        <v>630.05274046723673</v>
      </c>
      <c r="Q244">
        <f t="shared" si="46"/>
        <v>1874.1602544615255</v>
      </c>
      <c r="T244">
        <f t="shared" si="55"/>
        <v>77.246805168175996</v>
      </c>
      <c r="U244">
        <f t="shared" si="47"/>
        <v>2.5815985823480929</v>
      </c>
      <c r="AC244" t="str">
        <f t="shared" si="48"/>
        <v>Low</v>
      </c>
      <c r="AD244" t="str">
        <f t="shared" si="49"/>
        <v>High</v>
      </c>
      <c r="AH244" t="str">
        <f t="shared" si="50"/>
        <v>Low</v>
      </c>
      <c r="AI244">
        <f t="shared" si="51"/>
        <v>1</v>
      </c>
      <c r="AJ244">
        <f t="shared" si="52"/>
        <v>0</v>
      </c>
      <c r="AK244" t="str">
        <f t="shared" si="53"/>
        <v>Medium</v>
      </c>
    </row>
    <row r="245" spans="1:37" x14ac:dyDescent="0.25">
      <c r="A245" s="9">
        <v>44572.041666666664</v>
      </c>
      <c r="B245" s="1" t="str">
        <f t="shared" si="42"/>
        <v>Tuesday</v>
      </c>
      <c r="C245" s="1" t="str">
        <f t="shared" si="43"/>
        <v>Weekday</v>
      </c>
      <c r="D245" s="4">
        <f t="shared" si="44"/>
        <v>1</v>
      </c>
      <c r="E245" s="4" t="str">
        <f t="shared" si="45"/>
        <v>Off-Peak</v>
      </c>
      <c r="F245">
        <v>21.926454263540698</v>
      </c>
      <c r="G245">
        <v>44.605973836419103</v>
      </c>
      <c r="H245">
        <v>1135.0541649418999</v>
      </c>
      <c r="I245">
        <v>5</v>
      </c>
      <c r="J245" t="s">
        <v>11</v>
      </c>
      <c r="K245" t="s">
        <v>11</v>
      </c>
      <c r="L245">
        <v>4.85826088938349</v>
      </c>
      <c r="M245" t="s">
        <v>21</v>
      </c>
      <c r="N245" t="s">
        <v>14</v>
      </c>
      <c r="O245">
        <v>77.024122259984907</v>
      </c>
      <c r="P245">
        <f t="shared" si="54"/>
        <v>480.76939657114207</v>
      </c>
      <c r="Q245">
        <f t="shared" si="46"/>
        <v>1688.865893922926</v>
      </c>
      <c r="T245">
        <f t="shared" si="55"/>
        <v>70.89096785477048</v>
      </c>
      <c r="U245">
        <f t="shared" si="47"/>
        <v>6.1331544052144267</v>
      </c>
      <c r="AC245" t="str">
        <f t="shared" si="48"/>
        <v>Medium</v>
      </c>
      <c r="AD245" t="str">
        <f t="shared" si="49"/>
        <v>Medium</v>
      </c>
      <c r="AH245" t="str">
        <f t="shared" si="50"/>
        <v>Low</v>
      </c>
      <c r="AI245">
        <f t="shared" si="51"/>
        <v>1</v>
      </c>
      <c r="AJ245">
        <f t="shared" si="52"/>
        <v>1</v>
      </c>
      <c r="AK245" t="str">
        <f t="shared" si="53"/>
        <v>Low</v>
      </c>
    </row>
    <row r="246" spans="1:37" x14ac:dyDescent="0.25">
      <c r="A246" s="9">
        <v>44572.083333333336</v>
      </c>
      <c r="B246" s="1" t="str">
        <f t="shared" si="42"/>
        <v>Tuesday</v>
      </c>
      <c r="C246" s="1" t="str">
        <f t="shared" si="43"/>
        <v>Weekday</v>
      </c>
      <c r="D246" s="4">
        <f t="shared" si="44"/>
        <v>2</v>
      </c>
      <c r="E246" s="4" t="str">
        <f t="shared" si="45"/>
        <v>Off-Peak</v>
      </c>
      <c r="F246">
        <v>20.251569643455699</v>
      </c>
      <c r="G246">
        <v>54.340841961641097</v>
      </c>
      <c r="H246">
        <v>1474.9972444248699</v>
      </c>
      <c r="I246">
        <v>0</v>
      </c>
      <c r="J246" t="s">
        <v>12</v>
      </c>
      <c r="K246" t="s">
        <v>12</v>
      </c>
      <c r="L246">
        <v>9.8706056003309506</v>
      </c>
      <c r="M246" t="s">
        <v>16</v>
      </c>
      <c r="N246" t="s">
        <v>14</v>
      </c>
      <c r="O246">
        <v>57.900483410766803</v>
      </c>
      <c r="P246">
        <f t="shared" si="54"/>
        <v>410.12607302373641</v>
      </c>
      <c r="Q246">
        <f t="shared" si="46"/>
        <v>1172.5756721828952</v>
      </c>
      <c r="T246">
        <f t="shared" si="55"/>
        <v>67.537482533846287</v>
      </c>
      <c r="U246">
        <f t="shared" si="47"/>
        <v>9.6369991230794838</v>
      </c>
      <c r="AC246" t="str">
        <f t="shared" si="48"/>
        <v>Low</v>
      </c>
      <c r="AD246" t="str">
        <f t="shared" si="49"/>
        <v>Medium</v>
      </c>
      <c r="AH246" t="str">
        <f t="shared" si="50"/>
        <v>Low</v>
      </c>
      <c r="AI246">
        <f t="shared" si="51"/>
        <v>0</v>
      </c>
      <c r="AJ246">
        <f t="shared" si="52"/>
        <v>0</v>
      </c>
      <c r="AK246" t="str">
        <f t="shared" si="53"/>
        <v>Low</v>
      </c>
    </row>
    <row r="247" spans="1:37" x14ac:dyDescent="0.25">
      <c r="A247" s="9">
        <v>44572.125</v>
      </c>
      <c r="B247" s="1" t="str">
        <f t="shared" si="42"/>
        <v>Tuesday</v>
      </c>
      <c r="C247" s="1" t="str">
        <f t="shared" si="43"/>
        <v>Weekday</v>
      </c>
      <c r="D247" s="4">
        <f t="shared" si="44"/>
        <v>3</v>
      </c>
      <c r="E247" s="4" t="str">
        <f t="shared" si="45"/>
        <v>Off-Peak</v>
      </c>
      <c r="F247">
        <v>25.1226140441963</v>
      </c>
      <c r="G247">
        <v>31.323215755101501</v>
      </c>
      <c r="H247">
        <v>1101.8625409853601</v>
      </c>
      <c r="I247">
        <v>9</v>
      </c>
      <c r="J247" t="s">
        <v>12</v>
      </c>
      <c r="K247" t="s">
        <v>12</v>
      </c>
      <c r="L247">
        <v>14.9875213245388</v>
      </c>
      <c r="M247" t="s">
        <v>20</v>
      </c>
      <c r="N247" t="s">
        <v>14</v>
      </c>
      <c r="O247">
        <v>73.951956031618906</v>
      </c>
      <c r="P247">
        <f t="shared" si="54"/>
        <v>631.14573641364916</v>
      </c>
      <c r="Q247">
        <f t="shared" si="46"/>
        <v>1857.8664491957363</v>
      </c>
      <c r="T247">
        <f t="shared" si="55"/>
        <v>77.290378762975564</v>
      </c>
      <c r="U247">
        <f t="shared" si="47"/>
        <v>3.3384227313566583</v>
      </c>
      <c r="AC247" t="str">
        <f t="shared" si="48"/>
        <v>High</v>
      </c>
      <c r="AD247" t="str">
        <f t="shared" si="49"/>
        <v>Medium</v>
      </c>
      <c r="AH247" t="str">
        <f t="shared" si="50"/>
        <v>Low</v>
      </c>
      <c r="AI247">
        <f t="shared" si="51"/>
        <v>0</v>
      </c>
      <c r="AJ247">
        <f t="shared" si="52"/>
        <v>0</v>
      </c>
      <c r="AK247" t="str">
        <f t="shared" si="53"/>
        <v>Medium</v>
      </c>
    </row>
    <row r="248" spans="1:37" x14ac:dyDescent="0.25">
      <c r="A248" s="9">
        <v>44572.166666666664</v>
      </c>
      <c r="B248" s="1" t="str">
        <f t="shared" si="42"/>
        <v>Tuesday</v>
      </c>
      <c r="C248" s="1" t="str">
        <f t="shared" si="43"/>
        <v>Weekday</v>
      </c>
      <c r="D248" s="4">
        <f t="shared" si="44"/>
        <v>4</v>
      </c>
      <c r="E248" s="4" t="str">
        <f t="shared" si="45"/>
        <v>Off-Peak</v>
      </c>
      <c r="F248">
        <v>24.444099741792101</v>
      </c>
      <c r="G248">
        <v>44.292289055041898</v>
      </c>
      <c r="H248">
        <v>1706.9110683725301</v>
      </c>
      <c r="I248">
        <v>2</v>
      </c>
      <c r="J248" t="s">
        <v>12</v>
      </c>
      <c r="K248" t="s">
        <v>12</v>
      </c>
      <c r="L248">
        <v>7.4221811095277204</v>
      </c>
      <c r="M248" t="s">
        <v>20</v>
      </c>
      <c r="N248" t="s">
        <v>14</v>
      </c>
      <c r="O248">
        <v>77.158926685566996</v>
      </c>
      <c r="P248">
        <f t="shared" si="54"/>
        <v>597.5140121866807</v>
      </c>
      <c r="Q248">
        <f t="shared" si="46"/>
        <v>1886.0804998716239</v>
      </c>
      <c r="T248">
        <f t="shared" si="55"/>
        <v>75.931844732712563</v>
      </c>
      <c r="U248">
        <f t="shared" si="47"/>
        <v>1.2270819528544337</v>
      </c>
      <c r="AC248" t="str">
        <f t="shared" si="48"/>
        <v>Low</v>
      </c>
      <c r="AD248" t="str">
        <f t="shared" si="49"/>
        <v>High</v>
      </c>
      <c r="AH248" t="str">
        <f t="shared" si="50"/>
        <v>High</v>
      </c>
      <c r="AI248">
        <f t="shared" si="51"/>
        <v>0</v>
      </c>
      <c r="AJ248">
        <f t="shared" si="52"/>
        <v>0</v>
      </c>
      <c r="AK248" t="str">
        <f t="shared" si="53"/>
        <v>Medium</v>
      </c>
    </row>
    <row r="249" spans="1:37" x14ac:dyDescent="0.25">
      <c r="A249" s="9">
        <v>44572.208333333336</v>
      </c>
      <c r="B249" s="1" t="str">
        <f t="shared" si="42"/>
        <v>Tuesday</v>
      </c>
      <c r="C249" s="1" t="str">
        <f t="shared" si="43"/>
        <v>Weekday</v>
      </c>
      <c r="D249" s="4">
        <f t="shared" si="44"/>
        <v>5</v>
      </c>
      <c r="E249" s="4" t="str">
        <f t="shared" si="45"/>
        <v>Off-Peak</v>
      </c>
      <c r="F249">
        <v>26.7181217757248</v>
      </c>
      <c r="G249">
        <v>48.101320145191998</v>
      </c>
      <c r="H249">
        <v>1115.9258770327201</v>
      </c>
      <c r="I249">
        <v>7</v>
      </c>
      <c r="J249" t="s">
        <v>11</v>
      </c>
      <c r="K249" t="s">
        <v>12</v>
      </c>
      <c r="L249">
        <v>25.137302733236599</v>
      </c>
      <c r="M249" t="s">
        <v>21</v>
      </c>
      <c r="N249" t="s">
        <v>14</v>
      </c>
      <c r="O249">
        <v>93.009446971089204</v>
      </c>
      <c r="P249">
        <f t="shared" si="54"/>
        <v>713.85803122245977</v>
      </c>
      <c r="Q249">
        <f t="shared" si="46"/>
        <v>2485.0377304663793</v>
      </c>
      <c r="T249">
        <f t="shared" si="55"/>
        <v>80.484934192608904</v>
      </c>
      <c r="U249">
        <f t="shared" si="47"/>
        <v>12.5245127784803</v>
      </c>
      <c r="AC249" t="str">
        <f t="shared" si="48"/>
        <v>High</v>
      </c>
      <c r="AD249" t="str">
        <f t="shared" si="49"/>
        <v>Medium</v>
      </c>
      <c r="AH249" t="str">
        <f t="shared" si="50"/>
        <v>High</v>
      </c>
      <c r="AI249">
        <f t="shared" si="51"/>
        <v>1</v>
      </c>
      <c r="AJ249">
        <f t="shared" si="52"/>
        <v>0</v>
      </c>
      <c r="AK249" t="str">
        <f t="shared" si="53"/>
        <v>High</v>
      </c>
    </row>
    <row r="250" spans="1:37" x14ac:dyDescent="0.25">
      <c r="A250" s="9">
        <v>44572.25</v>
      </c>
      <c r="B250" s="1" t="str">
        <f t="shared" si="42"/>
        <v>Tuesday</v>
      </c>
      <c r="C250" s="1" t="str">
        <f t="shared" si="43"/>
        <v>Weekday</v>
      </c>
      <c r="D250" s="4">
        <f t="shared" si="44"/>
        <v>6</v>
      </c>
      <c r="E250" s="4" t="str">
        <f t="shared" si="45"/>
        <v>Off-Peak</v>
      </c>
      <c r="F250">
        <v>22.465362703154199</v>
      </c>
      <c r="G250">
        <v>43.0334862394485</v>
      </c>
      <c r="H250">
        <v>1514.30842278145</v>
      </c>
      <c r="I250">
        <v>9</v>
      </c>
      <c r="J250" t="s">
        <v>12</v>
      </c>
      <c r="K250" t="s">
        <v>11</v>
      </c>
      <c r="L250">
        <v>16.659415475802898</v>
      </c>
      <c r="M250" t="s">
        <v>13</v>
      </c>
      <c r="N250" t="s">
        <v>14</v>
      </c>
      <c r="O250">
        <v>80.362115985331599</v>
      </c>
      <c r="P250">
        <f t="shared" si="54"/>
        <v>504.69252138427174</v>
      </c>
      <c r="Q250">
        <f t="shared" si="46"/>
        <v>1805.3640832034203</v>
      </c>
      <c r="T250">
        <f t="shared" si="55"/>
        <v>71.969980414736753</v>
      </c>
      <c r="U250">
        <f t="shared" si="47"/>
        <v>8.3921355705948457</v>
      </c>
      <c r="AC250" t="str">
        <f t="shared" si="48"/>
        <v>High</v>
      </c>
      <c r="AD250" t="str">
        <f t="shared" si="49"/>
        <v>High</v>
      </c>
      <c r="AH250" t="str">
        <f t="shared" si="50"/>
        <v>High</v>
      </c>
      <c r="AI250">
        <f t="shared" si="51"/>
        <v>0</v>
      </c>
      <c r="AJ250">
        <f t="shared" si="52"/>
        <v>1</v>
      </c>
      <c r="AK250" t="str">
        <f t="shared" si="53"/>
        <v>Medium</v>
      </c>
    </row>
    <row r="251" spans="1:37" x14ac:dyDescent="0.25">
      <c r="A251" s="9">
        <v>44572.291666666664</v>
      </c>
      <c r="B251" s="1" t="str">
        <f t="shared" si="42"/>
        <v>Tuesday</v>
      </c>
      <c r="C251" s="1" t="str">
        <f t="shared" si="43"/>
        <v>Weekday</v>
      </c>
      <c r="D251" s="4">
        <f t="shared" si="44"/>
        <v>7</v>
      </c>
      <c r="E251" s="4" t="str">
        <f t="shared" si="45"/>
        <v>Off-Peak</v>
      </c>
      <c r="F251">
        <v>29.659884078808901</v>
      </c>
      <c r="G251">
        <v>34.042285767251698</v>
      </c>
      <c r="H251">
        <v>1568.1926339771701</v>
      </c>
      <c r="I251">
        <v>4</v>
      </c>
      <c r="J251" t="s">
        <v>11</v>
      </c>
      <c r="K251" t="s">
        <v>12</v>
      </c>
      <c r="L251">
        <v>24.646246279654498</v>
      </c>
      <c r="M251" t="s">
        <v>18</v>
      </c>
      <c r="N251" t="s">
        <v>19</v>
      </c>
      <c r="O251">
        <v>92.521211465465697</v>
      </c>
      <c r="P251">
        <f t="shared" si="54"/>
        <v>879.70872356838174</v>
      </c>
      <c r="Q251">
        <f t="shared" si="46"/>
        <v>2744.1684068966774</v>
      </c>
      <c r="T251">
        <f t="shared" si="55"/>
        <v>86.374985711823427</v>
      </c>
      <c r="U251">
        <f t="shared" si="47"/>
        <v>6.1462257536422698</v>
      </c>
      <c r="AC251" t="str">
        <f t="shared" si="48"/>
        <v>Low</v>
      </c>
      <c r="AD251" t="str">
        <f t="shared" si="49"/>
        <v>High</v>
      </c>
      <c r="AH251" t="str">
        <f t="shared" si="50"/>
        <v>High</v>
      </c>
      <c r="AI251">
        <f t="shared" si="51"/>
        <v>1</v>
      </c>
      <c r="AJ251">
        <f t="shared" si="52"/>
        <v>0</v>
      </c>
      <c r="AK251" t="str">
        <f t="shared" si="53"/>
        <v>High</v>
      </c>
    </row>
    <row r="252" spans="1:37" x14ac:dyDescent="0.25">
      <c r="A252" s="9">
        <v>44572.333333333336</v>
      </c>
      <c r="B252" s="1" t="str">
        <f t="shared" si="42"/>
        <v>Tuesday</v>
      </c>
      <c r="C252" s="1" t="str">
        <f t="shared" si="43"/>
        <v>Weekday</v>
      </c>
      <c r="D252" s="4">
        <f t="shared" si="44"/>
        <v>8</v>
      </c>
      <c r="E252" s="4" t="str">
        <f t="shared" si="45"/>
        <v>Peak</v>
      </c>
      <c r="F252">
        <v>24.293021662036502</v>
      </c>
      <c r="G252">
        <v>32.059252084382599</v>
      </c>
      <c r="H252">
        <v>1953.9582653810301</v>
      </c>
      <c r="I252">
        <v>3</v>
      </c>
      <c r="J252" t="s">
        <v>11</v>
      </c>
      <c r="K252" t="s">
        <v>11</v>
      </c>
      <c r="L252">
        <v>0.268875635311559</v>
      </c>
      <c r="M252" t="s">
        <v>17</v>
      </c>
      <c r="N252" t="s">
        <v>14</v>
      </c>
      <c r="O252">
        <v>72.663167030417299</v>
      </c>
      <c r="P252">
        <f t="shared" si="54"/>
        <v>590.15090147217472</v>
      </c>
      <c r="Q252">
        <f t="shared" si="46"/>
        <v>1765.2078907021039</v>
      </c>
      <c r="T252">
        <f t="shared" si="55"/>
        <v>75.629353374980639</v>
      </c>
      <c r="U252">
        <f t="shared" si="47"/>
        <v>2.9661863445633401</v>
      </c>
      <c r="AC252" t="str">
        <f t="shared" si="48"/>
        <v>Low</v>
      </c>
      <c r="AD252" t="str">
        <f t="shared" si="49"/>
        <v>High</v>
      </c>
      <c r="AH252" t="str">
        <f t="shared" si="50"/>
        <v>Low</v>
      </c>
      <c r="AI252">
        <f t="shared" si="51"/>
        <v>1</v>
      </c>
      <c r="AJ252">
        <f t="shared" si="52"/>
        <v>1</v>
      </c>
      <c r="AK252" t="str">
        <f t="shared" si="53"/>
        <v>Medium</v>
      </c>
    </row>
    <row r="253" spans="1:37" x14ac:dyDescent="0.25">
      <c r="A253" s="9">
        <v>44572.375</v>
      </c>
      <c r="B253" s="1" t="str">
        <f t="shared" si="42"/>
        <v>Tuesday</v>
      </c>
      <c r="C253" s="1" t="str">
        <f t="shared" si="43"/>
        <v>Weekday</v>
      </c>
      <c r="D253" s="4">
        <f t="shared" si="44"/>
        <v>9</v>
      </c>
      <c r="E253" s="4" t="str">
        <f t="shared" si="45"/>
        <v>Peak</v>
      </c>
      <c r="F253">
        <v>26.5270382275835</v>
      </c>
      <c r="G253">
        <v>45.759269685254303</v>
      </c>
      <c r="H253">
        <v>1208.2781179448</v>
      </c>
      <c r="I253">
        <v>8</v>
      </c>
      <c r="J253" t="s">
        <v>12</v>
      </c>
      <c r="K253" t="s">
        <v>11</v>
      </c>
      <c r="L253">
        <v>12.062213437439899</v>
      </c>
      <c r="M253" t="s">
        <v>18</v>
      </c>
      <c r="N253" t="s">
        <v>14</v>
      </c>
      <c r="O253">
        <v>78.202310680641304</v>
      </c>
      <c r="P253">
        <f t="shared" si="54"/>
        <v>703.68375712767636</v>
      </c>
      <c r="Q253">
        <f t="shared" si="46"/>
        <v>2074.4756849107334</v>
      </c>
      <c r="T253">
        <f t="shared" si="55"/>
        <v>80.102343137632559</v>
      </c>
      <c r="U253">
        <f t="shared" si="47"/>
        <v>1.900032456991255</v>
      </c>
      <c r="AC253" t="str">
        <f t="shared" si="48"/>
        <v>High</v>
      </c>
      <c r="AD253" t="str">
        <f t="shared" si="49"/>
        <v>Medium</v>
      </c>
      <c r="AH253" t="str">
        <f t="shared" si="50"/>
        <v>High</v>
      </c>
      <c r="AI253">
        <f t="shared" si="51"/>
        <v>0</v>
      </c>
      <c r="AJ253">
        <f t="shared" si="52"/>
        <v>1</v>
      </c>
      <c r="AK253" t="str">
        <f t="shared" si="53"/>
        <v>High</v>
      </c>
    </row>
    <row r="254" spans="1:37" x14ac:dyDescent="0.25">
      <c r="A254" s="9">
        <v>44572.416666666664</v>
      </c>
      <c r="B254" s="1" t="str">
        <f t="shared" si="42"/>
        <v>Tuesday</v>
      </c>
      <c r="C254" s="1" t="str">
        <f t="shared" si="43"/>
        <v>Weekday</v>
      </c>
      <c r="D254" s="4">
        <f t="shared" si="44"/>
        <v>10</v>
      </c>
      <c r="E254" s="4" t="str">
        <f t="shared" si="45"/>
        <v>Peak</v>
      </c>
      <c r="F254">
        <v>26.9040664983787</v>
      </c>
      <c r="G254">
        <v>30.249199892580101</v>
      </c>
      <c r="H254">
        <v>1062.2124100945</v>
      </c>
      <c r="I254">
        <v>4</v>
      </c>
      <c r="J254" t="s">
        <v>11</v>
      </c>
      <c r="K254" t="s">
        <v>12</v>
      </c>
      <c r="L254">
        <v>9.6946586341879009</v>
      </c>
      <c r="M254" t="s">
        <v>20</v>
      </c>
      <c r="N254" t="s">
        <v>14</v>
      </c>
      <c r="O254">
        <v>90.491704261638702</v>
      </c>
      <c r="P254">
        <f t="shared" si="54"/>
        <v>723.82879414918318</v>
      </c>
      <c r="Q254">
        <f t="shared" si="46"/>
        <v>2434.5948290067467</v>
      </c>
      <c r="T254">
        <f t="shared" si="55"/>
        <v>80.857236195054611</v>
      </c>
      <c r="U254">
        <f t="shared" si="47"/>
        <v>9.6344680665840912</v>
      </c>
      <c r="AC254" t="str">
        <f t="shared" si="48"/>
        <v>Low</v>
      </c>
      <c r="AD254" t="str">
        <f t="shared" si="49"/>
        <v>Medium</v>
      </c>
      <c r="AH254" t="str">
        <f t="shared" si="50"/>
        <v>High</v>
      </c>
      <c r="AI254">
        <f t="shared" si="51"/>
        <v>1</v>
      </c>
      <c r="AJ254">
        <f t="shared" si="52"/>
        <v>0</v>
      </c>
      <c r="AK254" t="str">
        <f t="shared" si="53"/>
        <v>High</v>
      </c>
    </row>
    <row r="255" spans="1:37" x14ac:dyDescent="0.25">
      <c r="A255" s="9">
        <v>44572.458333333336</v>
      </c>
      <c r="B255" s="1" t="str">
        <f t="shared" si="42"/>
        <v>Tuesday</v>
      </c>
      <c r="C255" s="1" t="str">
        <f t="shared" si="43"/>
        <v>Weekday</v>
      </c>
      <c r="D255" s="4">
        <f t="shared" si="44"/>
        <v>11</v>
      </c>
      <c r="E255" s="4" t="str">
        <f t="shared" si="45"/>
        <v>Peak</v>
      </c>
      <c r="F255">
        <v>29.490471834601902</v>
      </c>
      <c r="G255">
        <v>34.627201524453902</v>
      </c>
      <c r="H255">
        <v>1232.0894046031301</v>
      </c>
      <c r="I255">
        <v>5</v>
      </c>
      <c r="J255" t="s">
        <v>12</v>
      </c>
      <c r="K255" t="s">
        <v>12</v>
      </c>
      <c r="L255">
        <v>4.5438358299061896</v>
      </c>
      <c r="M255" t="s">
        <v>17</v>
      </c>
      <c r="N255" t="s">
        <v>19</v>
      </c>
      <c r="O255">
        <v>76.681839977468897</v>
      </c>
      <c r="P255">
        <f t="shared" si="54"/>
        <v>869.68792902744804</v>
      </c>
      <c r="Q255">
        <f t="shared" si="46"/>
        <v>2261.3836420809967</v>
      </c>
      <c r="T255">
        <f t="shared" si="55"/>
        <v>86.035785347022085</v>
      </c>
      <c r="U255">
        <f t="shared" si="47"/>
        <v>9.3539453695531876</v>
      </c>
      <c r="AC255" t="str">
        <f t="shared" si="48"/>
        <v>Medium</v>
      </c>
      <c r="AD255" t="str">
        <f t="shared" si="49"/>
        <v>Medium</v>
      </c>
      <c r="AH255" t="str">
        <f t="shared" si="50"/>
        <v>Low</v>
      </c>
      <c r="AI255">
        <f t="shared" si="51"/>
        <v>0</v>
      </c>
      <c r="AJ255">
        <f t="shared" si="52"/>
        <v>0</v>
      </c>
      <c r="AK255" t="str">
        <f t="shared" si="53"/>
        <v>High</v>
      </c>
    </row>
    <row r="256" spans="1:37" x14ac:dyDescent="0.25">
      <c r="A256" s="9">
        <v>44572.5</v>
      </c>
      <c r="B256" s="1" t="str">
        <f t="shared" si="42"/>
        <v>Tuesday</v>
      </c>
      <c r="C256" s="1" t="str">
        <f t="shared" si="43"/>
        <v>Weekday</v>
      </c>
      <c r="D256" s="4">
        <f t="shared" si="44"/>
        <v>12</v>
      </c>
      <c r="E256" s="4" t="str">
        <f t="shared" si="45"/>
        <v>Peak</v>
      </c>
      <c r="F256">
        <v>26.703875046532701</v>
      </c>
      <c r="G256">
        <v>38.379278042004401</v>
      </c>
      <c r="H256">
        <v>1422.8399067703201</v>
      </c>
      <c r="I256">
        <v>2</v>
      </c>
      <c r="J256" t="s">
        <v>11</v>
      </c>
      <c r="K256" t="s">
        <v>11</v>
      </c>
      <c r="L256">
        <v>27.415402569549201</v>
      </c>
      <c r="M256" t="s">
        <v>16</v>
      </c>
      <c r="N256" t="s">
        <v>19</v>
      </c>
      <c r="O256">
        <v>81.518516291946099</v>
      </c>
      <c r="P256">
        <f t="shared" si="54"/>
        <v>713.09694250083191</v>
      </c>
      <c r="Q256">
        <f t="shared" si="46"/>
        <v>2176.8602730388689</v>
      </c>
      <c r="T256">
        <f t="shared" si="55"/>
        <v>80.456409124885454</v>
      </c>
      <c r="U256">
        <f t="shared" si="47"/>
        <v>1.0621071670606455</v>
      </c>
      <c r="AC256" t="str">
        <f t="shared" si="48"/>
        <v>Low</v>
      </c>
      <c r="AD256" t="str">
        <f t="shared" si="49"/>
        <v>Medium</v>
      </c>
      <c r="AH256" t="str">
        <f t="shared" si="50"/>
        <v>High</v>
      </c>
      <c r="AI256">
        <f t="shared" si="51"/>
        <v>1</v>
      </c>
      <c r="AJ256">
        <f t="shared" si="52"/>
        <v>1</v>
      </c>
      <c r="AK256" t="str">
        <f t="shared" si="53"/>
        <v>High</v>
      </c>
    </row>
    <row r="257" spans="1:37" x14ac:dyDescent="0.25">
      <c r="A257" s="9">
        <v>44572.541666666664</v>
      </c>
      <c r="B257" s="1" t="str">
        <f t="shared" si="42"/>
        <v>Tuesday</v>
      </c>
      <c r="C257" s="1" t="str">
        <f t="shared" si="43"/>
        <v>Weekday</v>
      </c>
      <c r="D257" s="4">
        <f t="shared" si="44"/>
        <v>13</v>
      </c>
      <c r="E257" s="4" t="str">
        <f t="shared" si="45"/>
        <v>Peak</v>
      </c>
      <c r="F257">
        <v>21.829342107877402</v>
      </c>
      <c r="G257">
        <v>42.415340048259097</v>
      </c>
      <c r="H257">
        <v>1874.4127648209901</v>
      </c>
      <c r="I257">
        <v>1</v>
      </c>
      <c r="J257" t="s">
        <v>12</v>
      </c>
      <c r="K257" t="s">
        <v>11</v>
      </c>
      <c r="L257">
        <v>20.158499323831901</v>
      </c>
      <c r="M257" t="s">
        <v>18</v>
      </c>
      <c r="N257" t="s">
        <v>19</v>
      </c>
      <c r="O257">
        <v>67.315428295207099</v>
      </c>
      <c r="P257">
        <f t="shared" si="54"/>
        <v>476.52017686274939</v>
      </c>
      <c r="Q257">
        <f t="shared" si="46"/>
        <v>1469.4515133943662</v>
      </c>
      <c r="T257">
        <f t="shared" si="55"/>
        <v>70.696528079878021</v>
      </c>
      <c r="U257">
        <f t="shared" si="47"/>
        <v>3.3810997846709228</v>
      </c>
      <c r="AC257" t="str">
        <f t="shared" si="48"/>
        <v>Low</v>
      </c>
      <c r="AD257" t="str">
        <f t="shared" si="49"/>
        <v>High</v>
      </c>
      <c r="AH257" t="str">
        <f t="shared" si="50"/>
        <v>Low</v>
      </c>
      <c r="AI257">
        <f t="shared" si="51"/>
        <v>0</v>
      </c>
      <c r="AJ257">
        <f t="shared" si="52"/>
        <v>1</v>
      </c>
      <c r="AK257" t="str">
        <f t="shared" si="53"/>
        <v>Low</v>
      </c>
    </row>
    <row r="258" spans="1:37" x14ac:dyDescent="0.25">
      <c r="A258" s="9">
        <v>44572.583333333336</v>
      </c>
      <c r="B258" s="1" t="str">
        <f t="shared" si="42"/>
        <v>Tuesday</v>
      </c>
      <c r="C258" s="1" t="str">
        <f t="shared" si="43"/>
        <v>Weekday</v>
      </c>
      <c r="D258" s="4">
        <f t="shared" si="44"/>
        <v>14</v>
      </c>
      <c r="E258" s="4" t="str">
        <f t="shared" si="45"/>
        <v>Peak</v>
      </c>
      <c r="F258">
        <v>26.5023915441196</v>
      </c>
      <c r="G258">
        <v>53.3821289800239</v>
      </c>
      <c r="H258">
        <v>1079.8116460659801</v>
      </c>
      <c r="I258">
        <v>8</v>
      </c>
      <c r="J258" t="s">
        <v>12</v>
      </c>
      <c r="K258" t="s">
        <v>11</v>
      </c>
      <c r="L258">
        <v>1.6107981610375499</v>
      </c>
      <c r="M258" t="s">
        <v>20</v>
      </c>
      <c r="N258" t="s">
        <v>14</v>
      </c>
      <c r="O258">
        <v>79.496601346681302</v>
      </c>
      <c r="P258">
        <f t="shared" si="54"/>
        <v>702.37675755782209</v>
      </c>
      <c r="Q258">
        <f t="shared" si="46"/>
        <v>2106.8500553165336</v>
      </c>
      <c r="T258">
        <f t="shared" si="55"/>
        <v>80.052995086898505</v>
      </c>
      <c r="U258">
        <f t="shared" si="47"/>
        <v>0.556393740217203</v>
      </c>
      <c r="AC258" t="str">
        <f t="shared" si="48"/>
        <v>High</v>
      </c>
      <c r="AD258" t="str">
        <f t="shared" si="49"/>
        <v>Medium</v>
      </c>
      <c r="AH258" t="str">
        <f t="shared" si="50"/>
        <v>High</v>
      </c>
      <c r="AI258">
        <f t="shared" si="51"/>
        <v>0</v>
      </c>
      <c r="AJ258">
        <f t="shared" si="52"/>
        <v>1</v>
      </c>
      <c r="AK258" t="str">
        <f t="shared" si="53"/>
        <v>High</v>
      </c>
    </row>
    <row r="259" spans="1:37" x14ac:dyDescent="0.25">
      <c r="A259" s="9">
        <v>44572.625</v>
      </c>
      <c r="B259" s="1" t="str">
        <f t="shared" si="42"/>
        <v>Tuesday</v>
      </c>
      <c r="C259" s="1" t="str">
        <f t="shared" si="43"/>
        <v>Weekday</v>
      </c>
      <c r="D259" s="4">
        <f t="shared" si="44"/>
        <v>15</v>
      </c>
      <c r="E259" s="4" t="str">
        <f t="shared" si="45"/>
        <v>Peak</v>
      </c>
      <c r="F259">
        <v>28.126973497484201</v>
      </c>
      <c r="G259">
        <v>46.254173931169603</v>
      </c>
      <c r="H259">
        <v>1351.9103661587701</v>
      </c>
      <c r="I259">
        <v>7</v>
      </c>
      <c r="J259" t="s">
        <v>11</v>
      </c>
      <c r="K259" t="s">
        <v>11</v>
      </c>
      <c r="L259">
        <v>9.6214734050227797</v>
      </c>
      <c r="M259" t="s">
        <v>16</v>
      </c>
      <c r="N259" t="s">
        <v>19</v>
      </c>
      <c r="O259">
        <v>86.447338603925402</v>
      </c>
      <c r="P259">
        <f t="shared" si="54"/>
        <v>791.12663812817857</v>
      </c>
      <c r="Q259">
        <f t="shared" si="46"/>
        <v>2431.5020018406526</v>
      </c>
      <c r="T259">
        <f t="shared" si="55"/>
        <v>83.30576346742734</v>
      </c>
      <c r="U259">
        <f t="shared" si="47"/>
        <v>3.1415751364980622</v>
      </c>
      <c r="AC259" t="str">
        <f t="shared" si="48"/>
        <v>High</v>
      </c>
      <c r="AD259" t="str">
        <f t="shared" si="49"/>
        <v>Medium</v>
      </c>
      <c r="AH259" t="str">
        <f t="shared" si="50"/>
        <v>High</v>
      </c>
      <c r="AI259">
        <f t="shared" si="51"/>
        <v>1</v>
      </c>
      <c r="AJ259">
        <f t="shared" si="52"/>
        <v>1</v>
      </c>
      <c r="AK259" t="str">
        <f t="shared" si="53"/>
        <v>High</v>
      </c>
    </row>
    <row r="260" spans="1:37" x14ac:dyDescent="0.25">
      <c r="A260" s="9">
        <v>44572.666666666664</v>
      </c>
      <c r="B260" s="1" t="str">
        <f t="shared" si="42"/>
        <v>Tuesday</v>
      </c>
      <c r="C260" s="1" t="str">
        <f t="shared" si="43"/>
        <v>Weekday</v>
      </c>
      <c r="D260" s="4">
        <f t="shared" si="44"/>
        <v>16</v>
      </c>
      <c r="E260" s="4" t="str">
        <f t="shared" si="45"/>
        <v>Peak</v>
      </c>
      <c r="F260">
        <v>28.406253044728398</v>
      </c>
      <c r="G260">
        <v>50.725261835161099</v>
      </c>
      <c r="H260">
        <v>1439.86956777462</v>
      </c>
      <c r="I260">
        <v>5</v>
      </c>
      <c r="J260" t="s">
        <v>11</v>
      </c>
      <c r="K260" t="s">
        <v>11</v>
      </c>
      <c r="L260">
        <v>3.9557944067016799</v>
      </c>
      <c r="M260" t="s">
        <v>13</v>
      </c>
      <c r="N260" t="s">
        <v>19</v>
      </c>
      <c r="O260">
        <v>93.694806596169201</v>
      </c>
      <c r="P260">
        <f t="shared" si="54"/>
        <v>806.91521204114144</v>
      </c>
      <c r="Q260">
        <f t="shared" si="46"/>
        <v>2661.51838514767</v>
      </c>
      <c r="T260">
        <f t="shared" si="55"/>
        <v>83.864942201822942</v>
      </c>
      <c r="U260">
        <f t="shared" si="47"/>
        <v>9.8298643943462594</v>
      </c>
      <c r="AC260" t="str">
        <f t="shared" si="48"/>
        <v>Medium</v>
      </c>
      <c r="AD260" t="str">
        <f t="shared" si="49"/>
        <v>Medium</v>
      </c>
      <c r="AH260" t="str">
        <f t="shared" si="50"/>
        <v>High</v>
      </c>
      <c r="AI260">
        <f t="shared" si="51"/>
        <v>1</v>
      </c>
      <c r="AJ260">
        <f t="shared" si="52"/>
        <v>1</v>
      </c>
      <c r="AK260" t="str">
        <f t="shared" si="53"/>
        <v>High</v>
      </c>
    </row>
    <row r="261" spans="1:37" x14ac:dyDescent="0.25">
      <c r="A261" s="9">
        <v>44572.708333333336</v>
      </c>
      <c r="B261" s="1" t="str">
        <f t="shared" ref="B261:B324" si="56">TEXT(A261,"dddd")</f>
        <v>Tuesday</v>
      </c>
      <c r="C261" s="1" t="str">
        <f t="shared" ref="C261:C324" si="57">IF(OR(B261="Saturday", B261="Sunday"), "Weekend", "Weekday")</f>
        <v>Weekday</v>
      </c>
      <c r="D261" s="4">
        <f t="shared" ref="D261:D324" si="58">HOUR(A261)</f>
        <v>17</v>
      </c>
      <c r="E261" s="4" t="str">
        <f t="shared" ref="E261:E324" si="59">IF(AND(D261&gt;=8, D261&lt;22), "Peak", "Off-Peak")</f>
        <v>Peak</v>
      </c>
      <c r="F261">
        <v>24.646433253000499</v>
      </c>
      <c r="G261">
        <v>51.582167670602502</v>
      </c>
      <c r="H261">
        <v>1491.1003755402401</v>
      </c>
      <c r="I261">
        <v>3</v>
      </c>
      <c r="J261" t="s">
        <v>11</v>
      </c>
      <c r="K261" t="s">
        <v>12</v>
      </c>
      <c r="L261">
        <v>4.8917499598991601</v>
      </c>
      <c r="M261" t="s">
        <v>18</v>
      </c>
      <c r="N261" t="s">
        <v>14</v>
      </c>
      <c r="O261">
        <v>79.489534628943204</v>
      </c>
      <c r="P261">
        <f t="shared" si="54"/>
        <v>607.44667209460874</v>
      </c>
      <c r="Q261">
        <f t="shared" ref="Q261:Q324" si="60">F261*O261</f>
        <v>1959.1335095443205</v>
      </c>
      <c r="T261">
        <f t="shared" si="55"/>
        <v>76.336960674211852</v>
      </c>
      <c r="U261">
        <f t="shared" ref="U261:U324" si="61">ABS(O261-T261)</f>
        <v>3.152573954731352</v>
      </c>
      <c r="AC261" t="str">
        <f t="shared" ref="AC261:AC324" si="62">IF(I261 &lt;= 4, "Low", IF(I261 &lt;= 5, "Medium", "High"))</f>
        <v>Low</v>
      </c>
      <c r="AD261" t="str">
        <f t="shared" ref="AD261:AD324" si="63">IF(H261 &lt;= 1000, "Low", IF(H261 &lt;= 1500, "Medium", "High"))</f>
        <v>Medium</v>
      </c>
      <c r="AH261" t="str">
        <f t="shared" ref="AH261:AH324" si="64">IF(O261&gt;=$V$4, "High", "Low")</f>
        <v>High</v>
      </c>
      <c r="AI261">
        <f t="shared" ref="AI261:AI324" si="65">IF(J261 = "On", 1, 0)</f>
        <v>1</v>
      </c>
      <c r="AJ261">
        <f t="shared" ref="AJ261:AJ324" si="66">IF(K261 = "On", 1, 0)</f>
        <v>0</v>
      </c>
      <c r="AK261" t="str">
        <f t="shared" ref="AK261:AK324" si="67">IF(F261 &lt;= 22, "Low", IF(F261 &lt;= 26, "Medium", "High"))</f>
        <v>Medium</v>
      </c>
    </row>
    <row r="262" spans="1:37" x14ac:dyDescent="0.25">
      <c r="A262" s="9">
        <v>44572.75</v>
      </c>
      <c r="B262" s="1" t="str">
        <f t="shared" si="56"/>
        <v>Tuesday</v>
      </c>
      <c r="C262" s="1" t="str">
        <f t="shared" si="57"/>
        <v>Weekday</v>
      </c>
      <c r="D262" s="4">
        <f t="shared" si="58"/>
        <v>18</v>
      </c>
      <c r="E262" s="4" t="str">
        <f t="shared" si="59"/>
        <v>Peak</v>
      </c>
      <c r="F262">
        <v>26.693644561610299</v>
      </c>
      <c r="G262">
        <v>56.491095486626101</v>
      </c>
      <c r="H262">
        <v>1765.4303015053999</v>
      </c>
      <c r="I262">
        <v>8</v>
      </c>
      <c r="J262" t="s">
        <v>11</v>
      </c>
      <c r="K262" t="s">
        <v>12</v>
      </c>
      <c r="L262">
        <v>9.4555568811257906</v>
      </c>
      <c r="M262" t="s">
        <v>18</v>
      </c>
      <c r="N262" t="s">
        <v>19</v>
      </c>
      <c r="O262">
        <v>71.904879223379396</v>
      </c>
      <c r="P262">
        <f t="shared" ref="P262:P325" si="68">F262^2</f>
        <v>712.55065998158705</v>
      </c>
      <c r="Q262">
        <f t="shared" si="60"/>
        <v>1919.4032882344068</v>
      </c>
      <c r="T262">
        <f t="shared" ref="T262:T325" si="69">($S$6*F262)+$R$4</f>
        <v>80.435925456576726</v>
      </c>
      <c r="U262">
        <f t="shared" si="61"/>
        <v>8.5310462331973298</v>
      </c>
      <c r="AC262" t="str">
        <f t="shared" si="62"/>
        <v>High</v>
      </c>
      <c r="AD262" t="str">
        <f t="shared" si="63"/>
        <v>High</v>
      </c>
      <c r="AH262" t="str">
        <f t="shared" si="64"/>
        <v>Low</v>
      </c>
      <c r="AI262">
        <f t="shared" si="65"/>
        <v>1</v>
      </c>
      <c r="AJ262">
        <f t="shared" si="66"/>
        <v>0</v>
      </c>
      <c r="AK262" t="str">
        <f t="shared" si="67"/>
        <v>High</v>
      </c>
    </row>
    <row r="263" spans="1:37" x14ac:dyDescent="0.25">
      <c r="A263" s="9">
        <v>44572.791666666664</v>
      </c>
      <c r="B263" s="1" t="str">
        <f t="shared" si="56"/>
        <v>Tuesday</v>
      </c>
      <c r="C263" s="1" t="str">
        <f t="shared" si="57"/>
        <v>Weekday</v>
      </c>
      <c r="D263" s="4">
        <f t="shared" si="58"/>
        <v>19</v>
      </c>
      <c r="E263" s="4" t="str">
        <f t="shared" si="59"/>
        <v>Peak</v>
      </c>
      <c r="F263">
        <v>29.211094917959599</v>
      </c>
      <c r="G263">
        <v>36.394954708537703</v>
      </c>
      <c r="H263">
        <v>1977.2185103889401</v>
      </c>
      <c r="I263">
        <v>0</v>
      </c>
      <c r="J263" t="s">
        <v>12</v>
      </c>
      <c r="K263" t="s">
        <v>12</v>
      </c>
      <c r="L263">
        <v>15.397317181268299</v>
      </c>
      <c r="M263" t="s">
        <v>20</v>
      </c>
      <c r="N263" t="s">
        <v>14</v>
      </c>
      <c r="O263">
        <v>77.413859039795099</v>
      </c>
      <c r="P263">
        <f t="shared" si="68"/>
        <v>853.28806630604515</v>
      </c>
      <c r="Q263">
        <f t="shared" si="60"/>
        <v>2261.3435843769994</v>
      </c>
      <c r="T263">
        <f t="shared" si="69"/>
        <v>85.476411657795964</v>
      </c>
      <c r="U263">
        <f t="shared" si="61"/>
        <v>8.0625526180008649</v>
      </c>
      <c r="AC263" t="str">
        <f t="shared" si="62"/>
        <v>Low</v>
      </c>
      <c r="AD263" t="str">
        <f t="shared" si="63"/>
        <v>High</v>
      </c>
      <c r="AH263" t="str">
        <f t="shared" si="64"/>
        <v>High</v>
      </c>
      <c r="AI263">
        <f t="shared" si="65"/>
        <v>0</v>
      </c>
      <c r="AJ263">
        <f t="shared" si="66"/>
        <v>0</v>
      </c>
      <c r="AK263" t="str">
        <f t="shared" si="67"/>
        <v>High</v>
      </c>
    </row>
    <row r="264" spans="1:37" x14ac:dyDescent="0.25">
      <c r="A264" s="9">
        <v>44572.833333333336</v>
      </c>
      <c r="B264" s="1" t="str">
        <f t="shared" si="56"/>
        <v>Tuesday</v>
      </c>
      <c r="C264" s="1" t="str">
        <f t="shared" si="57"/>
        <v>Weekday</v>
      </c>
      <c r="D264" s="4">
        <f t="shared" si="58"/>
        <v>20</v>
      </c>
      <c r="E264" s="4" t="str">
        <f t="shared" si="59"/>
        <v>Peak</v>
      </c>
      <c r="F264">
        <v>24.9502464845913</v>
      </c>
      <c r="G264">
        <v>48.104406870840698</v>
      </c>
      <c r="H264">
        <v>1513.0721280168</v>
      </c>
      <c r="I264">
        <v>0</v>
      </c>
      <c r="J264" t="s">
        <v>12</v>
      </c>
      <c r="K264" t="s">
        <v>11</v>
      </c>
      <c r="L264">
        <v>23.6796647695415</v>
      </c>
      <c r="M264" t="s">
        <v>13</v>
      </c>
      <c r="N264" t="s">
        <v>14</v>
      </c>
      <c r="O264">
        <v>68.468533596405905</v>
      </c>
      <c r="P264">
        <f t="shared" si="68"/>
        <v>622.51479964186058</v>
      </c>
      <c r="Q264">
        <f t="shared" si="60"/>
        <v>1708.3067896688478</v>
      </c>
      <c r="T264">
        <f t="shared" si="69"/>
        <v>76.945261210394804</v>
      </c>
      <c r="U264">
        <f t="shared" si="61"/>
        <v>8.4767276139888992</v>
      </c>
      <c r="AC264" t="str">
        <f t="shared" si="62"/>
        <v>Low</v>
      </c>
      <c r="AD264" t="str">
        <f t="shared" si="63"/>
        <v>High</v>
      </c>
      <c r="AH264" t="str">
        <f t="shared" si="64"/>
        <v>Low</v>
      </c>
      <c r="AI264">
        <f t="shared" si="65"/>
        <v>0</v>
      </c>
      <c r="AJ264">
        <f t="shared" si="66"/>
        <v>1</v>
      </c>
      <c r="AK264" t="str">
        <f t="shared" si="67"/>
        <v>Medium</v>
      </c>
    </row>
    <row r="265" spans="1:37" x14ac:dyDescent="0.25">
      <c r="A265" s="9">
        <v>44572.875</v>
      </c>
      <c r="B265" s="1" t="str">
        <f t="shared" si="56"/>
        <v>Tuesday</v>
      </c>
      <c r="C265" s="1" t="str">
        <f t="shared" si="57"/>
        <v>Weekday</v>
      </c>
      <c r="D265" s="4">
        <f t="shared" si="58"/>
        <v>21</v>
      </c>
      <c r="E265" s="4" t="str">
        <f t="shared" si="59"/>
        <v>Peak</v>
      </c>
      <c r="F265">
        <v>24.603616046900498</v>
      </c>
      <c r="G265">
        <v>47.175223637499599</v>
      </c>
      <c r="H265">
        <v>1280.23915902466</v>
      </c>
      <c r="I265">
        <v>6</v>
      </c>
      <c r="J265" t="s">
        <v>12</v>
      </c>
      <c r="K265" t="s">
        <v>12</v>
      </c>
      <c r="L265">
        <v>15.122463002038</v>
      </c>
      <c r="M265" t="s">
        <v>13</v>
      </c>
      <c r="N265" t="s">
        <v>19</v>
      </c>
      <c r="O265">
        <v>72.993170432361595</v>
      </c>
      <c r="P265">
        <f t="shared" si="68"/>
        <v>605.3379225832997</v>
      </c>
      <c r="Q265">
        <f t="shared" si="60"/>
        <v>1795.8959393637947</v>
      </c>
      <c r="T265">
        <f t="shared" si="69"/>
        <v>76.251231263112444</v>
      </c>
      <c r="U265">
        <f t="shared" si="61"/>
        <v>3.2580608307508498</v>
      </c>
      <c r="AC265" t="str">
        <f t="shared" si="62"/>
        <v>High</v>
      </c>
      <c r="AD265" t="str">
        <f t="shared" si="63"/>
        <v>Medium</v>
      </c>
      <c r="AH265" t="str">
        <f t="shared" si="64"/>
        <v>Low</v>
      </c>
      <c r="AI265">
        <f t="shared" si="65"/>
        <v>0</v>
      </c>
      <c r="AJ265">
        <f t="shared" si="66"/>
        <v>0</v>
      </c>
      <c r="AK265" t="str">
        <f t="shared" si="67"/>
        <v>Medium</v>
      </c>
    </row>
    <row r="266" spans="1:37" x14ac:dyDescent="0.25">
      <c r="A266" s="9">
        <v>44572.916666666664</v>
      </c>
      <c r="B266" s="1" t="str">
        <f t="shared" si="56"/>
        <v>Tuesday</v>
      </c>
      <c r="C266" s="1" t="str">
        <f t="shared" si="57"/>
        <v>Weekday</v>
      </c>
      <c r="D266" s="4">
        <f t="shared" si="58"/>
        <v>22</v>
      </c>
      <c r="E266" s="4" t="str">
        <f t="shared" si="59"/>
        <v>Off-Peak</v>
      </c>
      <c r="F266">
        <v>29.591930852745801</v>
      </c>
      <c r="G266">
        <v>57.2563401094421</v>
      </c>
      <c r="H266">
        <v>1042.0720493917499</v>
      </c>
      <c r="I266">
        <v>0</v>
      </c>
      <c r="J266" t="s">
        <v>12</v>
      </c>
      <c r="K266" t="s">
        <v>12</v>
      </c>
      <c r="L266">
        <v>14.328040460972201</v>
      </c>
      <c r="M266" t="s">
        <v>15</v>
      </c>
      <c r="N266" t="s">
        <v>19</v>
      </c>
      <c r="O266">
        <v>83.2260060147226</v>
      </c>
      <c r="P266">
        <f t="shared" si="68"/>
        <v>875.6823715936888</v>
      </c>
      <c r="Q266">
        <f t="shared" si="60"/>
        <v>2462.8182151378774</v>
      </c>
      <c r="T266">
        <f t="shared" si="69"/>
        <v>86.238928491296505</v>
      </c>
      <c r="U266">
        <f t="shared" si="61"/>
        <v>3.0129224765739053</v>
      </c>
      <c r="AC266" t="str">
        <f t="shared" si="62"/>
        <v>Low</v>
      </c>
      <c r="AD266" t="str">
        <f t="shared" si="63"/>
        <v>Medium</v>
      </c>
      <c r="AH266" t="str">
        <f t="shared" si="64"/>
        <v>High</v>
      </c>
      <c r="AI266">
        <f t="shared" si="65"/>
        <v>0</v>
      </c>
      <c r="AJ266">
        <f t="shared" si="66"/>
        <v>0</v>
      </c>
      <c r="AK266" t="str">
        <f t="shared" si="67"/>
        <v>High</v>
      </c>
    </row>
    <row r="267" spans="1:37" x14ac:dyDescent="0.25">
      <c r="A267" s="9">
        <v>44572.958333333336</v>
      </c>
      <c r="B267" s="1" t="str">
        <f t="shared" si="56"/>
        <v>Tuesday</v>
      </c>
      <c r="C267" s="1" t="str">
        <f t="shared" si="57"/>
        <v>Weekday</v>
      </c>
      <c r="D267" s="4">
        <f t="shared" si="58"/>
        <v>23</v>
      </c>
      <c r="E267" s="4" t="str">
        <f t="shared" si="59"/>
        <v>Off-Peak</v>
      </c>
      <c r="F267">
        <v>29.876548794672701</v>
      </c>
      <c r="G267">
        <v>39.699242621954802</v>
      </c>
      <c r="H267">
        <v>1181.7465160527399</v>
      </c>
      <c r="I267">
        <v>1</v>
      </c>
      <c r="J267" t="s">
        <v>11</v>
      </c>
      <c r="K267" t="s">
        <v>12</v>
      </c>
      <c r="L267">
        <v>13.2116508250202</v>
      </c>
      <c r="M267" t="s">
        <v>16</v>
      </c>
      <c r="N267" t="s">
        <v>14</v>
      </c>
      <c r="O267">
        <v>80.431414636105501</v>
      </c>
      <c r="P267">
        <f t="shared" si="68"/>
        <v>892.60816788045884</v>
      </c>
      <c r="Q267">
        <f t="shared" si="60"/>
        <v>2403.013084000158</v>
      </c>
      <c r="T267">
        <f t="shared" si="69"/>
        <v>86.808795859399197</v>
      </c>
      <c r="U267">
        <f t="shared" si="61"/>
        <v>6.3773812232936962</v>
      </c>
      <c r="AC267" t="str">
        <f t="shared" si="62"/>
        <v>Low</v>
      </c>
      <c r="AD267" t="str">
        <f t="shared" si="63"/>
        <v>Medium</v>
      </c>
      <c r="AH267" t="str">
        <f t="shared" si="64"/>
        <v>High</v>
      </c>
      <c r="AI267">
        <f t="shared" si="65"/>
        <v>1</v>
      </c>
      <c r="AJ267">
        <f t="shared" si="66"/>
        <v>0</v>
      </c>
      <c r="AK267" t="str">
        <f t="shared" si="67"/>
        <v>High</v>
      </c>
    </row>
    <row r="268" spans="1:37" x14ac:dyDescent="0.25">
      <c r="A268" s="9">
        <v>44573</v>
      </c>
      <c r="B268" s="1" t="str">
        <f t="shared" si="56"/>
        <v>Wednesday</v>
      </c>
      <c r="C268" s="1" t="str">
        <f t="shared" si="57"/>
        <v>Weekday</v>
      </c>
      <c r="D268" s="4">
        <f t="shared" si="58"/>
        <v>0</v>
      </c>
      <c r="E268" s="4" t="str">
        <f t="shared" si="59"/>
        <v>Off-Peak</v>
      </c>
      <c r="F268">
        <v>29.446483884084799</v>
      </c>
      <c r="G268">
        <v>45.994091466526598</v>
      </c>
      <c r="H268">
        <v>1702.1567646103499</v>
      </c>
      <c r="I268">
        <v>9</v>
      </c>
      <c r="J268" t="s">
        <v>12</v>
      </c>
      <c r="K268" t="s">
        <v>12</v>
      </c>
      <c r="L268">
        <v>6.3921527759811898</v>
      </c>
      <c r="M268" t="s">
        <v>17</v>
      </c>
      <c r="N268" t="s">
        <v>19</v>
      </c>
      <c r="O268">
        <v>81.664654776618903</v>
      </c>
      <c r="P268">
        <f t="shared" si="68"/>
        <v>867.09541313566581</v>
      </c>
      <c r="Q268">
        <f t="shared" si="60"/>
        <v>2404.736940779057</v>
      </c>
      <c r="T268">
        <f t="shared" si="69"/>
        <v>85.947711849547872</v>
      </c>
      <c r="U268">
        <f t="shared" si="61"/>
        <v>4.283057072928969</v>
      </c>
      <c r="AC268" t="str">
        <f t="shared" si="62"/>
        <v>High</v>
      </c>
      <c r="AD268" t="str">
        <f t="shared" si="63"/>
        <v>High</v>
      </c>
      <c r="AH268" t="str">
        <f t="shared" si="64"/>
        <v>High</v>
      </c>
      <c r="AI268">
        <f t="shared" si="65"/>
        <v>0</v>
      </c>
      <c r="AJ268">
        <f t="shared" si="66"/>
        <v>0</v>
      </c>
      <c r="AK268" t="str">
        <f t="shared" si="67"/>
        <v>High</v>
      </c>
    </row>
    <row r="269" spans="1:37" x14ac:dyDescent="0.25">
      <c r="A269" s="9">
        <v>44573.041666666664</v>
      </c>
      <c r="B269" s="1" t="str">
        <f t="shared" si="56"/>
        <v>Wednesday</v>
      </c>
      <c r="C269" s="1" t="str">
        <f t="shared" si="57"/>
        <v>Weekday</v>
      </c>
      <c r="D269" s="4">
        <f t="shared" si="58"/>
        <v>1</v>
      </c>
      <c r="E269" s="4" t="str">
        <f t="shared" si="59"/>
        <v>Off-Peak</v>
      </c>
      <c r="F269">
        <v>29.5994370937571</v>
      </c>
      <c r="G269">
        <v>50.618749308176099</v>
      </c>
      <c r="H269">
        <v>1006.22536701537</v>
      </c>
      <c r="I269">
        <v>5</v>
      </c>
      <c r="J269" t="s">
        <v>11</v>
      </c>
      <c r="K269" t="s">
        <v>11</v>
      </c>
      <c r="L269">
        <v>0.88998388860352096</v>
      </c>
      <c r="M269" t="s">
        <v>21</v>
      </c>
      <c r="N269" t="s">
        <v>19</v>
      </c>
      <c r="O269">
        <v>91.908381312848306</v>
      </c>
      <c r="P269">
        <f t="shared" si="68"/>
        <v>876.12667626728376</v>
      </c>
      <c r="Q269">
        <f t="shared" si="60"/>
        <v>2720.4363510586941</v>
      </c>
      <c r="T269">
        <f t="shared" si="69"/>
        <v>86.253957627479892</v>
      </c>
      <c r="U269">
        <f t="shared" si="61"/>
        <v>5.654423685368414</v>
      </c>
      <c r="AC269" t="str">
        <f t="shared" si="62"/>
        <v>Medium</v>
      </c>
      <c r="AD269" t="str">
        <f t="shared" si="63"/>
        <v>Medium</v>
      </c>
      <c r="AH269" t="str">
        <f t="shared" si="64"/>
        <v>High</v>
      </c>
      <c r="AI269">
        <f t="shared" si="65"/>
        <v>1</v>
      </c>
      <c r="AJ269">
        <f t="shared" si="66"/>
        <v>1</v>
      </c>
      <c r="AK269" t="str">
        <f t="shared" si="67"/>
        <v>High</v>
      </c>
    </row>
    <row r="270" spans="1:37" x14ac:dyDescent="0.25">
      <c r="A270" s="9">
        <v>44573.083333333336</v>
      </c>
      <c r="B270" s="1" t="str">
        <f t="shared" si="56"/>
        <v>Wednesday</v>
      </c>
      <c r="C270" s="1" t="str">
        <f t="shared" si="57"/>
        <v>Weekday</v>
      </c>
      <c r="D270" s="4">
        <f t="shared" si="58"/>
        <v>2</v>
      </c>
      <c r="E270" s="4" t="str">
        <f t="shared" si="59"/>
        <v>Off-Peak</v>
      </c>
      <c r="F270">
        <v>22.554829000386</v>
      </c>
      <c r="G270">
        <v>47.791648570965499</v>
      </c>
      <c r="H270">
        <v>1130.0024035495501</v>
      </c>
      <c r="I270">
        <v>2</v>
      </c>
      <c r="J270" t="s">
        <v>11</v>
      </c>
      <c r="K270" t="s">
        <v>12</v>
      </c>
      <c r="L270">
        <v>2.1819075456304202</v>
      </c>
      <c r="M270" t="s">
        <v>21</v>
      </c>
      <c r="N270" t="s">
        <v>19</v>
      </c>
      <c r="O270">
        <v>65.676034131593696</v>
      </c>
      <c r="P270">
        <f t="shared" si="68"/>
        <v>508.72031123665334</v>
      </c>
      <c r="Q270">
        <f t="shared" si="60"/>
        <v>1481.3117192616103</v>
      </c>
      <c r="T270">
        <f t="shared" si="69"/>
        <v>72.149111508835077</v>
      </c>
      <c r="U270">
        <f t="shared" si="61"/>
        <v>6.4730773772413812</v>
      </c>
      <c r="AC270" t="str">
        <f t="shared" si="62"/>
        <v>Low</v>
      </c>
      <c r="AD270" t="str">
        <f t="shared" si="63"/>
        <v>Medium</v>
      </c>
      <c r="AH270" t="str">
        <f t="shared" si="64"/>
        <v>Low</v>
      </c>
      <c r="AI270">
        <f t="shared" si="65"/>
        <v>1</v>
      </c>
      <c r="AJ270">
        <f t="shared" si="66"/>
        <v>0</v>
      </c>
      <c r="AK270" t="str">
        <f t="shared" si="67"/>
        <v>Medium</v>
      </c>
    </row>
    <row r="271" spans="1:37" x14ac:dyDescent="0.25">
      <c r="A271" s="9">
        <v>44573.125</v>
      </c>
      <c r="B271" s="1" t="str">
        <f t="shared" si="56"/>
        <v>Wednesday</v>
      </c>
      <c r="C271" s="1" t="str">
        <f t="shared" si="57"/>
        <v>Weekday</v>
      </c>
      <c r="D271" s="4">
        <f t="shared" si="58"/>
        <v>3</v>
      </c>
      <c r="E271" s="4" t="str">
        <f t="shared" si="59"/>
        <v>Off-Peak</v>
      </c>
      <c r="F271">
        <v>26.148008677161201</v>
      </c>
      <c r="G271">
        <v>30.738404139032799</v>
      </c>
      <c r="H271">
        <v>1468.4175362416599</v>
      </c>
      <c r="I271">
        <v>5</v>
      </c>
      <c r="J271" t="s">
        <v>11</v>
      </c>
      <c r="K271" t="s">
        <v>12</v>
      </c>
      <c r="L271">
        <v>23.691307943919998</v>
      </c>
      <c r="M271" t="s">
        <v>15</v>
      </c>
      <c r="N271" t="s">
        <v>19</v>
      </c>
      <c r="O271">
        <v>76.235848391869794</v>
      </c>
      <c r="P271">
        <f t="shared" si="68"/>
        <v>683.71835778089746</v>
      </c>
      <c r="Q271">
        <f t="shared" si="60"/>
        <v>1993.4156252613573</v>
      </c>
      <c r="T271">
        <f t="shared" si="69"/>
        <v>79.343443080700183</v>
      </c>
      <c r="U271">
        <f t="shared" si="61"/>
        <v>3.1075946888303889</v>
      </c>
      <c r="AC271" t="str">
        <f t="shared" si="62"/>
        <v>Medium</v>
      </c>
      <c r="AD271" t="str">
        <f t="shared" si="63"/>
        <v>Medium</v>
      </c>
      <c r="AH271" t="str">
        <f t="shared" si="64"/>
        <v>Low</v>
      </c>
      <c r="AI271">
        <f t="shared" si="65"/>
        <v>1</v>
      </c>
      <c r="AJ271">
        <f t="shared" si="66"/>
        <v>0</v>
      </c>
      <c r="AK271" t="str">
        <f t="shared" si="67"/>
        <v>High</v>
      </c>
    </row>
    <row r="272" spans="1:37" x14ac:dyDescent="0.25">
      <c r="A272" s="9">
        <v>44573.166666666664</v>
      </c>
      <c r="B272" s="1" t="str">
        <f t="shared" si="56"/>
        <v>Wednesday</v>
      </c>
      <c r="C272" s="1" t="str">
        <f t="shared" si="57"/>
        <v>Weekday</v>
      </c>
      <c r="D272" s="4">
        <f t="shared" si="58"/>
        <v>4</v>
      </c>
      <c r="E272" s="4" t="str">
        <f t="shared" si="59"/>
        <v>Off-Peak</v>
      </c>
      <c r="F272">
        <v>24.9294247956574</v>
      </c>
      <c r="G272">
        <v>36.4262378386601</v>
      </c>
      <c r="H272">
        <v>1341.9076445289299</v>
      </c>
      <c r="I272">
        <v>8</v>
      </c>
      <c r="J272" t="s">
        <v>11</v>
      </c>
      <c r="K272" t="s">
        <v>11</v>
      </c>
      <c r="L272">
        <v>11.48722706499</v>
      </c>
      <c r="M272" t="s">
        <v>21</v>
      </c>
      <c r="N272" t="s">
        <v>19</v>
      </c>
      <c r="O272">
        <v>81.5468009875772</v>
      </c>
      <c r="P272">
        <f t="shared" si="68"/>
        <v>621.47622064233803</v>
      </c>
      <c r="Q272">
        <f t="shared" si="60"/>
        <v>2032.9148425462465</v>
      </c>
      <c r="T272">
        <f t="shared" si="69"/>
        <v>76.903571635268648</v>
      </c>
      <c r="U272">
        <f t="shared" si="61"/>
        <v>4.6432293523085519</v>
      </c>
      <c r="AC272" t="str">
        <f t="shared" si="62"/>
        <v>High</v>
      </c>
      <c r="AD272" t="str">
        <f t="shared" si="63"/>
        <v>Medium</v>
      </c>
      <c r="AH272" t="str">
        <f t="shared" si="64"/>
        <v>High</v>
      </c>
      <c r="AI272">
        <f t="shared" si="65"/>
        <v>1</v>
      </c>
      <c r="AJ272">
        <f t="shared" si="66"/>
        <v>1</v>
      </c>
      <c r="AK272" t="str">
        <f t="shared" si="67"/>
        <v>Medium</v>
      </c>
    </row>
    <row r="273" spans="1:37" x14ac:dyDescent="0.25">
      <c r="A273" s="9">
        <v>44573.208333333336</v>
      </c>
      <c r="B273" s="1" t="str">
        <f t="shared" si="56"/>
        <v>Wednesday</v>
      </c>
      <c r="C273" s="1" t="str">
        <f t="shared" si="57"/>
        <v>Weekday</v>
      </c>
      <c r="D273" s="4">
        <f t="shared" si="58"/>
        <v>5</v>
      </c>
      <c r="E273" s="4" t="str">
        <f t="shared" si="59"/>
        <v>Off-Peak</v>
      </c>
      <c r="F273">
        <v>24.797543324434201</v>
      </c>
      <c r="G273">
        <v>44.307457248485498</v>
      </c>
      <c r="H273">
        <v>1887.0946363099499</v>
      </c>
      <c r="I273">
        <v>8</v>
      </c>
      <c r="J273" t="s">
        <v>12</v>
      </c>
      <c r="K273" t="s">
        <v>11</v>
      </c>
      <c r="L273">
        <v>6.7460351493098099</v>
      </c>
      <c r="M273" t="s">
        <v>16</v>
      </c>
      <c r="N273" t="s">
        <v>14</v>
      </c>
      <c r="O273">
        <v>83.759957347065793</v>
      </c>
      <c r="P273">
        <f t="shared" si="68"/>
        <v>614.91815492719127</v>
      </c>
      <c r="Q273">
        <f t="shared" si="60"/>
        <v>2077.0411711666247</v>
      </c>
      <c r="T273">
        <f t="shared" si="69"/>
        <v>76.639516086280182</v>
      </c>
      <c r="U273">
        <f t="shared" si="61"/>
        <v>7.1204412607856113</v>
      </c>
      <c r="AC273" t="str">
        <f t="shared" si="62"/>
        <v>High</v>
      </c>
      <c r="AD273" t="str">
        <f t="shared" si="63"/>
        <v>High</v>
      </c>
      <c r="AH273" t="str">
        <f t="shared" si="64"/>
        <v>High</v>
      </c>
      <c r="AI273">
        <f t="shared" si="65"/>
        <v>0</v>
      </c>
      <c r="AJ273">
        <f t="shared" si="66"/>
        <v>1</v>
      </c>
      <c r="AK273" t="str">
        <f t="shared" si="67"/>
        <v>Medium</v>
      </c>
    </row>
    <row r="274" spans="1:37" x14ac:dyDescent="0.25">
      <c r="A274" s="9">
        <v>44573.25</v>
      </c>
      <c r="B274" s="1" t="str">
        <f t="shared" si="56"/>
        <v>Wednesday</v>
      </c>
      <c r="C274" s="1" t="str">
        <f t="shared" si="57"/>
        <v>Weekday</v>
      </c>
      <c r="D274" s="4">
        <f t="shared" si="58"/>
        <v>6</v>
      </c>
      <c r="E274" s="4" t="str">
        <f t="shared" si="59"/>
        <v>Off-Peak</v>
      </c>
      <c r="F274">
        <v>23.349864394754299</v>
      </c>
      <c r="G274">
        <v>33.098463609546101</v>
      </c>
      <c r="H274">
        <v>1721.5212775764701</v>
      </c>
      <c r="I274">
        <v>3</v>
      </c>
      <c r="J274" t="s">
        <v>11</v>
      </c>
      <c r="K274" t="s">
        <v>11</v>
      </c>
      <c r="L274">
        <v>5.5245440634857799</v>
      </c>
      <c r="M274" t="s">
        <v>17</v>
      </c>
      <c r="N274" t="s">
        <v>19</v>
      </c>
      <c r="O274">
        <v>76.6397294517093</v>
      </c>
      <c r="P274">
        <f t="shared" si="68"/>
        <v>545.21616725341448</v>
      </c>
      <c r="Q274">
        <f t="shared" si="60"/>
        <v>1789.5272899480694</v>
      </c>
      <c r="T274">
        <f t="shared" si="69"/>
        <v>73.740946249364228</v>
      </c>
      <c r="U274">
        <f t="shared" si="61"/>
        <v>2.8987832023450721</v>
      </c>
      <c r="AC274" t="str">
        <f t="shared" si="62"/>
        <v>Low</v>
      </c>
      <c r="AD274" t="str">
        <f t="shared" si="63"/>
        <v>High</v>
      </c>
      <c r="AH274" t="str">
        <f t="shared" si="64"/>
        <v>Low</v>
      </c>
      <c r="AI274">
        <f t="shared" si="65"/>
        <v>1</v>
      </c>
      <c r="AJ274">
        <f t="shared" si="66"/>
        <v>1</v>
      </c>
      <c r="AK274" t="str">
        <f t="shared" si="67"/>
        <v>Medium</v>
      </c>
    </row>
    <row r="275" spans="1:37" x14ac:dyDescent="0.25">
      <c r="A275" s="9">
        <v>44573.291666666664</v>
      </c>
      <c r="B275" s="1" t="str">
        <f t="shared" si="56"/>
        <v>Wednesday</v>
      </c>
      <c r="C275" s="1" t="str">
        <f t="shared" si="57"/>
        <v>Weekday</v>
      </c>
      <c r="D275" s="4">
        <f t="shared" si="58"/>
        <v>7</v>
      </c>
      <c r="E275" s="4" t="str">
        <f t="shared" si="59"/>
        <v>Off-Peak</v>
      </c>
      <c r="F275">
        <v>24.6007216822312</v>
      </c>
      <c r="G275">
        <v>43.646227146723703</v>
      </c>
      <c r="H275">
        <v>1854.8777252975999</v>
      </c>
      <c r="I275">
        <v>7</v>
      </c>
      <c r="J275" t="s">
        <v>12</v>
      </c>
      <c r="K275" t="s">
        <v>11</v>
      </c>
      <c r="L275">
        <v>16.995707171778999</v>
      </c>
      <c r="M275" t="s">
        <v>16</v>
      </c>
      <c r="N275" t="s">
        <v>19</v>
      </c>
      <c r="O275">
        <v>73.629971223906907</v>
      </c>
      <c r="P275">
        <f t="shared" si="68"/>
        <v>605.19550728660022</v>
      </c>
      <c r="Q275">
        <f t="shared" si="60"/>
        <v>1811.3504295500259</v>
      </c>
      <c r="T275">
        <f t="shared" si="69"/>
        <v>76.245436112022333</v>
      </c>
      <c r="U275">
        <f t="shared" si="61"/>
        <v>2.6154648881154259</v>
      </c>
      <c r="AC275" t="str">
        <f t="shared" si="62"/>
        <v>High</v>
      </c>
      <c r="AD275" t="str">
        <f t="shared" si="63"/>
        <v>High</v>
      </c>
      <c r="AH275" t="str">
        <f t="shared" si="64"/>
        <v>Low</v>
      </c>
      <c r="AI275">
        <f t="shared" si="65"/>
        <v>0</v>
      </c>
      <c r="AJ275">
        <f t="shared" si="66"/>
        <v>1</v>
      </c>
      <c r="AK275" t="str">
        <f t="shared" si="67"/>
        <v>Medium</v>
      </c>
    </row>
    <row r="276" spans="1:37" x14ac:dyDescent="0.25">
      <c r="A276" s="9">
        <v>44573.333333333336</v>
      </c>
      <c r="B276" s="1" t="str">
        <f t="shared" si="56"/>
        <v>Wednesday</v>
      </c>
      <c r="C276" s="1" t="str">
        <f t="shared" si="57"/>
        <v>Weekday</v>
      </c>
      <c r="D276" s="4">
        <f t="shared" si="58"/>
        <v>8</v>
      </c>
      <c r="E276" s="4" t="str">
        <f t="shared" si="59"/>
        <v>Peak</v>
      </c>
      <c r="F276">
        <v>25.006287023064001</v>
      </c>
      <c r="G276">
        <v>38.080501332485802</v>
      </c>
      <c r="H276">
        <v>1766.6270159686701</v>
      </c>
      <c r="I276">
        <v>3</v>
      </c>
      <c r="J276" t="s">
        <v>11</v>
      </c>
      <c r="K276" t="s">
        <v>12</v>
      </c>
      <c r="L276">
        <v>17.5908724388871</v>
      </c>
      <c r="M276" t="s">
        <v>17</v>
      </c>
      <c r="N276" t="s">
        <v>19</v>
      </c>
      <c r="O276">
        <v>86.849285851146007</v>
      </c>
      <c r="P276">
        <f t="shared" si="68"/>
        <v>625.314390679859</v>
      </c>
      <c r="Q276">
        <f t="shared" si="60"/>
        <v>2171.7781697418882</v>
      </c>
      <c r="T276">
        <f t="shared" si="69"/>
        <v>77.057466624959631</v>
      </c>
      <c r="U276">
        <f t="shared" si="61"/>
        <v>9.7918192261863766</v>
      </c>
      <c r="AC276" t="str">
        <f t="shared" si="62"/>
        <v>Low</v>
      </c>
      <c r="AD276" t="str">
        <f t="shared" si="63"/>
        <v>High</v>
      </c>
      <c r="AH276" t="str">
        <f t="shared" si="64"/>
        <v>High</v>
      </c>
      <c r="AI276">
        <f t="shared" si="65"/>
        <v>1</v>
      </c>
      <c r="AJ276">
        <f t="shared" si="66"/>
        <v>0</v>
      </c>
      <c r="AK276" t="str">
        <f t="shared" si="67"/>
        <v>Medium</v>
      </c>
    </row>
    <row r="277" spans="1:37" x14ac:dyDescent="0.25">
      <c r="A277" s="9">
        <v>44573.375</v>
      </c>
      <c r="B277" s="1" t="str">
        <f t="shared" si="56"/>
        <v>Wednesday</v>
      </c>
      <c r="C277" s="1" t="str">
        <f t="shared" si="57"/>
        <v>Weekday</v>
      </c>
      <c r="D277" s="4">
        <f t="shared" si="58"/>
        <v>9</v>
      </c>
      <c r="E277" s="4" t="str">
        <f t="shared" si="59"/>
        <v>Peak</v>
      </c>
      <c r="F277">
        <v>20.703181335499099</v>
      </c>
      <c r="G277">
        <v>41.905365349498503</v>
      </c>
      <c r="H277">
        <v>1494.2025478411899</v>
      </c>
      <c r="I277">
        <v>4</v>
      </c>
      <c r="J277" t="s">
        <v>11</v>
      </c>
      <c r="K277" t="s">
        <v>11</v>
      </c>
      <c r="L277">
        <v>27.6896321291918</v>
      </c>
      <c r="M277" t="s">
        <v>18</v>
      </c>
      <c r="N277" t="s">
        <v>19</v>
      </c>
      <c r="O277">
        <v>66.848675354309293</v>
      </c>
      <c r="P277">
        <f t="shared" si="68"/>
        <v>428.62171741055829</v>
      </c>
      <c r="Q277">
        <f t="shared" si="60"/>
        <v>1383.9802478981749</v>
      </c>
      <c r="T277">
        <f t="shared" si="69"/>
        <v>68.44170791263592</v>
      </c>
      <c r="U277">
        <f t="shared" si="61"/>
        <v>1.5930325583266267</v>
      </c>
      <c r="AC277" t="str">
        <f t="shared" si="62"/>
        <v>Low</v>
      </c>
      <c r="AD277" t="str">
        <f t="shared" si="63"/>
        <v>Medium</v>
      </c>
      <c r="AH277" t="str">
        <f t="shared" si="64"/>
        <v>Low</v>
      </c>
      <c r="AI277">
        <f t="shared" si="65"/>
        <v>1</v>
      </c>
      <c r="AJ277">
        <f t="shared" si="66"/>
        <v>1</v>
      </c>
      <c r="AK277" t="str">
        <f t="shared" si="67"/>
        <v>Low</v>
      </c>
    </row>
    <row r="278" spans="1:37" x14ac:dyDescent="0.25">
      <c r="A278" s="9">
        <v>44573.416666666664</v>
      </c>
      <c r="B278" s="1" t="str">
        <f t="shared" si="56"/>
        <v>Wednesday</v>
      </c>
      <c r="C278" s="1" t="str">
        <f t="shared" si="57"/>
        <v>Weekday</v>
      </c>
      <c r="D278" s="4">
        <f t="shared" si="58"/>
        <v>10</v>
      </c>
      <c r="E278" s="4" t="str">
        <f t="shared" si="59"/>
        <v>Peak</v>
      </c>
      <c r="F278">
        <v>23.474394293232301</v>
      </c>
      <c r="G278">
        <v>39.762240247105098</v>
      </c>
      <c r="H278">
        <v>1602.6431876040499</v>
      </c>
      <c r="I278">
        <v>8</v>
      </c>
      <c r="J278" t="s">
        <v>12</v>
      </c>
      <c r="K278" t="s">
        <v>11</v>
      </c>
      <c r="L278">
        <v>13.9602865321697</v>
      </c>
      <c r="M278" t="s">
        <v>16</v>
      </c>
      <c r="N278" t="s">
        <v>19</v>
      </c>
      <c r="O278">
        <v>73.057806735552603</v>
      </c>
      <c r="P278">
        <f t="shared" si="68"/>
        <v>551.04718743413719</v>
      </c>
      <c r="Q278">
        <f t="shared" si="60"/>
        <v>1714.9877615091243</v>
      </c>
      <c r="T278">
        <f t="shared" si="69"/>
        <v>73.99028234186531</v>
      </c>
      <c r="U278">
        <f t="shared" si="61"/>
        <v>0.93247560631270687</v>
      </c>
      <c r="AC278" t="str">
        <f t="shared" si="62"/>
        <v>High</v>
      </c>
      <c r="AD278" t="str">
        <f t="shared" si="63"/>
        <v>High</v>
      </c>
      <c r="AH278" t="str">
        <f t="shared" si="64"/>
        <v>Low</v>
      </c>
      <c r="AI278">
        <f t="shared" si="65"/>
        <v>0</v>
      </c>
      <c r="AJ278">
        <f t="shared" si="66"/>
        <v>1</v>
      </c>
      <c r="AK278" t="str">
        <f t="shared" si="67"/>
        <v>Medium</v>
      </c>
    </row>
    <row r="279" spans="1:37" x14ac:dyDescent="0.25">
      <c r="A279" s="9">
        <v>44573.458333333336</v>
      </c>
      <c r="B279" s="1" t="str">
        <f t="shared" si="56"/>
        <v>Wednesday</v>
      </c>
      <c r="C279" s="1" t="str">
        <f t="shared" si="57"/>
        <v>Weekday</v>
      </c>
      <c r="D279" s="4">
        <f t="shared" si="58"/>
        <v>11</v>
      </c>
      <c r="E279" s="4" t="str">
        <f t="shared" si="59"/>
        <v>Peak</v>
      </c>
      <c r="F279">
        <v>22.859777949512502</v>
      </c>
      <c r="G279">
        <v>37.401125537824001</v>
      </c>
      <c r="H279">
        <v>1508.0163023448299</v>
      </c>
      <c r="I279">
        <v>1</v>
      </c>
      <c r="J279" t="s">
        <v>12</v>
      </c>
      <c r="K279" t="s">
        <v>12</v>
      </c>
      <c r="L279">
        <v>7.0002855702716396</v>
      </c>
      <c r="M279" t="s">
        <v>16</v>
      </c>
      <c r="N279" t="s">
        <v>14</v>
      </c>
      <c r="O279">
        <v>74.126537147424301</v>
      </c>
      <c r="P279">
        <f t="shared" si="68"/>
        <v>522.56944790101795</v>
      </c>
      <c r="Q279">
        <f t="shared" si="60"/>
        <v>1694.5161793564093</v>
      </c>
      <c r="T279">
        <f t="shared" si="69"/>
        <v>72.75968599991559</v>
      </c>
      <c r="U279">
        <f t="shared" si="61"/>
        <v>1.3668511475087115</v>
      </c>
      <c r="AC279" t="str">
        <f t="shared" si="62"/>
        <v>Low</v>
      </c>
      <c r="AD279" t="str">
        <f t="shared" si="63"/>
        <v>High</v>
      </c>
      <c r="AH279" t="str">
        <f t="shared" si="64"/>
        <v>Low</v>
      </c>
      <c r="AI279">
        <f t="shared" si="65"/>
        <v>0</v>
      </c>
      <c r="AJ279">
        <f t="shared" si="66"/>
        <v>0</v>
      </c>
      <c r="AK279" t="str">
        <f t="shared" si="67"/>
        <v>Medium</v>
      </c>
    </row>
    <row r="280" spans="1:37" x14ac:dyDescent="0.25">
      <c r="A280" s="9">
        <v>44573.5</v>
      </c>
      <c r="B280" s="1" t="str">
        <f t="shared" si="56"/>
        <v>Wednesday</v>
      </c>
      <c r="C280" s="1" t="str">
        <f t="shared" si="57"/>
        <v>Weekday</v>
      </c>
      <c r="D280" s="4">
        <f t="shared" si="58"/>
        <v>12</v>
      </c>
      <c r="E280" s="4" t="str">
        <f t="shared" si="59"/>
        <v>Peak</v>
      </c>
      <c r="F280">
        <v>23.679048091631302</v>
      </c>
      <c r="G280">
        <v>34.9006973555475</v>
      </c>
      <c r="H280">
        <v>1148.55660400174</v>
      </c>
      <c r="I280">
        <v>2</v>
      </c>
      <c r="J280" t="s">
        <v>11</v>
      </c>
      <c r="K280" t="s">
        <v>11</v>
      </c>
      <c r="L280">
        <v>20.450404726752701</v>
      </c>
      <c r="M280" t="s">
        <v>15</v>
      </c>
      <c r="N280" t="s">
        <v>19</v>
      </c>
      <c r="O280">
        <v>79.938499466944904</v>
      </c>
      <c r="P280">
        <f t="shared" si="68"/>
        <v>560.69731852578798</v>
      </c>
      <c r="Q280">
        <f t="shared" si="60"/>
        <v>1892.8675732506315</v>
      </c>
      <c r="T280">
        <f t="shared" si="69"/>
        <v>74.400044005786739</v>
      </c>
      <c r="U280">
        <f t="shared" si="61"/>
        <v>5.5384554611581649</v>
      </c>
      <c r="AC280" t="str">
        <f t="shared" si="62"/>
        <v>Low</v>
      </c>
      <c r="AD280" t="str">
        <f t="shared" si="63"/>
        <v>Medium</v>
      </c>
      <c r="AH280" t="str">
        <f t="shared" si="64"/>
        <v>High</v>
      </c>
      <c r="AI280">
        <f t="shared" si="65"/>
        <v>1</v>
      </c>
      <c r="AJ280">
        <f t="shared" si="66"/>
        <v>1</v>
      </c>
      <c r="AK280" t="str">
        <f t="shared" si="67"/>
        <v>Medium</v>
      </c>
    </row>
    <row r="281" spans="1:37" x14ac:dyDescent="0.25">
      <c r="A281" s="9">
        <v>44573.541666666664</v>
      </c>
      <c r="B281" s="1" t="str">
        <f t="shared" si="56"/>
        <v>Wednesday</v>
      </c>
      <c r="C281" s="1" t="str">
        <f t="shared" si="57"/>
        <v>Weekday</v>
      </c>
      <c r="D281" s="4">
        <f t="shared" si="58"/>
        <v>13</v>
      </c>
      <c r="E281" s="4" t="str">
        <f t="shared" si="59"/>
        <v>Peak</v>
      </c>
      <c r="F281">
        <v>28.3183887612511</v>
      </c>
      <c r="G281">
        <v>40.439140667055497</v>
      </c>
      <c r="H281">
        <v>1171.73212488578</v>
      </c>
      <c r="I281">
        <v>1</v>
      </c>
      <c r="J281" t="s">
        <v>12</v>
      </c>
      <c r="K281" t="s">
        <v>12</v>
      </c>
      <c r="L281">
        <v>25.900730335369499</v>
      </c>
      <c r="M281" t="s">
        <v>17</v>
      </c>
      <c r="N281" t="s">
        <v>14</v>
      </c>
      <c r="O281">
        <v>78.636884576163993</v>
      </c>
      <c r="P281">
        <f t="shared" si="68"/>
        <v>801.93114203335256</v>
      </c>
      <c r="Q281">
        <f t="shared" si="60"/>
        <v>2226.8698684014425</v>
      </c>
      <c r="T281">
        <f t="shared" si="69"/>
        <v>83.689018689635162</v>
      </c>
      <c r="U281">
        <f t="shared" si="61"/>
        <v>5.052134113471169</v>
      </c>
      <c r="AC281" t="str">
        <f t="shared" si="62"/>
        <v>Low</v>
      </c>
      <c r="AD281" t="str">
        <f t="shared" si="63"/>
        <v>Medium</v>
      </c>
      <c r="AH281" t="str">
        <f t="shared" si="64"/>
        <v>High</v>
      </c>
      <c r="AI281">
        <f t="shared" si="65"/>
        <v>0</v>
      </c>
      <c r="AJ281">
        <f t="shared" si="66"/>
        <v>0</v>
      </c>
      <c r="AK281" t="str">
        <f t="shared" si="67"/>
        <v>High</v>
      </c>
    </row>
    <row r="282" spans="1:37" x14ac:dyDescent="0.25">
      <c r="A282" s="9">
        <v>44573.583333333336</v>
      </c>
      <c r="B282" s="1" t="str">
        <f t="shared" si="56"/>
        <v>Wednesday</v>
      </c>
      <c r="C282" s="1" t="str">
        <f t="shared" si="57"/>
        <v>Weekday</v>
      </c>
      <c r="D282" s="4">
        <f t="shared" si="58"/>
        <v>14</v>
      </c>
      <c r="E282" s="4" t="str">
        <f t="shared" si="59"/>
        <v>Peak</v>
      </c>
      <c r="F282">
        <v>25.3044648858748</v>
      </c>
      <c r="G282">
        <v>48.439511857835299</v>
      </c>
      <c r="H282">
        <v>1886.21832844559</v>
      </c>
      <c r="I282">
        <v>1</v>
      </c>
      <c r="J282" t="s">
        <v>11</v>
      </c>
      <c r="K282" t="s">
        <v>12</v>
      </c>
      <c r="L282">
        <v>5.6894154141804503</v>
      </c>
      <c r="M282" t="s">
        <v>17</v>
      </c>
      <c r="N282" t="s">
        <v>14</v>
      </c>
      <c r="O282">
        <v>65.445428019927405</v>
      </c>
      <c r="P282">
        <f t="shared" si="68"/>
        <v>640.31594316047074</v>
      </c>
      <c r="Q282">
        <f t="shared" si="60"/>
        <v>1656.0615352712998</v>
      </c>
      <c r="T282">
        <f t="shared" si="69"/>
        <v>77.654483920341931</v>
      </c>
      <c r="U282">
        <f t="shared" si="61"/>
        <v>12.209055900414526</v>
      </c>
      <c r="AC282" t="str">
        <f t="shared" si="62"/>
        <v>Low</v>
      </c>
      <c r="AD282" t="str">
        <f t="shared" si="63"/>
        <v>High</v>
      </c>
      <c r="AH282" t="str">
        <f t="shared" si="64"/>
        <v>Low</v>
      </c>
      <c r="AI282">
        <f t="shared" si="65"/>
        <v>1</v>
      </c>
      <c r="AJ282">
        <f t="shared" si="66"/>
        <v>0</v>
      </c>
      <c r="AK282" t="str">
        <f t="shared" si="67"/>
        <v>Medium</v>
      </c>
    </row>
    <row r="283" spans="1:37" x14ac:dyDescent="0.25">
      <c r="A283" s="9">
        <v>44573.625</v>
      </c>
      <c r="B283" s="1" t="str">
        <f t="shared" si="56"/>
        <v>Wednesday</v>
      </c>
      <c r="C283" s="1" t="str">
        <f t="shared" si="57"/>
        <v>Weekday</v>
      </c>
      <c r="D283" s="4">
        <f t="shared" si="58"/>
        <v>15</v>
      </c>
      <c r="E283" s="4" t="str">
        <f t="shared" si="59"/>
        <v>Peak</v>
      </c>
      <c r="F283">
        <v>22.092089696606202</v>
      </c>
      <c r="G283">
        <v>50.565065007562502</v>
      </c>
      <c r="H283">
        <v>1946.48153277902</v>
      </c>
      <c r="I283">
        <v>7</v>
      </c>
      <c r="J283" t="s">
        <v>12</v>
      </c>
      <c r="K283" t="s">
        <v>11</v>
      </c>
      <c r="L283">
        <v>20.7563143990314</v>
      </c>
      <c r="M283" t="s">
        <v>18</v>
      </c>
      <c r="N283" t="s">
        <v>14</v>
      </c>
      <c r="O283">
        <v>74.711883955310199</v>
      </c>
      <c r="P283">
        <f t="shared" si="68"/>
        <v>488.06042716289392</v>
      </c>
      <c r="Q283">
        <f t="shared" si="60"/>
        <v>1650.5416417431466</v>
      </c>
      <c r="T283">
        <f t="shared" si="69"/>
        <v>71.222606217645833</v>
      </c>
      <c r="U283">
        <f t="shared" si="61"/>
        <v>3.4892777376643664</v>
      </c>
      <c r="AC283" t="str">
        <f t="shared" si="62"/>
        <v>High</v>
      </c>
      <c r="AD283" t="str">
        <f t="shared" si="63"/>
        <v>High</v>
      </c>
      <c r="AH283" t="str">
        <f t="shared" si="64"/>
        <v>Low</v>
      </c>
      <c r="AI283">
        <f t="shared" si="65"/>
        <v>0</v>
      </c>
      <c r="AJ283">
        <f t="shared" si="66"/>
        <v>1</v>
      </c>
      <c r="AK283" t="str">
        <f t="shared" si="67"/>
        <v>Medium</v>
      </c>
    </row>
    <row r="284" spans="1:37" x14ac:dyDescent="0.25">
      <c r="A284" s="9">
        <v>44573.666666666664</v>
      </c>
      <c r="B284" s="1" t="str">
        <f t="shared" si="56"/>
        <v>Wednesday</v>
      </c>
      <c r="C284" s="1" t="str">
        <f t="shared" si="57"/>
        <v>Weekday</v>
      </c>
      <c r="D284" s="4">
        <f t="shared" si="58"/>
        <v>16</v>
      </c>
      <c r="E284" s="4" t="str">
        <f t="shared" si="59"/>
        <v>Peak</v>
      </c>
      <c r="F284">
        <v>22.740145266380701</v>
      </c>
      <c r="G284">
        <v>45.291567645296197</v>
      </c>
      <c r="H284">
        <v>1278.9060878201601</v>
      </c>
      <c r="I284">
        <v>7</v>
      </c>
      <c r="J284" t="s">
        <v>11</v>
      </c>
      <c r="K284" t="s">
        <v>11</v>
      </c>
      <c r="L284">
        <v>28.701184192216399</v>
      </c>
      <c r="M284" t="s">
        <v>18</v>
      </c>
      <c r="N284" t="s">
        <v>19</v>
      </c>
      <c r="O284">
        <v>71.568813169227596</v>
      </c>
      <c r="P284">
        <f t="shared" si="68"/>
        <v>517.11420673609655</v>
      </c>
      <c r="Q284">
        <f t="shared" si="60"/>
        <v>1627.4852080106957</v>
      </c>
      <c r="T284">
        <f t="shared" si="69"/>
        <v>72.520155203600254</v>
      </c>
      <c r="U284">
        <f t="shared" si="61"/>
        <v>0.95134203437265796</v>
      </c>
      <c r="AC284" t="str">
        <f t="shared" si="62"/>
        <v>High</v>
      </c>
      <c r="AD284" t="str">
        <f t="shared" si="63"/>
        <v>Medium</v>
      </c>
      <c r="AH284" t="str">
        <f t="shared" si="64"/>
        <v>Low</v>
      </c>
      <c r="AI284">
        <f t="shared" si="65"/>
        <v>1</v>
      </c>
      <c r="AJ284">
        <f t="shared" si="66"/>
        <v>1</v>
      </c>
      <c r="AK284" t="str">
        <f t="shared" si="67"/>
        <v>Medium</v>
      </c>
    </row>
    <row r="285" spans="1:37" x14ac:dyDescent="0.25">
      <c r="A285" s="9">
        <v>44573.708333333336</v>
      </c>
      <c r="B285" s="1" t="str">
        <f t="shared" si="56"/>
        <v>Wednesday</v>
      </c>
      <c r="C285" s="1" t="str">
        <f t="shared" si="57"/>
        <v>Weekday</v>
      </c>
      <c r="D285" s="4">
        <f t="shared" si="58"/>
        <v>17</v>
      </c>
      <c r="E285" s="4" t="str">
        <f t="shared" si="59"/>
        <v>Peak</v>
      </c>
      <c r="F285">
        <v>29.248672781725801</v>
      </c>
      <c r="G285">
        <v>48.087675799113299</v>
      </c>
      <c r="H285">
        <v>1025.03986724487</v>
      </c>
      <c r="I285">
        <v>4</v>
      </c>
      <c r="J285" t="s">
        <v>11</v>
      </c>
      <c r="K285" t="s">
        <v>12</v>
      </c>
      <c r="L285">
        <v>25.683313748520099</v>
      </c>
      <c r="M285" t="s">
        <v>20</v>
      </c>
      <c r="N285" t="s">
        <v>19</v>
      </c>
      <c r="O285">
        <v>91.490982292620501</v>
      </c>
      <c r="P285">
        <f t="shared" si="68"/>
        <v>855.48485949246776</v>
      </c>
      <c r="Q285">
        <f t="shared" si="60"/>
        <v>2675.9898035555266</v>
      </c>
      <c r="T285">
        <f t="shared" si="69"/>
        <v>85.551650759654365</v>
      </c>
      <c r="U285">
        <f t="shared" si="61"/>
        <v>5.9393315329661363</v>
      </c>
      <c r="AC285" t="str">
        <f t="shared" si="62"/>
        <v>Low</v>
      </c>
      <c r="AD285" t="str">
        <f t="shared" si="63"/>
        <v>Medium</v>
      </c>
      <c r="AH285" t="str">
        <f t="shared" si="64"/>
        <v>High</v>
      </c>
      <c r="AI285">
        <f t="shared" si="65"/>
        <v>1</v>
      </c>
      <c r="AJ285">
        <f t="shared" si="66"/>
        <v>0</v>
      </c>
      <c r="AK285" t="str">
        <f t="shared" si="67"/>
        <v>High</v>
      </c>
    </row>
    <row r="286" spans="1:37" x14ac:dyDescent="0.25">
      <c r="A286" s="9">
        <v>44573.75</v>
      </c>
      <c r="B286" s="1" t="str">
        <f t="shared" si="56"/>
        <v>Wednesday</v>
      </c>
      <c r="C286" s="1" t="str">
        <f t="shared" si="57"/>
        <v>Weekday</v>
      </c>
      <c r="D286" s="4">
        <f t="shared" si="58"/>
        <v>18</v>
      </c>
      <c r="E286" s="4" t="str">
        <f t="shared" si="59"/>
        <v>Peak</v>
      </c>
      <c r="F286">
        <v>21.430706830501201</v>
      </c>
      <c r="G286">
        <v>47.486882868339102</v>
      </c>
      <c r="H286">
        <v>1481.14828713679</v>
      </c>
      <c r="I286">
        <v>3</v>
      </c>
      <c r="J286" t="s">
        <v>11</v>
      </c>
      <c r="K286" t="s">
        <v>12</v>
      </c>
      <c r="L286">
        <v>19.3516596238935</v>
      </c>
      <c r="M286" t="s">
        <v>18</v>
      </c>
      <c r="N286" t="s">
        <v>19</v>
      </c>
      <c r="O286">
        <v>66.972252338494002</v>
      </c>
      <c r="P286">
        <f t="shared" si="68"/>
        <v>459.27519525489083</v>
      </c>
      <c r="Q286">
        <f t="shared" si="60"/>
        <v>1435.2627056446133</v>
      </c>
      <c r="T286">
        <f t="shared" si="69"/>
        <v>69.898373069644663</v>
      </c>
      <c r="U286">
        <f t="shared" si="61"/>
        <v>2.926120731150661</v>
      </c>
      <c r="AC286" t="str">
        <f t="shared" si="62"/>
        <v>Low</v>
      </c>
      <c r="AD286" t="str">
        <f t="shared" si="63"/>
        <v>Medium</v>
      </c>
      <c r="AH286" t="str">
        <f t="shared" si="64"/>
        <v>Low</v>
      </c>
      <c r="AI286">
        <f t="shared" si="65"/>
        <v>1</v>
      </c>
      <c r="AJ286">
        <f t="shared" si="66"/>
        <v>0</v>
      </c>
      <c r="AK286" t="str">
        <f t="shared" si="67"/>
        <v>Low</v>
      </c>
    </row>
    <row r="287" spans="1:37" x14ac:dyDescent="0.25">
      <c r="A287" s="9">
        <v>44573.791666666664</v>
      </c>
      <c r="B287" s="1" t="str">
        <f t="shared" si="56"/>
        <v>Wednesday</v>
      </c>
      <c r="C287" s="1" t="str">
        <f t="shared" si="57"/>
        <v>Weekday</v>
      </c>
      <c r="D287" s="4">
        <f t="shared" si="58"/>
        <v>19</v>
      </c>
      <c r="E287" s="4" t="str">
        <f t="shared" si="59"/>
        <v>Peak</v>
      </c>
      <c r="F287">
        <v>23.778691841600502</v>
      </c>
      <c r="G287">
        <v>52.777266858148003</v>
      </c>
      <c r="H287">
        <v>1867.1676640569101</v>
      </c>
      <c r="I287">
        <v>1</v>
      </c>
      <c r="J287" t="s">
        <v>12</v>
      </c>
      <c r="K287" t="s">
        <v>12</v>
      </c>
      <c r="L287">
        <v>6.55083909654536</v>
      </c>
      <c r="M287" t="s">
        <v>21</v>
      </c>
      <c r="N287" t="s">
        <v>14</v>
      </c>
      <c r="O287">
        <v>75.679171303588603</v>
      </c>
      <c r="P287">
        <f t="shared" si="68"/>
        <v>565.42618569779825</v>
      </c>
      <c r="Q287">
        <f t="shared" si="60"/>
        <v>1799.5516932557291</v>
      </c>
      <c r="T287">
        <f t="shared" si="69"/>
        <v>74.599552586160826</v>
      </c>
      <c r="U287">
        <f t="shared" si="61"/>
        <v>1.0796187174277776</v>
      </c>
      <c r="AC287" t="str">
        <f t="shared" si="62"/>
        <v>Low</v>
      </c>
      <c r="AD287" t="str">
        <f t="shared" si="63"/>
        <v>High</v>
      </c>
      <c r="AH287" t="str">
        <f t="shared" si="64"/>
        <v>Low</v>
      </c>
      <c r="AI287">
        <f t="shared" si="65"/>
        <v>0</v>
      </c>
      <c r="AJ287">
        <f t="shared" si="66"/>
        <v>0</v>
      </c>
      <c r="AK287" t="str">
        <f t="shared" si="67"/>
        <v>Medium</v>
      </c>
    </row>
    <row r="288" spans="1:37" x14ac:dyDescent="0.25">
      <c r="A288" s="9">
        <v>44573.833333333336</v>
      </c>
      <c r="B288" s="1" t="str">
        <f t="shared" si="56"/>
        <v>Wednesday</v>
      </c>
      <c r="C288" s="1" t="str">
        <f t="shared" si="57"/>
        <v>Weekday</v>
      </c>
      <c r="D288" s="4">
        <f t="shared" si="58"/>
        <v>20</v>
      </c>
      <c r="E288" s="4" t="str">
        <f t="shared" si="59"/>
        <v>Peak</v>
      </c>
      <c r="F288">
        <v>24.731983410160399</v>
      </c>
      <c r="G288">
        <v>36.341398795829903</v>
      </c>
      <c r="H288">
        <v>1669.0673140921001</v>
      </c>
      <c r="I288">
        <v>3</v>
      </c>
      <c r="J288" t="s">
        <v>12</v>
      </c>
      <c r="K288" t="s">
        <v>11</v>
      </c>
      <c r="L288">
        <v>2.74160933871363</v>
      </c>
      <c r="M288" t="s">
        <v>16</v>
      </c>
      <c r="N288" t="s">
        <v>14</v>
      </c>
      <c r="O288">
        <v>66.829457997024093</v>
      </c>
      <c r="P288">
        <f t="shared" si="68"/>
        <v>611.67100340044919</v>
      </c>
      <c r="Q288">
        <f t="shared" si="60"/>
        <v>1652.825046492411</v>
      </c>
      <c r="T288">
        <f t="shared" si="69"/>
        <v>76.508250799393082</v>
      </c>
      <c r="U288">
        <f t="shared" si="61"/>
        <v>9.6787928023689886</v>
      </c>
      <c r="AC288" t="str">
        <f t="shared" si="62"/>
        <v>Low</v>
      </c>
      <c r="AD288" t="str">
        <f t="shared" si="63"/>
        <v>High</v>
      </c>
      <c r="AH288" t="str">
        <f t="shared" si="64"/>
        <v>Low</v>
      </c>
      <c r="AI288">
        <f t="shared" si="65"/>
        <v>0</v>
      </c>
      <c r="AJ288">
        <f t="shared" si="66"/>
        <v>1</v>
      </c>
      <c r="AK288" t="str">
        <f t="shared" si="67"/>
        <v>Medium</v>
      </c>
    </row>
    <row r="289" spans="1:37" x14ac:dyDescent="0.25">
      <c r="A289" s="9">
        <v>44573.875</v>
      </c>
      <c r="B289" s="1" t="str">
        <f t="shared" si="56"/>
        <v>Wednesday</v>
      </c>
      <c r="C289" s="1" t="str">
        <f t="shared" si="57"/>
        <v>Weekday</v>
      </c>
      <c r="D289" s="4">
        <f t="shared" si="58"/>
        <v>21</v>
      </c>
      <c r="E289" s="4" t="str">
        <f t="shared" si="59"/>
        <v>Peak</v>
      </c>
      <c r="F289">
        <v>25.597789190873101</v>
      </c>
      <c r="G289">
        <v>36.561327462589603</v>
      </c>
      <c r="H289">
        <v>1473.09868690966</v>
      </c>
      <c r="I289">
        <v>2</v>
      </c>
      <c r="J289" t="s">
        <v>11</v>
      </c>
      <c r="K289" t="s">
        <v>11</v>
      </c>
      <c r="L289">
        <v>7.2053386901526402</v>
      </c>
      <c r="M289" t="s">
        <v>15</v>
      </c>
      <c r="N289" t="s">
        <v>19</v>
      </c>
      <c r="O289">
        <v>86.779619561719301</v>
      </c>
      <c r="P289">
        <f t="shared" si="68"/>
        <v>655.24681146037972</v>
      </c>
      <c r="Q289">
        <f t="shared" si="60"/>
        <v>2221.3664076050582</v>
      </c>
      <c r="T289">
        <f t="shared" si="69"/>
        <v>78.241783331469236</v>
      </c>
      <c r="U289">
        <f t="shared" si="61"/>
        <v>8.5378362302500648</v>
      </c>
      <c r="AC289" t="str">
        <f t="shared" si="62"/>
        <v>Low</v>
      </c>
      <c r="AD289" t="str">
        <f t="shared" si="63"/>
        <v>Medium</v>
      </c>
      <c r="AH289" t="str">
        <f t="shared" si="64"/>
        <v>High</v>
      </c>
      <c r="AI289">
        <f t="shared" si="65"/>
        <v>1</v>
      </c>
      <c r="AJ289">
        <f t="shared" si="66"/>
        <v>1</v>
      </c>
      <c r="AK289" t="str">
        <f t="shared" si="67"/>
        <v>Medium</v>
      </c>
    </row>
    <row r="290" spans="1:37" x14ac:dyDescent="0.25">
      <c r="A290" s="9">
        <v>44573.916666666664</v>
      </c>
      <c r="B290" s="1" t="str">
        <f t="shared" si="56"/>
        <v>Wednesday</v>
      </c>
      <c r="C290" s="1" t="str">
        <f t="shared" si="57"/>
        <v>Weekday</v>
      </c>
      <c r="D290" s="4">
        <f t="shared" si="58"/>
        <v>22</v>
      </c>
      <c r="E290" s="4" t="str">
        <f t="shared" si="59"/>
        <v>Off-Peak</v>
      </c>
      <c r="F290">
        <v>29.743729598527899</v>
      </c>
      <c r="G290">
        <v>34.1669165109601</v>
      </c>
      <c r="H290">
        <v>1249.79398696358</v>
      </c>
      <c r="I290">
        <v>7</v>
      </c>
      <c r="J290" t="s">
        <v>12</v>
      </c>
      <c r="K290" t="s">
        <v>11</v>
      </c>
      <c r="L290">
        <v>7.7452697648872197</v>
      </c>
      <c r="M290" t="s">
        <v>18</v>
      </c>
      <c r="N290" t="s">
        <v>14</v>
      </c>
      <c r="O290">
        <v>83.341143676586697</v>
      </c>
      <c r="P290">
        <f t="shared" si="68"/>
        <v>884.68945043034466</v>
      </c>
      <c r="Q290">
        <f t="shared" si="60"/>
        <v>2478.8764419484578</v>
      </c>
      <c r="T290">
        <f t="shared" si="69"/>
        <v>86.542862780029267</v>
      </c>
      <c r="U290">
        <f t="shared" si="61"/>
        <v>3.2017191034425707</v>
      </c>
      <c r="AC290" t="str">
        <f t="shared" si="62"/>
        <v>High</v>
      </c>
      <c r="AD290" t="str">
        <f t="shared" si="63"/>
        <v>Medium</v>
      </c>
      <c r="AH290" t="str">
        <f t="shared" si="64"/>
        <v>High</v>
      </c>
      <c r="AI290">
        <f t="shared" si="65"/>
        <v>0</v>
      </c>
      <c r="AJ290">
        <f t="shared" si="66"/>
        <v>1</v>
      </c>
      <c r="AK290" t="str">
        <f t="shared" si="67"/>
        <v>High</v>
      </c>
    </row>
    <row r="291" spans="1:37" x14ac:dyDescent="0.25">
      <c r="A291" s="9">
        <v>44573.958333333336</v>
      </c>
      <c r="B291" s="1" t="str">
        <f t="shared" si="56"/>
        <v>Wednesday</v>
      </c>
      <c r="C291" s="1" t="str">
        <f t="shared" si="57"/>
        <v>Weekday</v>
      </c>
      <c r="D291" s="4">
        <f t="shared" si="58"/>
        <v>23</v>
      </c>
      <c r="E291" s="4" t="str">
        <f t="shared" si="59"/>
        <v>Off-Peak</v>
      </c>
      <c r="F291">
        <v>24.223266328419498</v>
      </c>
      <c r="G291">
        <v>49.2081617078994</v>
      </c>
      <c r="H291">
        <v>1228.29692345852</v>
      </c>
      <c r="I291">
        <v>2</v>
      </c>
      <c r="J291" t="s">
        <v>12</v>
      </c>
      <c r="K291" t="s">
        <v>11</v>
      </c>
      <c r="L291">
        <v>0.251475201162002</v>
      </c>
      <c r="M291" t="s">
        <v>15</v>
      </c>
      <c r="N291" t="s">
        <v>14</v>
      </c>
      <c r="O291">
        <v>66.150001221612598</v>
      </c>
      <c r="P291">
        <f t="shared" si="68"/>
        <v>586.76663161754186</v>
      </c>
      <c r="Q291">
        <f t="shared" si="60"/>
        <v>1602.3690972163972</v>
      </c>
      <c r="T291">
        <f t="shared" si="69"/>
        <v>75.489687940994557</v>
      </c>
      <c r="U291">
        <f t="shared" si="61"/>
        <v>9.3396867193819588</v>
      </c>
      <c r="AC291" t="str">
        <f t="shared" si="62"/>
        <v>Low</v>
      </c>
      <c r="AD291" t="str">
        <f t="shared" si="63"/>
        <v>Medium</v>
      </c>
      <c r="AH291" t="str">
        <f t="shared" si="64"/>
        <v>Low</v>
      </c>
      <c r="AI291">
        <f t="shared" si="65"/>
        <v>0</v>
      </c>
      <c r="AJ291">
        <f t="shared" si="66"/>
        <v>1</v>
      </c>
      <c r="AK291" t="str">
        <f t="shared" si="67"/>
        <v>Medium</v>
      </c>
    </row>
    <row r="292" spans="1:37" x14ac:dyDescent="0.25">
      <c r="A292" s="9">
        <v>44574</v>
      </c>
      <c r="B292" s="1" t="str">
        <f t="shared" si="56"/>
        <v>Thursday</v>
      </c>
      <c r="C292" s="1" t="str">
        <f t="shared" si="57"/>
        <v>Weekday</v>
      </c>
      <c r="D292" s="4">
        <f t="shared" si="58"/>
        <v>0</v>
      </c>
      <c r="E292" s="4" t="str">
        <f t="shared" si="59"/>
        <v>Off-Peak</v>
      </c>
      <c r="F292">
        <v>23.3246254028194</v>
      </c>
      <c r="G292">
        <v>36.354775570081898</v>
      </c>
      <c r="H292">
        <v>1241.38336107294</v>
      </c>
      <c r="I292">
        <v>0</v>
      </c>
      <c r="J292" t="s">
        <v>12</v>
      </c>
      <c r="K292" t="s">
        <v>12</v>
      </c>
      <c r="L292">
        <v>17.027743755546702</v>
      </c>
      <c r="M292" t="s">
        <v>17</v>
      </c>
      <c r="N292" t="s">
        <v>14</v>
      </c>
      <c r="O292">
        <v>66.177619649292893</v>
      </c>
      <c r="P292">
        <f t="shared" si="68"/>
        <v>544.0381501818481</v>
      </c>
      <c r="Q292">
        <f t="shared" si="60"/>
        <v>1543.5681883700172</v>
      </c>
      <c r="T292">
        <f t="shared" si="69"/>
        <v>73.69041226752833</v>
      </c>
      <c r="U292">
        <f t="shared" si="61"/>
        <v>7.5127926182354372</v>
      </c>
      <c r="AC292" t="str">
        <f t="shared" si="62"/>
        <v>Low</v>
      </c>
      <c r="AD292" t="str">
        <f t="shared" si="63"/>
        <v>Medium</v>
      </c>
      <c r="AH292" t="str">
        <f t="shared" si="64"/>
        <v>Low</v>
      </c>
      <c r="AI292">
        <f t="shared" si="65"/>
        <v>0</v>
      </c>
      <c r="AJ292">
        <f t="shared" si="66"/>
        <v>0</v>
      </c>
      <c r="AK292" t="str">
        <f t="shared" si="67"/>
        <v>Medium</v>
      </c>
    </row>
    <row r="293" spans="1:37" x14ac:dyDescent="0.25">
      <c r="A293" s="9">
        <v>44574.041666666664</v>
      </c>
      <c r="B293" s="1" t="str">
        <f t="shared" si="56"/>
        <v>Thursday</v>
      </c>
      <c r="C293" s="1" t="str">
        <f t="shared" si="57"/>
        <v>Weekday</v>
      </c>
      <c r="D293" s="4">
        <f t="shared" si="58"/>
        <v>1</v>
      </c>
      <c r="E293" s="4" t="str">
        <f t="shared" si="59"/>
        <v>Off-Peak</v>
      </c>
      <c r="F293">
        <v>28.303891886436499</v>
      </c>
      <c r="G293">
        <v>46.032174410361598</v>
      </c>
      <c r="H293">
        <v>1085.1500300953401</v>
      </c>
      <c r="I293">
        <v>3</v>
      </c>
      <c r="J293" t="s">
        <v>11</v>
      </c>
      <c r="K293" t="s">
        <v>11</v>
      </c>
      <c r="L293">
        <v>15.7842057295152</v>
      </c>
      <c r="M293" t="s">
        <v>16</v>
      </c>
      <c r="N293" t="s">
        <v>19</v>
      </c>
      <c r="O293">
        <v>94.178518110489094</v>
      </c>
      <c r="P293">
        <f t="shared" si="68"/>
        <v>801.11029591908596</v>
      </c>
      <c r="Q293">
        <f t="shared" si="60"/>
        <v>2665.6185946240853</v>
      </c>
      <c r="T293">
        <f t="shared" si="69"/>
        <v>83.659992775666481</v>
      </c>
      <c r="U293">
        <f t="shared" si="61"/>
        <v>10.518525334822613</v>
      </c>
      <c r="AC293" t="str">
        <f t="shared" si="62"/>
        <v>Low</v>
      </c>
      <c r="AD293" t="str">
        <f t="shared" si="63"/>
        <v>Medium</v>
      </c>
      <c r="AH293" t="str">
        <f t="shared" si="64"/>
        <v>High</v>
      </c>
      <c r="AI293">
        <f t="shared" si="65"/>
        <v>1</v>
      </c>
      <c r="AJ293">
        <f t="shared" si="66"/>
        <v>1</v>
      </c>
      <c r="AK293" t="str">
        <f t="shared" si="67"/>
        <v>High</v>
      </c>
    </row>
    <row r="294" spans="1:37" x14ac:dyDescent="0.25">
      <c r="A294" s="9">
        <v>44574.083333333336</v>
      </c>
      <c r="B294" s="1" t="str">
        <f t="shared" si="56"/>
        <v>Thursday</v>
      </c>
      <c r="C294" s="1" t="str">
        <f t="shared" si="57"/>
        <v>Weekday</v>
      </c>
      <c r="D294" s="4">
        <f t="shared" si="58"/>
        <v>2</v>
      </c>
      <c r="E294" s="4" t="str">
        <f t="shared" si="59"/>
        <v>Off-Peak</v>
      </c>
      <c r="F294">
        <v>29.625555535081698</v>
      </c>
      <c r="G294">
        <v>39.954135325660701</v>
      </c>
      <c r="H294">
        <v>1498.32111391287</v>
      </c>
      <c r="I294">
        <v>7</v>
      </c>
      <c r="J294" t="s">
        <v>11</v>
      </c>
      <c r="K294" t="s">
        <v>12</v>
      </c>
      <c r="L294">
        <v>9.1113463996110209</v>
      </c>
      <c r="M294" t="s">
        <v>15</v>
      </c>
      <c r="N294" t="s">
        <v>19</v>
      </c>
      <c r="O294">
        <v>89.632518020918496</v>
      </c>
      <c r="P294">
        <f t="shared" si="68"/>
        <v>877.67354076220988</v>
      </c>
      <c r="Q294">
        <f t="shared" si="60"/>
        <v>2655.413140377932</v>
      </c>
      <c r="T294">
        <f t="shared" si="69"/>
        <v>86.306252459337031</v>
      </c>
      <c r="U294">
        <f t="shared" si="61"/>
        <v>3.3262655615814651</v>
      </c>
      <c r="AC294" t="str">
        <f t="shared" si="62"/>
        <v>High</v>
      </c>
      <c r="AD294" t="str">
        <f t="shared" si="63"/>
        <v>Medium</v>
      </c>
      <c r="AH294" t="str">
        <f t="shared" si="64"/>
        <v>High</v>
      </c>
      <c r="AI294">
        <f t="shared" si="65"/>
        <v>1</v>
      </c>
      <c r="AJ294">
        <f t="shared" si="66"/>
        <v>0</v>
      </c>
      <c r="AK294" t="str">
        <f t="shared" si="67"/>
        <v>High</v>
      </c>
    </row>
    <row r="295" spans="1:37" x14ac:dyDescent="0.25">
      <c r="A295" s="9">
        <v>44574.125</v>
      </c>
      <c r="B295" s="1" t="str">
        <f t="shared" si="56"/>
        <v>Thursday</v>
      </c>
      <c r="C295" s="1" t="str">
        <f t="shared" si="57"/>
        <v>Weekday</v>
      </c>
      <c r="D295" s="4">
        <f t="shared" si="58"/>
        <v>3</v>
      </c>
      <c r="E295" s="4" t="str">
        <f t="shared" si="59"/>
        <v>Off-Peak</v>
      </c>
      <c r="F295">
        <v>20.6125709448844</v>
      </c>
      <c r="G295">
        <v>49.693535486233799</v>
      </c>
      <c r="H295">
        <v>1991.5579535402301</v>
      </c>
      <c r="I295">
        <v>7</v>
      </c>
      <c r="J295" t="s">
        <v>11</v>
      </c>
      <c r="K295" t="s">
        <v>11</v>
      </c>
      <c r="L295">
        <v>22.236551219035</v>
      </c>
      <c r="M295" t="s">
        <v>21</v>
      </c>
      <c r="N295" t="s">
        <v>14</v>
      </c>
      <c r="O295">
        <v>71.851369032419598</v>
      </c>
      <c r="P295">
        <f t="shared" si="68"/>
        <v>424.87808095789256</v>
      </c>
      <c r="Q295">
        <f t="shared" si="60"/>
        <v>1481.0414416678188</v>
      </c>
      <c r="T295">
        <f t="shared" si="69"/>
        <v>68.260286093362069</v>
      </c>
      <c r="U295">
        <f t="shared" si="61"/>
        <v>3.5910829390575287</v>
      </c>
      <c r="AC295" t="str">
        <f t="shared" si="62"/>
        <v>High</v>
      </c>
      <c r="AD295" t="str">
        <f t="shared" si="63"/>
        <v>High</v>
      </c>
      <c r="AH295" t="str">
        <f t="shared" si="64"/>
        <v>Low</v>
      </c>
      <c r="AI295">
        <f t="shared" si="65"/>
        <v>1</v>
      </c>
      <c r="AJ295">
        <f t="shared" si="66"/>
        <v>1</v>
      </c>
      <c r="AK295" t="str">
        <f t="shared" si="67"/>
        <v>Low</v>
      </c>
    </row>
    <row r="296" spans="1:37" x14ac:dyDescent="0.25">
      <c r="A296" s="9">
        <v>44574.166666666664</v>
      </c>
      <c r="B296" s="1" t="str">
        <f t="shared" si="56"/>
        <v>Thursday</v>
      </c>
      <c r="C296" s="1" t="str">
        <f t="shared" si="57"/>
        <v>Weekday</v>
      </c>
      <c r="D296" s="4">
        <f t="shared" si="58"/>
        <v>4</v>
      </c>
      <c r="E296" s="4" t="str">
        <f t="shared" si="59"/>
        <v>Off-Peak</v>
      </c>
      <c r="F296">
        <v>29.927676452621199</v>
      </c>
      <c r="G296">
        <v>54.179140661965597</v>
      </c>
      <c r="H296">
        <v>1182.70945993496</v>
      </c>
      <c r="I296">
        <v>1</v>
      </c>
      <c r="J296" t="s">
        <v>11</v>
      </c>
      <c r="K296" t="s">
        <v>12</v>
      </c>
      <c r="L296">
        <v>13.395787732756601</v>
      </c>
      <c r="M296" t="s">
        <v>18</v>
      </c>
      <c r="N296" t="s">
        <v>14</v>
      </c>
      <c r="O296">
        <v>85.925553202648601</v>
      </c>
      <c r="P296">
        <f t="shared" si="68"/>
        <v>895.66581785277742</v>
      </c>
      <c r="Q296">
        <f t="shared" si="60"/>
        <v>2571.5521552613568</v>
      </c>
      <c r="T296">
        <f t="shared" si="69"/>
        <v>86.911164612665814</v>
      </c>
      <c r="U296">
        <f t="shared" si="61"/>
        <v>0.98561141001721353</v>
      </c>
      <c r="AC296" t="str">
        <f t="shared" si="62"/>
        <v>Low</v>
      </c>
      <c r="AD296" t="str">
        <f t="shared" si="63"/>
        <v>Medium</v>
      </c>
      <c r="AH296" t="str">
        <f t="shared" si="64"/>
        <v>High</v>
      </c>
      <c r="AI296">
        <f t="shared" si="65"/>
        <v>1</v>
      </c>
      <c r="AJ296">
        <f t="shared" si="66"/>
        <v>0</v>
      </c>
      <c r="AK296" t="str">
        <f t="shared" si="67"/>
        <v>High</v>
      </c>
    </row>
    <row r="297" spans="1:37" x14ac:dyDescent="0.25">
      <c r="A297" s="9">
        <v>44574.208333333336</v>
      </c>
      <c r="B297" s="1" t="str">
        <f t="shared" si="56"/>
        <v>Thursday</v>
      </c>
      <c r="C297" s="1" t="str">
        <f t="shared" si="57"/>
        <v>Weekday</v>
      </c>
      <c r="D297" s="4">
        <f t="shared" si="58"/>
        <v>5</v>
      </c>
      <c r="E297" s="4" t="str">
        <f t="shared" si="59"/>
        <v>Off-Peak</v>
      </c>
      <c r="F297">
        <v>27.326781917303599</v>
      </c>
      <c r="G297">
        <v>51.0748112081085</v>
      </c>
      <c r="H297">
        <v>1920.4407799697501</v>
      </c>
      <c r="I297">
        <v>0</v>
      </c>
      <c r="J297" t="s">
        <v>12</v>
      </c>
      <c r="K297" t="s">
        <v>11</v>
      </c>
      <c r="L297">
        <v>0.70258884376794095</v>
      </c>
      <c r="M297" t="s">
        <v>20</v>
      </c>
      <c r="N297" t="s">
        <v>19</v>
      </c>
      <c r="O297">
        <v>72.643214808380606</v>
      </c>
      <c r="P297">
        <f t="shared" si="68"/>
        <v>746.75300995587099</v>
      </c>
      <c r="Q297">
        <f t="shared" si="60"/>
        <v>1985.1052888404561</v>
      </c>
      <c r="T297">
        <f t="shared" si="69"/>
        <v>81.703604915200259</v>
      </c>
      <c r="U297">
        <f t="shared" si="61"/>
        <v>9.0603901068196535</v>
      </c>
      <c r="AC297" t="str">
        <f t="shared" si="62"/>
        <v>Low</v>
      </c>
      <c r="AD297" t="str">
        <f t="shared" si="63"/>
        <v>High</v>
      </c>
      <c r="AH297" t="str">
        <f t="shared" si="64"/>
        <v>Low</v>
      </c>
      <c r="AI297">
        <f t="shared" si="65"/>
        <v>0</v>
      </c>
      <c r="AJ297">
        <f t="shared" si="66"/>
        <v>1</v>
      </c>
      <c r="AK297" t="str">
        <f t="shared" si="67"/>
        <v>High</v>
      </c>
    </row>
    <row r="298" spans="1:37" x14ac:dyDescent="0.25">
      <c r="A298" s="9">
        <v>44574.25</v>
      </c>
      <c r="B298" s="1" t="str">
        <f t="shared" si="56"/>
        <v>Thursday</v>
      </c>
      <c r="C298" s="1" t="str">
        <f t="shared" si="57"/>
        <v>Weekday</v>
      </c>
      <c r="D298" s="4">
        <f t="shared" si="58"/>
        <v>6</v>
      </c>
      <c r="E298" s="4" t="str">
        <f t="shared" si="59"/>
        <v>Off-Peak</v>
      </c>
      <c r="F298">
        <v>21.841436693394598</v>
      </c>
      <c r="G298">
        <v>57.528479273039601</v>
      </c>
      <c r="H298">
        <v>1214.57554956585</v>
      </c>
      <c r="I298">
        <v>1</v>
      </c>
      <c r="J298" t="s">
        <v>12</v>
      </c>
      <c r="K298" t="s">
        <v>12</v>
      </c>
      <c r="L298">
        <v>2.91592500631908</v>
      </c>
      <c r="M298" t="s">
        <v>16</v>
      </c>
      <c r="N298" t="s">
        <v>19</v>
      </c>
      <c r="O298">
        <v>71.369355585904202</v>
      </c>
      <c r="P298">
        <f t="shared" si="68"/>
        <v>477.04835683156398</v>
      </c>
      <c r="Q298">
        <f t="shared" si="60"/>
        <v>1558.8092618778949</v>
      </c>
      <c r="T298">
        <f t="shared" si="69"/>
        <v>70.720744085272187</v>
      </c>
      <c r="U298">
        <f t="shared" si="61"/>
        <v>0.64861150063201478</v>
      </c>
      <c r="AC298" t="str">
        <f t="shared" si="62"/>
        <v>Low</v>
      </c>
      <c r="AD298" t="str">
        <f t="shared" si="63"/>
        <v>Medium</v>
      </c>
      <c r="AH298" t="str">
        <f t="shared" si="64"/>
        <v>Low</v>
      </c>
      <c r="AI298">
        <f t="shared" si="65"/>
        <v>0</v>
      </c>
      <c r="AJ298">
        <f t="shared" si="66"/>
        <v>0</v>
      </c>
      <c r="AK298" t="str">
        <f t="shared" si="67"/>
        <v>Low</v>
      </c>
    </row>
    <row r="299" spans="1:37" x14ac:dyDescent="0.25">
      <c r="A299" s="9">
        <v>44574.291666666664</v>
      </c>
      <c r="B299" s="1" t="str">
        <f t="shared" si="56"/>
        <v>Thursday</v>
      </c>
      <c r="C299" s="1" t="str">
        <f t="shared" si="57"/>
        <v>Weekday</v>
      </c>
      <c r="D299" s="4">
        <f t="shared" si="58"/>
        <v>7</v>
      </c>
      <c r="E299" s="4" t="str">
        <f t="shared" si="59"/>
        <v>Off-Peak</v>
      </c>
      <c r="F299">
        <v>21.118693145882499</v>
      </c>
      <c r="G299">
        <v>47.805951122790802</v>
      </c>
      <c r="H299">
        <v>1883.4150244462301</v>
      </c>
      <c r="I299">
        <v>0</v>
      </c>
      <c r="J299" t="s">
        <v>12</v>
      </c>
      <c r="K299" t="s">
        <v>12</v>
      </c>
      <c r="L299">
        <v>5.5763112218016803E-2</v>
      </c>
      <c r="M299" t="s">
        <v>17</v>
      </c>
      <c r="N299" t="s">
        <v>14</v>
      </c>
      <c r="O299">
        <v>56.158206404294802</v>
      </c>
      <c r="P299">
        <f t="shared" si="68"/>
        <v>445.99920018994447</v>
      </c>
      <c r="Q299">
        <f t="shared" si="60"/>
        <v>1185.9879286754353</v>
      </c>
      <c r="T299">
        <f t="shared" si="69"/>
        <v>69.273653432991011</v>
      </c>
      <c r="U299">
        <f t="shared" si="61"/>
        <v>13.115447028696209</v>
      </c>
      <c r="AC299" t="str">
        <f t="shared" si="62"/>
        <v>Low</v>
      </c>
      <c r="AD299" t="str">
        <f t="shared" si="63"/>
        <v>High</v>
      </c>
      <c r="AH299" t="str">
        <f t="shared" si="64"/>
        <v>Low</v>
      </c>
      <c r="AI299">
        <f t="shared" si="65"/>
        <v>0</v>
      </c>
      <c r="AJ299">
        <f t="shared" si="66"/>
        <v>0</v>
      </c>
      <c r="AK299" t="str">
        <f t="shared" si="67"/>
        <v>Low</v>
      </c>
    </row>
    <row r="300" spans="1:37" x14ac:dyDescent="0.25">
      <c r="A300" s="9">
        <v>44574.333333333336</v>
      </c>
      <c r="B300" s="1" t="str">
        <f t="shared" si="56"/>
        <v>Thursday</v>
      </c>
      <c r="C300" s="1" t="str">
        <f t="shared" si="57"/>
        <v>Weekday</v>
      </c>
      <c r="D300" s="4">
        <f t="shared" si="58"/>
        <v>8</v>
      </c>
      <c r="E300" s="4" t="str">
        <f t="shared" si="59"/>
        <v>Peak</v>
      </c>
      <c r="F300">
        <v>20.751795991733999</v>
      </c>
      <c r="G300">
        <v>44.102799291074199</v>
      </c>
      <c r="H300">
        <v>1960.70199677708</v>
      </c>
      <c r="I300">
        <v>5</v>
      </c>
      <c r="J300" t="s">
        <v>12</v>
      </c>
      <c r="K300" t="s">
        <v>11</v>
      </c>
      <c r="L300">
        <v>22.336043085529699</v>
      </c>
      <c r="M300" t="s">
        <v>16</v>
      </c>
      <c r="N300" t="s">
        <v>19</v>
      </c>
      <c r="O300">
        <v>64.159080282778007</v>
      </c>
      <c r="P300">
        <f t="shared" si="68"/>
        <v>430.63703688254731</v>
      </c>
      <c r="Q300">
        <f t="shared" si="60"/>
        <v>1331.4161450454926</v>
      </c>
      <c r="T300">
        <f t="shared" si="69"/>
        <v>68.539045086857044</v>
      </c>
      <c r="U300">
        <f t="shared" si="61"/>
        <v>4.3799648040790373</v>
      </c>
      <c r="AC300" t="str">
        <f t="shared" si="62"/>
        <v>Medium</v>
      </c>
      <c r="AD300" t="str">
        <f t="shared" si="63"/>
        <v>High</v>
      </c>
      <c r="AH300" t="str">
        <f t="shared" si="64"/>
        <v>Low</v>
      </c>
      <c r="AI300">
        <f t="shared" si="65"/>
        <v>0</v>
      </c>
      <c r="AJ300">
        <f t="shared" si="66"/>
        <v>1</v>
      </c>
      <c r="AK300" t="str">
        <f t="shared" si="67"/>
        <v>Low</v>
      </c>
    </row>
    <row r="301" spans="1:37" x14ac:dyDescent="0.25">
      <c r="A301" s="9">
        <v>44574.375</v>
      </c>
      <c r="B301" s="1" t="str">
        <f t="shared" si="56"/>
        <v>Thursday</v>
      </c>
      <c r="C301" s="1" t="str">
        <f t="shared" si="57"/>
        <v>Weekday</v>
      </c>
      <c r="D301" s="4">
        <f t="shared" si="58"/>
        <v>9</v>
      </c>
      <c r="E301" s="4" t="str">
        <f t="shared" si="59"/>
        <v>Peak</v>
      </c>
      <c r="F301">
        <v>26.1699492983821</v>
      </c>
      <c r="G301">
        <v>47.692815182198302</v>
      </c>
      <c r="H301">
        <v>1153.6696694658399</v>
      </c>
      <c r="I301">
        <v>6</v>
      </c>
      <c r="J301" t="s">
        <v>12</v>
      </c>
      <c r="K301" t="s">
        <v>11</v>
      </c>
      <c r="L301">
        <v>2.9114908667427599</v>
      </c>
      <c r="M301" t="s">
        <v>21</v>
      </c>
      <c r="N301" t="s">
        <v>19</v>
      </c>
      <c r="O301">
        <v>78.5530013216935</v>
      </c>
      <c r="P301">
        <f t="shared" si="68"/>
        <v>684.86624627988976</v>
      </c>
      <c r="Q301">
        <f t="shared" si="60"/>
        <v>2055.7280618244608</v>
      </c>
      <c r="T301">
        <f t="shared" si="69"/>
        <v>79.387373002984916</v>
      </c>
      <c r="U301">
        <f t="shared" si="61"/>
        <v>0.83437168129141526</v>
      </c>
      <c r="AC301" t="str">
        <f t="shared" si="62"/>
        <v>High</v>
      </c>
      <c r="AD301" t="str">
        <f t="shared" si="63"/>
        <v>Medium</v>
      </c>
      <c r="AH301" t="str">
        <f t="shared" si="64"/>
        <v>High</v>
      </c>
      <c r="AI301">
        <f t="shared" si="65"/>
        <v>0</v>
      </c>
      <c r="AJ301">
        <f t="shared" si="66"/>
        <v>1</v>
      </c>
      <c r="AK301" t="str">
        <f t="shared" si="67"/>
        <v>High</v>
      </c>
    </row>
    <row r="302" spans="1:37" x14ac:dyDescent="0.25">
      <c r="A302" s="9">
        <v>44574.416666666664</v>
      </c>
      <c r="B302" s="1" t="str">
        <f t="shared" si="56"/>
        <v>Thursday</v>
      </c>
      <c r="C302" s="1" t="str">
        <f t="shared" si="57"/>
        <v>Weekday</v>
      </c>
      <c r="D302" s="4">
        <f t="shared" si="58"/>
        <v>10</v>
      </c>
      <c r="E302" s="4" t="str">
        <f t="shared" si="59"/>
        <v>Peak</v>
      </c>
      <c r="F302">
        <v>23.172259632537799</v>
      </c>
      <c r="G302">
        <v>49.577710809498299</v>
      </c>
      <c r="H302">
        <v>1723.5650077253499</v>
      </c>
      <c r="I302">
        <v>8</v>
      </c>
      <c r="J302" t="s">
        <v>11</v>
      </c>
      <c r="K302" t="s">
        <v>12</v>
      </c>
      <c r="L302">
        <v>26.687586462554901</v>
      </c>
      <c r="M302" t="s">
        <v>17</v>
      </c>
      <c r="N302" t="s">
        <v>14</v>
      </c>
      <c r="O302">
        <v>83.957049972802096</v>
      </c>
      <c r="P302">
        <f t="shared" si="68"/>
        <v>536.95361647774075</v>
      </c>
      <c r="Q302">
        <f t="shared" si="60"/>
        <v>1945.4745599517207</v>
      </c>
      <c r="T302">
        <f t="shared" si="69"/>
        <v>73.385342671734477</v>
      </c>
      <c r="U302">
        <f t="shared" si="61"/>
        <v>10.571707301067619</v>
      </c>
      <c r="AC302" t="str">
        <f t="shared" si="62"/>
        <v>High</v>
      </c>
      <c r="AD302" t="str">
        <f t="shared" si="63"/>
        <v>High</v>
      </c>
      <c r="AH302" t="str">
        <f t="shared" si="64"/>
        <v>High</v>
      </c>
      <c r="AI302">
        <f t="shared" si="65"/>
        <v>1</v>
      </c>
      <c r="AJ302">
        <f t="shared" si="66"/>
        <v>0</v>
      </c>
      <c r="AK302" t="str">
        <f t="shared" si="67"/>
        <v>Medium</v>
      </c>
    </row>
    <row r="303" spans="1:37" x14ac:dyDescent="0.25">
      <c r="A303" s="9">
        <v>44574.458333333336</v>
      </c>
      <c r="B303" s="1" t="str">
        <f t="shared" si="56"/>
        <v>Thursday</v>
      </c>
      <c r="C303" s="1" t="str">
        <f t="shared" si="57"/>
        <v>Weekday</v>
      </c>
      <c r="D303" s="4">
        <f t="shared" si="58"/>
        <v>11</v>
      </c>
      <c r="E303" s="4" t="str">
        <f t="shared" si="59"/>
        <v>Peak</v>
      </c>
      <c r="F303">
        <v>25.272816356960199</v>
      </c>
      <c r="G303">
        <v>40.193636418732098</v>
      </c>
      <c r="H303">
        <v>1047.0336934606</v>
      </c>
      <c r="I303">
        <v>1</v>
      </c>
      <c r="J303" t="s">
        <v>12</v>
      </c>
      <c r="K303" t="s">
        <v>11</v>
      </c>
      <c r="L303">
        <v>6.1398477203907396</v>
      </c>
      <c r="M303" t="s">
        <v>20</v>
      </c>
      <c r="N303" t="s">
        <v>14</v>
      </c>
      <c r="O303">
        <v>71.792375510515896</v>
      </c>
      <c r="P303">
        <f t="shared" si="68"/>
        <v>638.71524661263493</v>
      </c>
      <c r="Q303">
        <f t="shared" si="60"/>
        <v>1814.3955221071949</v>
      </c>
      <c r="T303">
        <f t="shared" si="69"/>
        <v>77.591116643652413</v>
      </c>
      <c r="U303">
        <f t="shared" si="61"/>
        <v>5.7987411331365166</v>
      </c>
      <c r="AC303" t="str">
        <f t="shared" si="62"/>
        <v>Low</v>
      </c>
      <c r="AD303" t="str">
        <f t="shared" si="63"/>
        <v>Medium</v>
      </c>
      <c r="AH303" t="str">
        <f t="shared" si="64"/>
        <v>Low</v>
      </c>
      <c r="AI303">
        <f t="shared" si="65"/>
        <v>0</v>
      </c>
      <c r="AJ303">
        <f t="shared" si="66"/>
        <v>1</v>
      </c>
      <c r="AK303" t="str">
        <f t="shared" si="67"/>
        <v>Medium</v>
      </c>
    </row>
    <row r="304" spans="1:37" x14ac:dyDescent="0.25">
      <c r="A304" s="9">
        <v>44574.5</v>
      </c>
      <c r="B304" s="1" t="str">
        <f t="shared" si="56"/>
        <v>Thursday</v>
      </c>
      <c r="C304" s="1" t="str">
        <f t="shared" si="57"/>
        <v>Weekday</v>
      </c>
      <c r="D304" s="4">
        <f t="shared" si="58"/>
        <v>12</v>
      </c>
      <c r="E304" s="4" t="str">
        <f t="shared" si="59"/>
        <v>Peak</v>
      </c>
      <c r="F304">
        <v>21.8007857725718</v>
      </c>
      <c r="G304">
        <v>49.9502447472086</v>
      </c>
      <c r="H304">
        <v>1700.6708256453201</v>
      </c>
      <c r="I304">
        <v>9</v>
      </c>
      <c r="J304" t="s">
        <v>11</v>
      </c>
      <c r="K304" t="s">
        <v>11</v>
      </c>
      <c r="L304">
        <v>6.8128258201329297</v>
      </c>
      <c r="M304" t="s">
        <v>18</v>
      </c>
      <c r="N304" t="s">
        <v>14</v>
      </c>
      <c r="O304">
        <v>75.056530782982904</v>
      </c>
      <c r="P304">
        <f t="shared" si="68"/>
        <v>475.27426030156903</v>
      </c>
      <c r="Q304">
        <f t="shared" si="60"/>
        <v>1636.291348432251</v>
      </c>
      <c r="T304">
        <f t="shared" si="69"/>
        <v>70.639352051082753</v>
      </c>
      <c r="U304">
        <f t="shared" si="61"/>
        <v>4.417178731900151</v>
      </c>
      <c r="AC304" t="str">
        <f t="shared" si="62"/>
        <v>High</v>
      </c>
      <c r="AD304" t="str">
        <f t="shared" si="63"/>
        <v>High</v>
      </c>
      <c r="AH304" t="str">
        <f t="shared" si="64"/>
        <v>Low</v>
      </c>
      <c r="AI304">
        <f t="shared" si="65"/>
        <v>1</v>
      </c>
      <c r="AJ304">
        <f t="shared" si="66"/>
        <v>1</v>
      </c>
      <c r="AK304" t="str">
        <f t="shared" si="67"/>
        <v>Low</v>
      </c>
    </row>
    <row r="305" spans="1:37" x14ac:dyDescent="0.25">
      <c r="A305" s="9">
        <v>44574.541666666664</v>
      </c>
      <c r="B305" s="1" t="str">
        <f t="shared" si="56"/>
        <v>Thursday</v>
      </c>
      <c r="C305" s="1" t="str">
        <f t="shared" si="57"/>
        <v>Weekday</v>
      </c>
      <c r="D305" s="4">
        <f t="shared" si="58"/>
        <v>13</v>
      </c>
      <c r="E305" s="4" t="str">
        <f t="shared" si="59"/>
        <v>Peak</v>
      </c>
      <c r="F305">
        <v>29.672112996782701</v>
      </c>
      <c r="G305">
        <v>56.543906950370904</v>
      </c>
      <c r="H305">
        <v>1196.2411437651899</v>
      </c>
      <c r="I305">
        <v>8</v>
      </c>
      <c r="J305" t="s">
        <v>12</v>
      </c>
      <c r="K305" t="s">
        <v>11</v>
      </c>
      <c r="L305">
        <v>2.5054404978352798</v>
      </c>
      <c r="M305" t="s">
        <v>20</v>
      </c>
      <c r="N305" t="s">
        <v>14</v>
      </c>
      <c r="O305">
        <v>80.487035562359793</v>
      </c>
      <c r="P305">
        <f t="shared" si="68"/>
        <v>880.43428969384092</v>
      </c>
      <c r="Q305">
        <f t="shared" si="60"/>
        <v>2388.2204139824075</v>
      </c>
      <c r="T305">
        <f t="shared" si="69"/>
        <v>86.399470680175355</v>
      </c>
      <c r="U305">
        <f t="shared" si="61"/>
        <v>5.9124351178155621</v>
      </c>
      <c r="AC305" t="str">
        <f t="shared" si="62"/>
        <v>High</v>
      </c>
      <c r="AD305" t="str">
        <f t="shared" si="63"/>
        <v>Medium</v>
      </c>
      <c r="AH305" t="str">
        <f t="shared" si="64"/>
        <v>High</v>
      </c>
      <c r="AI305">
        <f t="shared" si="65"/>
        <v>0</v>
      </c>
      <c r="AJ305">
        <f t="shared" si="66"/>
        <v>1</v>
      </c>
      <c r="AK305" t="str">
        <f t="shared" si="67"/>
        <v>High</v>
      </c>
    </row>
    <row r="306" spans="1:37" x14ac:dyDescent="0.25">
      <c r="A306" s="9">
        <v>44574.583333333336</v>
      </c>
      <c r="B306" s="1" t="str">
        <f t="shared" si="56"/>
        <v>Thursday</v>
      </c>
      <c r="C306" s="1" t="str">
        <f t="shared" si="57"/>
        <v>Weekday</v>
      </c>
      <c r="D306" s="4">
        <f t="shared" si="58"/>
        <v>14</v>
      </c>
      <c r="E306" s="4" t="str">
        <f t="shared" si="59"/>
        <v>Peak</v>
      </c>
      <c r="F306">
        <v>25.744887496036501</v>
      </c>
      <c r="G306">
        <v>58.604663687903397</v>
      </c>
      <c r="H306">
        <v>1125.7253405951899</v>
      </c>
      <c r="I306">
        <v>5</v>
      </c>
      <c r="J306" t="s">
        <v>12</v>
      </c>
      <c r="K306" t="s">
        <v>12</v>
      </c>
      <c r="L306">
        <v>18.971906543766</v>
      </c>
      <c r="M306" t="s">
        <v>18</v>
      </c>
      <c r="N306" t="s">
        <v>19</v>
      </c>
      <c r="O306">
        <v>85.706530264430896</v>
      </c>
      <c r="P306">
        <f t="shared" si="68"/>
        <v>662.79923218357658</v>
      </c>
      <c r="Q306">
        <f t="shared" si="60"/>
        <v>2206.504979333421</v>
      </c>
      <c r="T306">
        <f t="shared" si="69"/>
        <v>78.536306310057014</v>
      </c>
      <c r="U306">
        <f t="shared" si="61"/>
        <v>7.1702239543738813</v>
      </c>
      <c r="AC306" t="str">
        <f t="shared" si="62"/>
        <v>Medium</v>
      </c>
      <c r="AD306" t="str">
        <f t="shared" si="63"/>
        <v>Medium</v>
      </c>
      <c r="AH306" t="str">
        <f t="shared" si="64"/>
        <v>High</v>
      </c>
      <c r="AI306">
        <f t="shared" si="65"/>
        <v>0</v>
      </c>
      <c r="AJ306">
        <f t="shared" si="66"/>
        <v>0</v>
      </c>
      <c r="AK306" t="str">
        <f t="shared" si="67"/>
        <v>Medium</v>
      </c>
    </row>
    <row r="307" spans="1:37" x14ac:dyDescent="0.25">
      <c r="A307" s="9">
        <v>44574.625</v>
      </c>
      <c r="B307" s="1" t="str">
        <f t="shared" si="56"/>
        <v>Thursday</v>
      </c>
      <c r="C307" s="1" t="str">
        <f t="shared" si="57"/>
        <v>Weekday</v>
      </c>
      <c r="D307" s="4">
        <f t="shared" si="58"/>
        <v>15</v>
      </c>
      <c r="E307" s="4" t="str">
        <f t="shared" si="59"/>
        <v>Peak</v>
      </c>
      <c r="F307">
        <v>28.371521111766199</v>
      </c>
      <c r="G307">
        <v>58.461654608969198</v>
      </c>
      <c r="H307">
        <v>1614.18758238941</v>
      </c>
      <c r="I307">
        <v>3</v>
      </c>
      <c r="J307" t="s">
        <v>12</v>
      </c>
      <c r="K307" t="s">
        <v>11</v>
      </c>
      <c r="L307">
        <v>19.908450750170399</v>
      </c>
      <c r="M307" t="s">
        <v>20</v>
      </c>
      <c r="N307" t="s">
        <v>19</v>
      </c>
      <c r="O307">
        <v>84.5860972744495</v>
      </c>
      <c r="P307">
        <f t="shared" si="68"/>
        <v>804.94321019539518</v>
      </c>
      <c r="Q307">
        <f t="shared" si="60"/>
        <v>2399.8362445839534</v>
      </c>
      <c r="T307">
        <f t="shared" si="69"/>
        <v>83.795401275863426</v>
      </c>
      <c r="U307">
        <f t="shared" si="61"/>
        <v>0.79069599858607376</v>
      </c>
      <c r="AC307" t="str">
        <f t="shared" si="62"/>
        <v>Low</v>
      </c>
      <c r="AD307" t="str">
        <f t="shared" si="63"/>
        <v>High</v>
      </c>
      <c r="AH307" t="str">
        <f t="shared" si="64"/>
        <v>High</v>
      </c>
      <c r="AI307">
        <f t="shared" si="65"/>
        <v>0</v>
      </c>
      <c r="AJ307">
        <f t="shared" si="66"/>
        <v>1</v>
      </c>
      <c r="AK307" t="str">
        <f t="shared" si="67"/>
        <v>High</v>
      </c>
    </row>
    <row r="308" spans="1:37" x14ac:dyDescent="0.25">
      <c r="A308" s="9">
        <v>44574.666666666664</v>
      </c>
      <c r="B308" s="1" t="str">
        <f t="shared" si="56"/>
        <v>Thursday</v>
      </c>
      <c r="C308" s="1" t="str">
        <f t="shared" si="57"/>
        <v>Weekday</v>
      </c>
      <c r="D308" s="4">
        <f t="shared" si="58"/>
        <v>16</v>
      </c>
      <c r="E308" s="4" t="str">
        <f t="shared" si="59"/>
        <v>Peak</v>
      </c>
      <c r="F308">
        <v>23.336911733784198</v>
      </c>
      <c r="G308">
        <v>46.071801995611899</v>
      </c>
      <c r="H308">
        <v>1444.1292177596899</v>
      </c>
      <c r="I308">
        <v>4</v>
      </c>
      <c r="J308" t="s">
        <v>12</v>
      </c>
      <c r="K308" t="s">
        <v>11</v>
      </c>
      <c r="L308">
        <v>8.8299368354976</v>
      </c>
      <c r="M308" t="s">
        <v>13</v>
      </c>
      <c r="N308" t="s">
        <v>19</v>
      </c>
      <c r="O308">
        <v>71.589078327578804</v>
      </c>
      <c r="P308">
        <f t="shared" si="68"/>
        <v>544.6114492704346</v>
      </c>
      <c r="Q308">
        <f t="shared" si="60"/>
        <v>1670.6680020336698</v>
      </c>
      <c r="T308">
        <f t="shared" si="69"/>
        <v>73.715012189244945</v>
      </c>
      <c r="U308">
        <f t="shared" si="61"/>
        <v>2.125933861666141</v>
      </c>
      <c r="AC308" t="str">
        <f t="shared" si="62"/>
        <v>Low</v>
      </c>
      <c r="AD308" t="str">
        <f t="shared" si="63"/>
        <v>Medium</v>
      </c>
      <c r="AH308" t="str">
        <f t="shared" si="64"/>
        <v>Low</v>
      </c>
      <c r="AI308">
        <f t="shared" si="65"/>
        <v>0</v>
      </c>
      <c r="AJ308">
        <f t="shared" si="66"/>
        <v>1</v>
      </c>
      <c r="AK308" t="str">
        <f t="shared" si="67"/>
        <v>Medium</v>
      </c>
    </row>
    <row r="309" spans="1:37" x14ac:dyDescent="0.25">
      <c r="A309" s="9">
        <v>44574.708333333336</v>
      </c>
      <c r="B309" s="1" t="str">
        <f t="shared" si="56"/>
        <v>Thursday</v>
      </c>
      <c r="C309" s="1" t="str">
        <f t="shared" si="57"/>
        <v>Weekday</v>
      </c>
      <c r="D309" s="4">
        <f t="shared" si="58"/>
        <v>17</v>
      </c>
      <c r="E309" s="4" t="str">
        <f t="shared" si="59"/>
        <v>Peak</v>
      </c>
      <c r="F309">
        <v>29.073274560269699</v>
      </c>
      <c r="G309">
        <v>55.486886444837701</v>
      </c>
      <c r="H309">
        <v>1914.4521285855301</v>
      </c>
      <c r="I309">
        <v>0</v>
      </c>
      <c r="J309" t="s">
        <v>11</v>
      </c>
      <c r="K309" t="s">
        <v>12</v>
      </c>
      <c r="L309">
        <v>6.2715066044902699</v>
      </c>
      <c r="M309" t="s">
        <v>20</v>
      </c>
      <c r="N309" t="s">
        <v>19</v>
      </c>
      <c r="O309">
        <v>79.766374195669897</v>
      </c>
      <c r="P309">
        <f t="shared" si="68"/>
        <v>845.25529365682519</v>
      </c>
      <c r="Q309">
        <f t="shared" si="60"/>
        <v>2319.0696976679228</v>
      </c>
      <c r="T309">
        <f t="shared" si="69"/>
        <v>85.200465159216165</v>
      </c>
      <c r="U309">
        <f t="shared" si="61"/>
        <v>5.434090963546268</v>
      </c>
      <c r="AC309" t="str">
        <f t="shared" si="62"/>
        <v>Low</v>
      </c>
      <c r="AD309" t="str">
        <f t="shared" si="63"/>
        <v>High</v>
      </c>
      <c r="AH309" t="str">
        <f t="shared" si="64"/>
        <v>High</v>
      </c>
      <c r="AI309">
        <f t="shared" si="65"/>
        <v>1</v>
      </c>
      <c r="AJ309">
        <f t="shared" si="66"/>
        <v>0</v>
      </c>
      <c r="AK309" t="str">
        <f t="shared" si="67"/>
        <v>High</v>
      </c>
    </row>
    <row r="310" spans="1:37" x14ac:dyDescent="0.25">
      <c r="A310" s="9">
        <v>44574.75</v>
      </c>
      <c r="B310" s="1" t="str">
        <f t="shared" si="56"/>
        <v>Thursday</v>
      </c>
      <c r="C310" s="1" t="str">
        <f t="shared" si="57"/>
        <v>Weekday</v>
      </c>
      <c r="D310" s="4">
        <f t="shared" si="58"/>
        <v>18</v>
      </c>
      <c r="E310" s="4" t="str">
        <f t="shared" si="59"/>
        <v>Peak</v>
      </c>
      <c r="F310">
        <v>24.496062840963301</v>
      </c>
      <c r="G310">
        <v>59.555841855574599</v>
      </c>
      <c r="H310">
        <v>1783.05271192904</v>
      </c>
      <c r="I310">
        <v>5</v>
      </c>
      <c r="J310" t="s">
        <v>11</v>
      </c>
      <c r="K310" t="s">
        <v>12</v>
      </c>
      <c r="L310">
        <v>22.666244048311199</v>
      </c>
      <c r="M310" t="s">
        <v>17</v>
      </c>
      <c r="N310" t="s">
        <v>14</v>
      </c>
      <c r="O310">
        <v>68.195597905357403</v>
      </c>
      <c r="P310">
        <f t="shared" si="68"/>
        <v>600.05709470842305</v>
      </c>
      <c r="Q310">
        <f t="shared" si="60"/>
        <v>1670.5236517667001</v>
      </c>
      <c r="T310">
        <f t="shared" si="69"/>
        <v>76.035886222025113</v>
      </c>
      <c r="U310">
        <f t="shared" si="61"/>
        <v>7.84028831666771</v>
      </c>
      <c r="AC310" t="str">
        <f t="shared" si="62"/>
        <v>Medium</v>
      </c>
      <c r="AD310" t="str">
        <f t="shared" si="63"/>
        <v>High</v>
      </c>
      <c r="AH310" t="str">
        <f t="shared" si="64"/>
        <v>Low</v>
      </c>
      <c r="AI310">
        <f t="shared" si="65"/>
        <v>1</v>
      </c>
      <c r="AJ310">
        <f t="shared" si="66"/>
        <v>0</v>
      </c>
      <c r="AK310" t="str">
        <f t="shared" si="67"/>
        <v>Medium</v>
      </c>
    </row>
    <row r="311" spans="1:37" x14ac:dyDescent="0.25">
      <c r="A311" s="9">
        <v>44574.791666666664</v>
      </c>
      <c r="B311" s="1" t="str">
        <f t="shared" si="56"/>
        <v>Thursday</v>
      </c>
      <c r="C311" s="1" t="str">
        <f t="shared" si="57"/>
        <v>Weekday</v>
      </c>
      <c r="D311" s="4">
        <f t="shared" si="58"/>
        <v>19</v>
      </c>
      <c r="E311" s="4" t="str">
        <f t="shared" si="59"/>
        <v>Peak</v>
      </c>
      <c r="F311">
        <v>24.005801562854298</v>
      </c>
      <c r="G311">
        <v>49.420887823067702</v>
      </c>
      <c r="H311">
        <v>1711.853653504</v>
      </c>
      <c r="I311">
        <v>3</v>
      </c>
      <c r="J311" t="s">
        <v>11</v>
      </c>
      <c r="K311" t="s">
        <v>12</v>
      </c>
      <c r="L311">
        <v>24.386163896806099</v>
      </c>
      <c r="M311" t="s">
        <v>16</v>
      </c>
      <c r="N311" t="s">
        <v>19</v>
      </c>
      <c r="O311">
        <v>66.001779931736095</v>
      </c>
      <c r="P311">
        <f t="shared" si="68"/>
        <v>576.27850867513791</v>
      </c>
      <c r="Q311">
        <f t="shared" si="60"/>
        <v>1584.4256318364357</v>
      </c>
      <c r="T311">
        <f t="shared" si="69"/>
        <v>75.054275918938899</v>
      </c>
      <c r="U311">
        <f t="shared" si="61"/>
        <v>9.0524959872028035</v>
      </c>
      <c r="AC311" t="str">
        <f t="shared" si="62"/>
        <v>Low</v>
      </c>
      <c r="AD311" t="str">
        <f t="shared" si="63"/>
        <v>High</v>
      </c>
      <c r="AH311" t="str">
        <f t="shared" si="64"/>
        <v>Low</v>
      </c>
      <c r="AI311">
        <f t="shared" si="65"/>
        <v>1</v>
      </c>
      <c r="AJ311">
        <f t="shared" si="66"/>
        <v>0</v>
      </c>
      <c r="AK311" t="str">
        <f t="shared" si="67"/>
        <v>Medium</v>
      </c>
    </row>
    <row r="312" spans="1:37" x14ac:dyDescent="0.25">
      <c r="A312" s="9">
        <v>44574.833333333336</v>
      </c>
      <c r="B312" s="1" t="str">
        <f t="shared" si="56"/>
        <v>Thursday</v>
      </c>
      <c r="C312" s="1" t="str">
        <f t="shared" si="57"/>
        <v>Weekday</v>
      </c>
      <c r="D312" s="4">
        <f t="shared" si="58"/>
        <v>20</v>
      </c>
      <c r="E312" s="4" t="str">
        <f t="shared" si="59"/>
        <v>Peak</v>
      </c>
      <c r="F312">
        <v>27.9222134910903</v>
      </c>
      <c r="G312">
        <v>44.018948625205397</v>
      </c>
      <c r="H312">
        <v>1858.6649439089699</v>
      </c>
      <c r="I312">
        <v>2</v>
      </c>
      <c r="J312" t="s">
        <v>12</v>
      </c>
      <c r="K312" t="s">
        <v>11</v>
      </c>
      <c r="L312">
        <v>11.7246839787292</v>
      </c>
      <c r="M312" t="s">
        <v>18</v>
      </c>
      <c r="N312" t="s">
        <v>19</v>
      </c>
      <c r="O312">
        <v>80.514396220133605</v>
      </c>
      <c r="P312">
        <f t="shared" si="68"/>
        <v>779.65000624202514</v>
      </c>
      <c r="Q312">
        <f t="shared" si="60"/>
        <v>2248.1401603648046</v>
      </c>
      <c r="T312">
        <f t="shared" si="69"/>
        <v>82.89578915187154</v>
      </c>
      <c r="U312">
        <f t="shared" si="61"/>
        <v>2.3813929317379348</v>
      </c>
      <c r="AC312" t="str">
        <f t="shared" si="62"/>
        <v>Low</v>
      </c>
      <c r="AD312" t="str">
        <f t="shared" si="63"/>
        <v>High</v>
      </c>
      <c r="AH312" t="str">
        <f t="shared" si="64"/>
        <v>High</v>
      </c>
      <c r="AI312">
        <f t="shared" si="65"/>
        <v>0</v>
      </c>
      <c r="AJ312">
        <f t="shared" si="66"/>
        <v>1</v>
      </c>
      <c r="AK312" t="str">
        <f t="shared" si="67"/>
        <v>High</v>
      </c>
    </row>
    <row r="313" spans="1:37" x14ac:dyDescent="0.25">
      <c r="A313" s="9">
        <v>44574.875</v>
      </c>
      <c r="B313" s="1" t="str">
        <f t="shared" si="56"/>
        <v>Thursday</v>
      </c>
      <c r="C313" s="1" t="str">
        <f t="shared" si="57"/>
        <v>Weekday</v>
      </c>
      <c r="D313" s="4">
        <f t="shared" si="58"/>
        <v>21</v>
      </c>
      <c r="E313" s="4" t="str">
        <f t="shared" si="59"/>
        <v>Peak</v>
      </c>
      <c r="F313">
        <v>24.047823827980402</v>
      </c>
      <c r="G313">
        <v>54.5872342714922</v>
      </c>
      <c r="H313">
        <v>1758.4183587263201</v>
      </c>
      <c r="I313">
        <v>8</v>
      </c>
      <c r="J313" t="s">
        <v>11</v>
      </c>
      <c r="K313" t="s">
        <v>12</v>
      </c>
      <c r="L313">
        <v>14.1622465420932</v>
      </c>
      <c r="M313" t="s">
        <v>13</v>
      </c>
      <c r="N313" t="s">
        <v>14</v>
      </c>
      <c r="O313">
        <v>83.219395039907894</v>
      </c>
      <c r="P313">
        <f t="shared" si="68"/>
        <v>578.29783086158193</v>
      </c>
      <c r="Q313">
        <f t="shared" si="60"/>
        <v>2001.2453509908112</v>
      </c>
      <c r="T313">
        <f t="shared" si="69"/>
        <v>75.138413684348208</v>
      </c>
      <c r="U313">
        <f t="shared" si="61"/>
        <v>8.0809813555596861</v>
      </c>
      <c r="AC313" t="str">
        <f t="shared" si="62"/>
        <v>High</v>
      </c>
      <c r="AD313" t="str">
        <f t="shared" si="63"/>
        <v>High</v>
      </c>
      <c r="AH313" t="str">
        <f t="shared" si="64"/>
        <v>High</v>
      </c>
      <c r="AI313">
        <f t="shared" si="65"/>
        <v>1</v>
      </c>
      <c r="AJ313">
        <f t="shared" si="66"/>
        <v>0</v>
      </c>
      <c r="AK313" t="str">
        <f t="shared" si="67"/>
        <v>Medium</v>
      </c>
    </row>
    <row r="314" spans="1:37" x14ac:dyDescent="0.25">
      <c r="A314" s="9">
        <v>44574.916666666664</v>
      </c>
      <c r="B314" s="1" t="str">
        <f t="shared" si="56"/>
        <v>Thursday</v>
      </c>
      <c r="C314" s="1" t="str">
        <f t="shared" si="57"/>
        <v>Weekday</v>
      </c>
      <c r="D314" s="4">
        <f t="shared" si="58"/>
        <v>22</v>
      </c>
      <c r="E314" s="4" t="str">
        <f t="shared" si="59"/>
        <v>Off-Peak</v>
      </c>
      <c r="F314">
        <v>28.837301599473701</v>
      </c>
      <c r="G314">
        <v>38.597513879133103</v>
      </c>
      <c r="H314">
        <v>1729.45099010333</v>
      </c>
      <c r="I314">
        <v>5</v>
      </c>
      <c r="J314" t="s">
        <v>11</v>
      </c>
      <c r="K314" t="s">
        <v>11</v>
      </c>
      <c r="L314">
        <v>6.65891055104332</v>
      </c>
      <c r="M314" t="s">
        <v>13</v>
      </c>
      <c r="N314" t="s">
        <v>19</v>
      </c>
      <c r="O314">
        <v>96.244796467805301</v>
      </c>
      <c r="P314">
        <f t="shared" si="68"/>
        <v>831.58996353900852</v>
      </c>
      <c r="Q314">
        <f t="shared" si="60"/>
        <v>2775.4402231220624</v>
      </c>
      <c r="T314">
        <f t="shared" si="69"/>
        <v>84.727995682408718</v>
      </c>
      <c r="U314">
        <f t="shared" si="61"/>
        <v>11.516800785396583</v>
      </c>
      <c r="AC314" t="str">
        <f t="shared" si="62"/>
        <v>Medium</v>
      </c>
      <c r="AD314" t="str">
        <f t="shared" si="63"/>
        <v>High</v>
      </c>
      <c r="AH314" t="str">
        <f t="shared" si="64"/>
        <v>High</v>
      </c>
      <c r="AI314">
        <f t="shared" si="65"/>
        <v>1</v>
      </c>
      <c r="AJ314">
        <f t="shared" si="66"/>
        <v>1</v>
      </c>
      <c r="AK314" t="str">
        <f t="shared" si="67"/>
        <v>High</v>
      </c>
    </row>
    <row r="315" spans="1:37" x14ac:dyDescent="0.25">
      <c r="A315" s="9">
        <v>44574.958333333336</v>
      </c>
      <c r="B315" s="1" t="str">
        <f t="shared" si="56"/>
        <v>Thursday</v>
      </c>
      <c r="C315" s="1" t="str">
        <f t="shared" si="57"/>
        <v>Weekday</v>
      </c>
      <c r="D315" s="4">
        <f t="shared" si="58"/>
        <v>23</v>
      </c>
      <c r="E315" s="4" t="str">
        <f t="shared" si="59"/>
        <v>Off-Peak</v>
      </c>
      <c r="F315">
        <v>24.100296887276102</v>
      </c>
      <c r="G315">
        <v>40.031573272855198</v>
      </c>
      <c r="H315">
        <v>1892.42385319306</v>
      </c>
      <c r="I315">
        <v>9</v>
      </c>
      <c r="J315" t="s">
        <v>12</v>
      </c>
      <c r="K315" t="s">
        <v>11</v>
      </c>
      <c r="L315">
        <v>21.794893964459899</v>
      </c>
      <c r="M315" t="s">
        <v>21</v>
      </c>
      <c r="N315" t="s">
        <v>14</v>
      </c>
      <c r="O315">
        <v>73.108641892003305</v>
      </c>
      <c r="P315">
        <f t="shared" si="68"/>
        <v>580.82431005485012</v>
      </c>
      <c r="Q315">
        <f t="shared" si="60"/>
        <v>1761.9399746228305</v>
      </c>
      <c r="T315">
        <f t="shared" si="69"/>
        <v>75.243476225362642</v>
      </c>
      <c r="U315">
        <f t="shared" si="61"/>
        <v>2.1348343333593363</v>
      </c>
      <c r="AC315" t="str">
        <f t="shared" si="62"/>
        <v>High</v>
      </c>
      <c r="AD315" t="str">
        <f t="shared" si="63"/>
        <v>High</v>
      </c>
      <c r="AH315" t="str">
        <f t="shared" si="64"/>
        <v>Low</v>
      </c>
      <c r="AI315">
        <f t="shared" si="65"/>
        <v>0</v>
      </c>
      <c r="AJ315">
        <f t="shared" si="66"/>
        <v>1</v>
      </c>
      <c r="AK315" t="str">
        <f t="shared" si="67"/>
        <v>Medium</v>
      </c>
    </row>
    <row r="316" spans="1:37" x14ac:dyDescent="0.25">
      <c r="A316" s="9">
        <v>44575</v>
      </c>
      <c r="B316" s="1" t="str">
        <f t="shared" si="56"/>
        <v>Friday</v>
      </c>
      <c r="C316" s="1" t="str">
        <f t="shared" si="57"/>
        <v>Weekday</v>
      </c>
      <c r="D316" s="4">
        <f t="shared" si="58"/>
        <v>0</v>
      </c>
      <c r="E316" s="4" t="str">
        <f t="shared" si="59"/>
        <v>Off-Peak</v>
      </c>
      <c r="F316">
        <v>20.960629129169899</v>
      </c>
      <c r="G316">
        <v>50.875463532631301</v>
      </c>
      <c r="H316">
        <v>1380.0443536329699</v>
      </c>
      <c r="I316">
        <v>5</v>
      </c>
      <c r="J316" t="s">
        <v>12</v>
      </c>
      <c r="K316" t="s">
        <v>11</v>
      </c>
      <c r="L316">
        <v>26.668404936346299</v>
      </c>
      <c r="M316" t="s">
        <v>15</v>
      </c>
      <c r="N316" t="s">
        <v>19</v>
      </c>
      <c r="O316">
        <v>69.615977837481395</v>
      </c>
      <c r="P316">
        <f t="shared" si="68"/>
        <v>439.34797349060568</v>
      </c>
      <c r="Q316">
        <f t="shared" si="60"/>
        <v>1459.1946929159587</v>
      </c>
      <c r="T316">
        <f t="shared" si="69"/>
        <v>68.957174701587348</v>
      </c>
      <c r="U316">
        <f t="shared" si="61"/>
        <v>0.65880313589404693</v>
      </c>
      <c r="AC316" t="str">
        <f t="shared" si="62"/>
        <v>Medium</v>
      </c>
      <c r="AD316" t="str">
        <f t="shared" si="63"/>
        <v>Medium</v>
      </c>
      <c r="AH316" t="str">
        <f t="shared" si="64"/>
        <v>Low</v>
      </c>
      <c r="AI316">
        <f t="shared" si="65"/>
        <v>0</v>
      </c>
      <c r="AJ316">
        <f t="shared" si="66"/>
        <v>1</v>
      </c>
      <c r="AK316" t="str">
        <f t="shared" si="67"/>
        <v>Low</v>
      </c>
    </row>
    <row r="317" spans="1:37" x14ac:dyDescent="0.25">
      <c r="A317" s="9">
        <v>44575.041666666664</v>
      </c>
      <c r="B317" s="1" t="str">
        <f t="shared" si="56"/>
        <v>Friday</v>
      </c>
      <c r="C317" s="1" t="str">
        <f t="shared" si="57"/>
        <v>Weekday</v>
      </c>
      <c r="D317" s="4">
        <f t="shared" si="58"/>
        <v>1</v>
      </c>
      <c r="E317" s="4" t="str">
        <f t="shared" si="59"/>
        <v>Off-Peak</v>
      </c>
      <c r="F317">
        <v>24.828757087261401</v>
      </c>
      <c r="G317">
        <v>55.597312954831899</v>
      </c>
      <c r="H317">
        <v>1057.9928560047099</v>
      </c>
      <c r="I317">
        <v>3</v>
      </c>
      <c r="J317" t="s">
        <v>11</v>
      </c>
      <c r="K317" t="s">
        <v>11</v>
      </c>
      <c r="L317">
        <v>26.099707011958799</v>
      </c>
      <c r="M317" t="s">
        <v>13</v>
      </c>
      <c r="N317" t="s">
        <v>14</v>
      </c>
      <c r="O317">
        <v>85.179920117215104</v>
      </c>
      <c r="P317">
        <f t="shared" si="68"/>
        <v>616.46717849823324</v>
      </c>
      <c r="Q317">
        <f t="shared" si="60"/>
        <v>2114.9115453026643</v>
      </c>
      <c r="T317">
        <f t="shared" si="69"/>
        <v>76.702012866175679</v>
      </c>
      <c r="U317">
        <f t="shared" si="61"/>
        <v>8.4779072510394258</v>
      </c>
      <c r="AC317" t="str">
        <f t="shared" si="62"/>
        <v>Low</v>
      </c>
      <c r="AD317" t="str">
        <f t="shared" si="63"/>
        <v>Medium</v>
      </c>
      <c r="AH317" t="str">
        <f t="shared" si="64"/>
        <v>High</v>
      </c>
      <c r="AI317">
        <f t="shared" si="65"/>
        <v>1</v>
      </c>
      <c r="AJ317">
        <f t="shared" si="66"/>
        <v>1</v>
      </c>
      <c r="AK317" t="str">
        <f t="shared" si="67"/>
        <v>Medium</v>
      </c>
    </row>
    <row r="318" spans="1:37" x14ac:dyDescent="0.25">
      <c r="A318" s="9">
        <v>44575.083333333336</v>
      </c>
      <c r="B318" s="1" t="str">
        <f t="shared" si="56"/>
        <v>Friday</v>
      </c>
      <c r="C318" s="1" t="str">
        <f t="shared" si="57"/>
        <v>Weekday</v>
      </c>
      <c r="D318" s="4">
        <f t="shared" si="58"/>
        <v>2</v>
      </c>
      <c r="E318" s="4" t="str">
        <f t="shared" si="59"/>
        <v>Off-Peak</v>
      </c>
      <c r="F318">
        <v>27.707011914508101</v>
      </c>
      <c r="G318">
        <v>30.197259813469501</v>
      </c>
      <c r="H318">
        <v>1856.87594927091</v>
      </c>
      <c r="I318">
        <v>2</v>
      </c>
      <c r="J318" t="s">
        <v>11</v>
      </c>
      <c r="K318" t="s">
        <v>12</v>
      </c>
      <c r="L318">
        <v>25.9903873625823</v>
      </c>
      <c r="M318" t="s">
        <v>13</v>
      </c>
      <c r="N318" t="s">
        <v>14</v>
      </c>
      <c r="O318">
        <v>84.492196767924298</v>
      </c>
      <c r="P318">
        <f t="shared" si="68"/>
        <v>767.67850923069386</v>
      </c>
      <c r="Q318">
        <f t="shared" si="60"/>
        <v>2341.0263025318413</v>
      </c>
      <c r="T318">
        <f t="shared" si="69"/>
        <v>82.46490852913854</v>
      </c>
      <c r="U318">
        <f t="shared" si="61"/>
        <v>2.0272882387857578</v>
      </c>
      <c r="AC318" t="str">
        <f t="shared" si="62"/>
        <v>Low</v>
      </c>
      <c r="AD318" t="str">
        <f t="shared" si="63"/>
        <v>High</v>
      </c>
      <c r="AH318" t="str">
        <f t="shared" si="64"/>
        <v>High</v>
      </c>
      <c r="AI318">
        <f t="shared" si="65"/>
        <v>1</v>
      </c>
      <c r="AJ318">
        <f t="shared" si="66"/>
        <v>0</v>
      </c>
      <c r="AK318" t="str">
        <f t="shared" si="67"/>
        <v>High</v>
      </c>
    </row>
    <row r="319" spans="1:37" x14ac:dyDescent="0.25">
      <c r="A319" s="9">
        <v>44575.125</v>
      </c>
      <c r="B319" s="1" t="str">
        <f t="shared" si="56"/>
        <v>Friday</v>
      </c>
      <c r="C319" s="1" t="str">
        <f t="shared" si="57"/>
        <v>Weekday</v>
      </c>
      <c r="D319" s="4">
        <f t="shared" si="58"/>
        <v>3</v>
      </c>
      <c r="E319" s="4" t="str">
        <f t="shared" si="59"/>
        <v>Off-Peak</v>
      </c>
      <c r="F319">
        <v>21.436573616730598</v>
      </c>
      <c r="G319">
        <v>35.160350867284002</v>
      </c>
      <c r="H319">
        <v>1545.7860300853899</v>
      </c>
      <c r="I319">
        <v>4</v>
      </c>
      <c r="J319" t="s">
        <v>11</v>
      </c>
      <c r="K319" t="s">
        <v>12</v>
      </c>
      <c r="L319">
        <v>3.3453123845138499</v>
      </c>
      <c r="M319" t="s">
        <v>13</v>
      </c>
      <c r="N319" t="s">
        <v>14</v>
      </c>
      <c r="O319">
        <v>70.536005896362099</v>
      </c>
      <c r="P319">
        <f t="shared" si="68"/>
        <v>459.52668842551037</v>
      </c>
      <c r="Q319">
        <f t="shared" si="60"/>
        <v>1512.0502830275097</v>
      </c>
      <c r="T319">
        <f t="shared" si="69"/>
        <v>69.91011965879197</v>
      </c>
      <c r="U319">
        <f t="shared" si="61"/>
        <v>0.6258862375701284</v>
      </c>
      <c r="AC319" t="str">
        <f t="shared" si="62"/>
        <v>Low</v>
      </c>
      <c r="AD319" t="str">
        <f t="shared" si="63"/>
        <v>High</v>
      </c>
      <c r="AH319" t="str">
        <f t="shared" si="64"/>
        <v>Low</v>
      </c>
      <c r="AI319">
        <f t="shared" si="65"/>
        <v>1</v>
      </c>
      <c r="AJ319">
        <f t="shared" si="66"/>
        <v>0</v>
      </c>
      <c r="AK319" t="str">
        <f t="shared" si="67"/>
        <v>Low</v>
      </c>
    </row>
    <row r="320" spans="1:37" x14ac:dyDescent="0.25">
      <c r="A320" s="9">
        <v>44575.166666666664</v>
      </c>
      <c r="B320" s="1" t="str">
        <f t="shared" si="56"/>
        <v>Friday</v>
      </c>
      <c r="C320" s="1" t="str">
        <f t="shared" si="57"/>
        <v>Weekday</v>
      </c>
      <c r="D320" s="4">
        <f t="shared" si="58"/>
        <v>4</v>
      </c>
      <c r="E320" s="4" t="str">
        <f t="shared" si="59"/>
        <v>Off-Peak</v>
      </c>
      <c r="F320">
        <v>21.869406922127201</v>
      </c>
      <c r="G320">
        <v>34.397344165308397</v>
      </c>
      <c r="H320">
        <v>1189.8486544303801</v>
      </c>
      <c r="I320">
        <v>5</v>
      </c>
      <c r="J320" t="s">
        <v>12</v>
      </c>
      <c r="K320" t="s">
        <v>12</v>
      </c>
      <c r="L320">
        <v>21.284297358190098</v>
      </c>
      <c r="M320" t="s">
        <v>18</v>
      </c>
      <c r="N320" t="s">
        <v>19</v>
      </c>
      <c r="O320">
        <v>60.4918001382919</v>
      </c>
      <c r="P320">
        <f t="shared" si="68"/>
        <v>478.27095912558514</v>
      </c>
      <c r="Q320">
        <f t="shared" si="60"/>
        <v>1322.9197926762961</v>
      </c>
      <c r="T320">
        <f t="shared" si="69"/>
        <v>70.776746600521818</v>
      </c>
      <c r="U320">
        <f t="shared" si="61"/>
        <v>10.284946462229918</v>
      </c>
      <c r="AC320" t="str">
        <f t="shared" si="62"/>
        <v>Medium</v>
      </c>
      <c r="AD320" t="str">
        <f t="shared" si="63"/>
        <v>Medium</v>
      </c>
      <c r="AH320" t="str">
        <f t="shared" si="64"/>
        <v>Low</v>
      </c>
      <c r="AI320">
        <f t="shared" si="65"/>
        <v>0</v>
      </c>
      <c r="AJ320">
        <f t="shared" si="66"/>
        <v>0</v>
      </c>
      <c r="AK320" t="str">
        <f t="shared" si="67"/>
        <v>Low</v>
      </c>
    </row>
    <row r="321" spans="1:37" x14ac:dyDescent="0.25">
      <c r="A321" s="9">
        <v>44575.208333333336</v>
      </c>
      <c r="B321" s="1" t="str">
        <f t="shared" si="56"/>
        <v>Friday</v>
      </c>
      <c r="C321" s="1" t="str">
        <f t="shared" si="57"/>
        <v>Weekday</v>
      </c>
      <c r="D321" s="4">
        <f t="shared" si="58"/>
        <v>5</v>
      </c>
      <c r="E321" s="4" t="str">
        <f t="shared" si="59"/>
        <v>Off-Peak</v>
      </c>
      <c r="F321">
        <v>26.895422449738799</v>
      </c>
      <c r="G321">
        <v>33.035782165216098</v>
      </c>
      <c r="H321">
        <v>1757.0838611695499</v>
      </c>
      <c r="I321">
        <v>6</v>
      </c>
      <c r="J321" t="s">
        <v>11</v>
      </c>
      <c r="K321" t="s">
        <v>12</v>
      </c>
      <c r="L321">
        <v>22.399405959146499</v>
      </c>
      <c r="M321" t="s">
        <v>13</v>
      </c>
      <c r="N321" t="s">
        <v>14</v>
      </c>
      <c r="O321">
        <v>82.167721734378404</v>
      </c>
      <c r="P321">
        <f t="shared" si="68"/>
        <v>723.36374874991373</v>
      </c>
      <c r="Q321">
        <f t="shared" si="60"/>
        <v>2209.9355877786916</v>
      </c>
      <c r="T321">
        <f t="shared" si="69"/>
        <v>80.839928919150566</v>
      </c>
      <c r="U321">
        <f t="shared" si="61"/>
        <v>1.3277928152278378</v>
      </c>
      <c r="AC321" t="str">
        <f t="shared" si="62"/>
        <v>High</v>
      </c>
      <c r="AD321" t="str">
        <f t="shared" si="63"/>
        <v>High</v>
      </c>
      <c r="AH321" t="str">
        <f t="shared" si="64"/>
        <v>High</v>
      </c>
      <c r="AI321">
        <f t="shared" si="65"/>
        <v>1</v>
      </c>
      <c r="AJ321">
        <f t="shared" si="66"/>
        <v>0</v>
      </c>
      <c r="AK321" t="str">
        <f t="shared" si="67"/>
        <v>High</v>
      </c>
    </row>
    <row r="322" spans="1:37" x14ac:dyDescent="0.25">
      <c r="A322" s="9">
        <v>44575.25</v>
      </c>
      <c r="B322" s="1" t="str">
        <f t="shared" si="56"/>
        <v>Friday</v>
      </c>
      <c r="C322" s="1" t="str">
        <f t="shared" si="57"/>
        <v>Weekday</v>
      </c>
      <c r="D322" s="4">
        <f t="shared" si="58"/>
        <v>6</v>
      </c>
      <c r="E322" s="4" t="str">
        <f t="shared" si="59"/>
        <v>Off-Peak</v>
      </c>
      <c r="F322">
        <v>29.841403664499801</v>
      </c>
      <c r="G322">
        <v>31.514424169382099</v>
      </c>
      <c r="H322">
        <v>1549.1527897096801</v>
      </c>
      <c r="I322">
        <v>3</v>
      </c>
      <c r="J322" t="s">
        <v>12</v>
      </c>
      <c r="K322" t="s">
        <v>12</v>
      </c>
      <c r="L322">
        <v>3.05834359146204</v>
      </c>
      <c r="M322" t="s">
        <v>16</v>
      </c>
      <c r="N322" t="s">
        <v>19</v>
      </c>
      <c r="O322">
        <v>81.912040804311999</v>
      </c>
      <c r="P322">
        <f t="shared" si="68"/>
        <v>890.50937266762207</v>
      </c>
      <c r="Q322">
        <f t="shared" si="60"/>
        <v>2444.3702746244535</v>
      </c>
      <c r="T322">
        <f t="shared" si="69"/>
        <v>86.738427622254122</v>
      </c>
      <c r="U322">
        <f t="shared" si="61"/>
        <v>4.8263868179421223</v>
      </c>
      <c r="AC322" t="str">
        <f t="shared" si="62"/>
        <v>Low</v>
      </c>
      <c r="AD322" t="str">
        <f t="shared" si="63"/>
        <v>High</v>
      </c>
      <c r="AH322" t="str">
        <f t="shared" si="64"/>
        <v>High</v>
      </c>
      <c r="AI322">
        <f t="shared" si="65"/>
        <v>0</v>
      </c>
      <c r="AJ322">
        <f t="shared" si="66"/>
        <v>0</v>
      </c>
      <c r="AK322" t="str">
        <f t="shared" si="67"/>
        <v>High</v>
      </c>
    </row>
    <row r="323" spans="1:37" x14ac:dyDescent="0.25">
      <c r="A323" s="9">
        <v>44575.291666666664</v>
      </c>
      <c r="B323" s="1" t="str">
        <f t="shared" si="56"/>
        <v>Friday</v>
      </c>
      <c r="C323" s="1" t="str">
        <f t="shared" si="57"/>
        <v>Weekday</v>
      </c>
      <c r="D323" s="4">
        <f t="shared" si="58"/>
        <v>7</v>
      </c>
      <c r="E323" s="4" t="str">
        <f t="shared" si="59"/>
        <v>Off-Peak</v>
      </c>
      <c r="F323">
        <v>21.623250038037899</v>
      </c>
      <c r="G323">
        <v>57.409256270075097</v>
      </c>
      <c r="H323">
        <v>1090.63161467896</v>
      </c>
      <c r="I323">
        <v>2</v>
      </c>
      <c r="J323" t="s">
        <v>12</v>
      </c>
      <c r="K323" t="s">
        <v>11</v>
      </c>
      <c r="L323">
        <v>10.885012143530499</v>
      </c>
      <c r="M323" t="s">
        <v>16</v>
      </c>
      <c r="N323" t="s">
        <v>14</v>
      </c>
      <c r="O323">
        <v>70.016667030865904</v>
      </c>
      <c r="P323">
        <f t="shared" si="68"/>
        <v>467.56494220750596</v>
      </c>
      <c r="Q323">
        <f t="shared" si="60"/>
        <v>1513.9878980384581</v>
      </c>
      <c r="T323">
        <f t="shared" si="69"/>
        <v>70.283886681970515</v>
      </c>
      <c r="U323">
        <f t="shared" si="61"/>
        <v>0.26721965110461099</v>
      </c>
      <c r="AC323" t="str">
        <f t="shared" si="62"/>
        <v>Low</v>
      </c>
      <c r="AD323" t="str">
        <f t="shared" si="63"/>
        <v>Medium</v>
      </c>
      <c r="AH323" t="str">
        <f t="shared" si="64"/>
        <v>Low</v>
      </c>
      <c r="AI323">
        <f t="shared" si="65"/>
        <v>0</v>
      </c>
      <c r="AJ323">
        <f t="shared" si="66"/>
        <v>1</v>
      </c>
      <c r="AK323" t="str">
        <f t="shared" si="67"/>
        <v>Low</v>
      </c>
    </row>
    <row r="324" spans="1:37" x14ac:dyDescent="0.25">
      <c r="A324" s="9">
        <v>44575.333333333336</v>
      </c>
      <c r="B324" s="1" t="str">
        <f t="shared" si="56"/>
        <v>Friday</v>
      </c>
      <c r="C324" s="1" t="str">
        <f t="shared" si="57"/>
        <v>Weekday</v>
      </c>
      <c r="D324" s="4">
        <f t="shared" si="58"/>
        <v>8</v>
      </c>
      <c r="E324" s="4" t="str">
        <f t="shared" si="59"/>
        <v>Peak</v>
      </c>
      <c r="F324">
        <v>29.971164934859999</v>
      </c>
      <c r="G324">
        <v>30.5216841585443</v>
      </c>
      <c r="H324">
        <v>1868.88737306034</v>
      </c>
      <c r="I324">
        <v>5</v>
      </c>
      <c r="J324" t="s">
        <v>11</v>
      </c>
      <c r="K324" t="s">
        <v>11</v>
      </c>
      <c r="L324">
        <v>24.148118145969399</v>
      </c>
      <c r="M324" t="s">
        <v>17</v>
      </c>
      <c r="N324" t="s">
        <v>14</v>
      </c>
      <c r="O324">
        <v>94.076254849317905</v>
      </c>
      <c r="P324">
        <f t="shared" si="68"/>
        <v>898.27072755258155</v>
      </c>
      <c r="Q324">
        <f t="shared" si="60"/>
        <v>2819.5749505428298</v>
      </c>
      <c r="T324">
        <f t="shared" si="69"/>
        <v>86.998238065408898</v>
      </c>
      <c r="U324">
        <f t="shared" si="61"/>
        <v>7.0780167839090069</v>
      </c>
      <c r="AC324" t="str">
        <f t="shared" si="62"/>
        <v>Medium</v>
      </c>
      <c r="AD324" t="str">
        <f t="shared" si="63"/>
        <v>High</v>
      </c>
      <c r="AH324" t="str">
        <f t="shared" si="64"/>
        <v>High</v>
      </c>
      <c r="AI324">
        <f t="shared" si="65"/>
        <v>1</v>
      </c>
      <c r="AJ324">
        <f t="shared" si="66"/>
        <v>1</v>
      </c>
      <c r="AK324" t="str">
        <f t="shared" si="67"/>
        <v>High</v>
      </c>
    </row>
    <row r="325" spans="1:37" x14ac:dyDescent="0.25">
      <c r="A325" s="9">
        <v>44575.375</v>
      </c>
      <c r="B325" s="1" t="str">
        <f t="shared" ref="B325:B388" si="70">TEXT(A325,"dddd")</f>
        <v>Friday</v>
      </c>
      <c r="C325" s="1" t="str">
        <f t="shared" ref="C325:C388" si="71">IF(OR(B325="Saturday", B325="Sunday"), "Weekend", "Weekday")</f>
        <v>Weekday</v>
      </c>
      <c r="D325" s="4">
        <f t="shared" ref="D325:D388" si="72">HOUR(A325)</f>
        <v>9</v>
      </c>
      <c r="E325" s="4" t="str">
        <f t="shared" ref="E325:E388" si="73">IF(AND(D325&gt;=8, D325&lt;22), "Peak", "Off-Peak")</f>
        <v>Peak</v>
      </c>
      <c r="F325">
        <v>24.4756830878339</v>
      </c>
      <c r="G325">
        <v>55.101407687881803</v>
      </c>
      <c r="H325">
        <v>1121.2944759132499</v>
      </c>
      <c r="I325">
        <v>3</v>
      </c>
      <c r="J325" t="s">
        <v>11</v>
      </c>
      <c r="K325" t="s">
        <v>11</v>
      </c>
      <c r="L325">
        <v>26.9238713689296</v>
      </c>
      <c r="M325" t="s">
        <v>20</v>
      </c>
      <c r="N325" t="s">
        <v>19</v>
      </c>
      <c r="O325">
        <v>74.400792403285294</v>
      </c>
      <c r="P325">
        <f t="shared" si="68"/>
        <v>599.05906261607845</v>
      </c>
      <c r="Q325">
        <f t="shared" ref="Q325:Q388" si="74">F325*O325</f>
        <v>1821.0102163465308</v>
      </c>
      <c r="T325">
        <f t="shared" si="69"/>
        <v>75.995081499034683</v>
      </c>
      <c r="U325">
        <f t="shared" ref="U325:U388" si="75">ABS(O325-T325)</f>
        <v>1.5942890957493887</v>
      </c>
      <c r="AC325" t="str">
        <f t="shared" ref="AC325:AC388" si="76">IF(I325 &lt;= 4, "Low", IF(I325 &lt;= 5, "Medium", "High"))</f>
        <v>Low</v>
      </c>
      <c r="AD325" t="str">
        <f t="shared" ref="AD325:AD388" si="77">IF(H325 &lt;= 1000, "Low", IF(H325 &lt;= 1500, "Medium", "High"))</f>
        <v>Medium</v>
      </c>
      <c r="AH325" t="str">
        <f t="shared" ref="AH325:AH388" si="78">IF(O325&gt;=$V$4, "High", "Low")</f>
        <v>Low</v>
      </c>
      <c r="AI325">
        <f t="shared" ref="AI325:AI388" si="79">IF(J325 = "On", 1, 0)</f>
        <v>1</v>
      </c>
      <c r="AJ325">
        <f t="shared" ref="AJ325:AJ388" si="80">IF(K325 = "On", 1, 0)</f>
        <v>1</v>
      </c>
      <c r="AK325" t="str">
        <f t="shared" ref="AK325:AK388" si="81">IF(F325 &lt;= 22, "Low", IF(F325 &lt;= 26, "Medium", "High"))</f>
        <v>Medium</v>
      </c>
    </row>
    <row r="326" spans="1:37" x14ac:dyDescent="0.25">
      <c r="A326" s="9">
        <v>44575.416666666664</v>
      </c>
      <c r="B326" s="1" t="str">
        <f t="shared" si="70"/>
        <v>Friday</v>
      </c>
      <c r="C326" s="1" t="str">
        <f t="shared" si="71"/>
        <v>Weekday</v>
      </c>
      <c r="D326" s="4">
        <f t="shared" si="72"/>
        <v>10</v>
      </c>
      <c r="E326" s="4" t="str">
        <f t="shared" si="73"/>
        <v>Peak</v>
      </c>
      <c r="F326">
        <v>27.746699927274602</v>
      </c>
      <c r="G326">
        <v>39.678211128097203</v>
      </c>
      <c r="H326">
        <v>1390.03279451617</v>
      </c>
      <c r="I326">
        <v>5</v>
      </c>
      <c r="J326" t="s">
        <v>11</v>
      </c>
      <c r="K326" t="s">
        <v>11</v>
      </c>
      <c r="L326">
        <v>9.2392995908538893</v>
      </c>
      <c r="M326" t="s">
        <v>15</v>
      </c>
      <c r="N326" t="s">
        <v>19</v>
      </c>
      <c r="O326">
        <v>89.507070923538095</v>
      </c>
      <c r="P326">
        <f t="shared" ref="P326:P389" si="82">F326^2</f>
        <v>769.87935685422042</v>
      </c>
      <c r="Q326">
        <f t="shared" si="74"/>
        <v>2483.5258382846969</v>
      </c>
      <c r="T326">
        <f t="shared" ref="T326:T389" si="83">($S$6*F326)+$R$4</f>
        <v>82.54437261080308</v>
      </c>
      <c r="U326">
        <f t="shared" si="75"/>
        <v>6.9626983127350144</v>
      </c>
      <c r="AC326" t="str">
        <f t="shared" si="76"/>
        <v>Medium</v>
      </c>
      <c r="AD326" t="str">
        <f t="shared" si="77"/>
        <v>Medium</v>
      </c>
      <c r="AH326" t="str">
        <f t="shared" si="78"/>
        <v>High</v>
      </c>
      <c r="AI326">
        <f t="shared" si="79"/>
        <v>1</v>
      </c>
      <c r="AJ326">
        <f t="shared" si="80"/>
        <v>1</v>
      </c>
      <c r="AK326" t="str">
        <f t="shared" si="81"/>
        <v>High</v>
      </c>
    </row>
    <row r="327" spans="1:37" x14ac:dyDescent="0.25">
      <c r="A327" s="9">
        <v>44575.458333333336</v>
      </c>
      <c r="B327" s="1" t="str">
        <f t="shared" si="70"/>
        <v>Friday</v>
      </c>
      <c r="C327" s="1" t="str">
        <f t="shared" si="71"/>
        <v>Weekday</v>
      </c>
      <c r="D327" s="4">
        <f t="shared" si="72"/>
        <v>11</v>
      </c>
      <c r="E327" s="4" t="str">
        <f t="shared" si="73"/>
        <v>Peak</v>
      </c>
      <c r="F327">
        <v>26.478989395410402</v>
      </c>
      <c r="G327">
        <v>53.262561440391202</v>
      </c>
      <c r="H327">
        <v>1491.74394945263</v>
      </c>
      <c r="I327">
        <v>6</v>
      </c>
      <c r="J327" t="s">
        <v>12</v>
      </c>
      <c r="K327" t="s">
        <v>11</v>
      </c>
      <c r="L327">
        <v>29.3987584372565</v>
      </c>
      <c r="M327" t="s">
        <v>16</v>
      </c>
      <c r="N327" t="s">
        <v>14</v>
      </c>
      <c r="O327">
        <v>81.444920439775998</v>
      </c>
      <c r="P327">
        <f t="shared" si="82"/>
        <v>701.13687940225645</v>
      </c>
      <c r="Q327">
        <f t="shared" si="74"/>
        <v>2156.5791846348725</v>
      </c>
      <c r="T327">
        <f t="shared" si="83"/>
        <v>80.006138866933682</v>
      </c>
      <c r="U327">
        <f t="shared" si="75"/>
        <v>1.4387815728423163</v>
      </c>
      <c r="AC327" t="str">
        <f t="shared" si="76"/>
        <v>High</v>
      </c>
      <c r="AD327" t="str">
        <f t="shared" si="77"/>
        <v>Medium</v>
      </c>
      <c r="AH327" t="str">
        <f t="shared" si="78"/>
        <v>High</v>
      </c>
      <c r="AI327">
        <f t="shared" si="79"/>
        <v>0</v>
      </c>
      <c r="AJ327">
        <f t="shared" si="80"/>
        <v>1</v>
      </c>
      <c r="AK327" t="str">
        <f t="shared" si="81"/>
        <v>High</v>
      </c>
    </row>
    <row r="328" spans="1:37" x14ac:dyDescent="0.25">
      <c r="A328" s="9">
        <v>44575.5</v>
      </c>
      <c r="B328" s="1" t="str">
        <f t="shared" si="70"/>
        <v>Friday</v>
      </c>
      <c r="C328" s="1" t="str">
        <f t="shared" si="71"/>
        <v>Weekday</v>
      </c>
      <c r="D328" s="4">
        <f t="shared" si="72"/>
        <v>12</v>
      </c>
      <c r="E328" s="4" t="str">
        <f t="shared" si="73"/>
        <v>Peak</v>
      </c>
      <c r="F328">
        <v>29.661390791489598</v>
      </c>
      <c r="G328">
        <v>30.625188424257399</v>
      </c>
      <c r="H328">
        <v>1073.0717878395801</v>
      </c>
      <c r="I328">
        <v>7</v>
      </c>
      <c r="J328" t="s">
        <v>11</v>
      </c>
      <c r="K328" t="s">
        <v>11</v>
      </c>
      <c r="L328">
        <v>17.3286015668941</v>
      </c>
      <c r="M328" t="s">
        <v>13</v>
      </c>
      <c r="N328" t="s">
        <v>19</v>
      </c>
      <c r="O328">
        <v>82.026653993878696</v>
      </c>
      <c r="P328">
        <f t="shared" si="82"/>
        <v>879.79810368546396</v>
      </c>
      <c r="Q328">
        <f t="shared" si="74"/>
        <v>2433.0246394307369</v>
      </c>
      <c r="T328">
        <f t="shared" si="83"/>
        <v>86.378002480141063</v>
      </c>
      <c r="U328">
        <f t="shared" si="75"/>
        <v>4.351348486262367</v>
      </c>
      <c r="AC328" t="str">
        <f t="shared" si="76"/>
        <v>High</v>
      </c>
      <c r="AD328" t="str">
        <f t="shared" si="77"/>
        <v>Medium</v>
      </c>
      <c r="AH328" t="str">
        <f t="shared" si="78"/>
        <v>High</v>
      </c>
      <c r="AI328">
        <f t="shared" si="79"/>
        <v>1</v>
      </c>
      <c r="AJ328">
        <f t="shared" si="80"/>
        <v>1</v>
      </c>
      <c r="AK328" t="str">
        <f t="shared" si="81"/>
        <v>High</v>
      </c>
    </row>
    <row r="329" spans="1:37" x14ac:dyDescent="0.25">
      <c r="A329" s="9">
        <v>44575.541666666664</v>
      </c>
      <c r="B329" s="1" t="str">
        <f t="shared" si="70"/>
        <v>Friday</v>
      </c>
      <c r="C329" s="1" t="str">
        <f t="shared" si="71"/>
        <v>Weekday</v>
      </c>
      <c r="D329" s="4">
        <f t="shared" si="72"/>
        <v>13</v>
      </c>
      <c r="E329" s="4" t="str">
        <f t="shared" si="73"/>
        <v>Peak</v>
      </c>
      <c r="F329">
        <v>28.495385710926801</v>
      </c>
      <c r="G329">
        <v>49.570036400675399</v>
      </c>
      <c r="H329">
        <v>1217.1051616116999</v>
      </c>
      <c r="I329">
        <v>8</v>
      </c>
      <c r="J329" t="s">
        <v>12</v>
      </c>
      <c r="K329" t="s">
        <v>12</v>
      </c>
      <c r="L329">
        <v>26.7998496899815</v>
      </c>
      <c r="M329" t="s">
        <v>16</v>
      </c>
      <c r="N329" t="s">
        <v>19</v>
      </c>
      <c r="O329">
        <v>86.589719601510396</v>
      </c>
      <c r="P329">
        <f t="shared" si="82"/>
        <v>811.98700681449134</v>
      </c>
      <c r="Q329">
        <f t="shared" si="74"/>
        <v>2467.4074586460379</v>
      </c>
      <c r="T329">
        <f t="shared" si="83"/>
        <v>84.043405293624446</v>
      </c>
      <c r="U329">
        <f t="shared" si="75"/>
        <v>2.5463143078859503</v>
      </c>
      <c r="AC329" t="str">
        <f t="shared" si="76"/>
        <v>High</v>
      </c>
      <c r="AD329" t="str">
        <f t="shared" si="77"/>
        <v>Medium</v>
      </c>
      <c r="AH329" t="str">
        <f t="shared" si="78"/>
        <v>High</v>
      </c>
      <c r="AI329">
        <f t="shared" si="79"/>
        <v>0</v>
      </c>
      <c r="AJ329">
        <f t="shared" si="80"/>
        <v>0</v>
      </c>
      <c r="AK329" t="str">
        <f t="shared" si="81"/>
        <v>High</v>
      </c>
    </row>
    <row r="330" spans="1:37" x14ac:dyDescent="0.25">
      <c r="A330" s="9">
        <v>44575.583333333336</v>
      </c>
      <c r="B330" s="1" t="str">
        <f t="shared" si="70"/>
        <v>Friday</v>
      </c>
      <c r="C330" s="1" t="str">
        <f t="shared" si="71"/>
        <v>Weekday</v>
      </c>
      <c r="D330" s="4">
        <f t="shared" si="72"/>
        <v>14</v>
      </c>
      <c r="E330" s="4" t="str">
        <f t="shared" si="73"/>
        <v>Peak</v>
      </c>
      <c r="F330">
        <v>23.676638134813999</v>
      </c>
      <c r="G330">
        <v>38.6002447002003</v>
      </c>
      <c r="H330">
        <v>1911.6396765899101</v>
      </c>
      <c r="I330">
        <v>6</v>
      </c>
      <c r="J330" t="s">
        <v>11</v>
      </c>
      <c r="K330" t="s">
        <v>11</v>
      </c>
      <c r="L330">
        <v>14.118308369759699</v>
      </c>
      <c r="M330" t="s">
        <v>16</v>
      </c>
      <c r="N330" t="s">
        <v>14</v>
      </c>
      <c r="O330">
        <v>73.313384327810894</v>
      </c>
      <c r="P330">
        <f t="shared" si="82"/>
        <v>560.58319336692853</v>
      </c>
      <c r="Q330">
        <f t="shared" si="74"/>
        <v>1735.8144711681223</v>
      </c>
      <c r="T330">
        <f t="shared" si="83"/>
        <v>74.395218745160435</v>
      </c>
      <c r="U330">
        <f t="shared" si="75"/>
        <v>1.0818344173495404</v>
      </c>
      <c r="AC330" t="str">
        <f t="shared" si="76"/>
        <v>High</v>
      </c>
      <c r="AD330" t="str">
        <f t="shared" si="77"/>
        <v>High</v>
      </c>
      <c r="AH330" t="str">
        <f t="shared" si="78"/>
        <v>Low</v>
      </c>
      <c r="AI330">
        <f t="shared" si="79"/>
        <v>1</v>
      </c>
      <c r="AJ330">
        <f t="shared" si="80"/>
        <v>1</v>
      </c>
      <c r="AK330" t="str">
        <f t="shared" si="81"/>
        <v>Medium</v>
      </c>
    </row>
    <row r="331" spans="1:37" x14ac:dyDescent="0.25">
      <c r="A331" s="9">
        <v>44575.625</v>
      </c>
      <c r="B331" s="1" t="str">
        <f t="shared" si="70"/>
        <v>Friday</v>
      </c>
      <c r="C331" s="1" t="str">
        <f t="shared" si="71"/>
        <v>Weekday</v>
      </c>
      <c r="D331" s="4">
        <f t="shared" si="72"/>
        <v>15</v>
      </c>
      <c r="E331" s="4" t="str">
        <f t="shared" si="73"/>
        <v>Peak</v>
      </c>
      <c r="F331">
        <v>22.976247258235599</v>
      </c>
      <c r="G331">
        <v>49.555487130201499</v>
      </c>
      <c r="H331">
        <v>1015.94123327615</v>
      </c>
      <c r="I331">
        <v>6</v>
      </c>
      <c r="J331" t="s">
        <v>12</v>
      </c>
      <c r="K331" t="s">
        <v>12</v>
      </c>
      <c r="L331">
        <v>11.264707560596699</v>
      </c>
      <c r="M331" t="s">
        <v>16</v>
      </c>
      <c r="N331" t="s">
        <v>14</v>
      </c>
      <c r="O331">
        <v>63.945190341955097</v>
      </c>
      <c r="P331">
        <f t="shared" si="82"/>
        <v>527.90793807157888</v>
      </c>
      <c r="Q331">
        <f t="shared" si="74"/>
        <v>1469.2205042716994</v>
      </c>
      <c r="T331">
        <f t="shared" si="83"/>
        <v>72.99288302880781</v>
      </c>
      <c r="U331">
        <f t="shared" si="75"/>
        <v>9.047692686852713</v>
      </c>
      <c r="AC331" t="str">
        <f t="shared" si="76"/>
        <v>High</v>
      </c>
      <c r="AD331" t="str">
        <f t="shared" si="77"/>
        <v>Medium</v>
      </c>
      <c r="AH331" t="str">
        <f t="shared" si="78"/>
        <v>Low</v>
      </c>
      <c r="AI331">
        <f t="shared" si="79"/>
        <v>0</v>
      </c>
      <c r="AJ331">
        <f t="shared" si="80"/>
        <v>0</v>
      </c>
      <c r="AK331" t="str">
        <f t="shared" si="81"/>
        <v>Medium</v>
      </c>
    </row>
    <row r="332" spans="1:37" x14ac:dyDescent="0.25">
      <c r="A332" s="9">
        <v>44575.666666666664</v>
      </c>
      <c r="B332" s="1" t="str">
        <f t="shared" si="70"/>
        <v>Friday</v>
      </c>
      <c r="C332" s="1" t="str">
        <f t="shared" si="71"/>
        <v>Weekday</v>
      </c>
      <c r="D332" s="4">
        <f t="shared" si="72"/>
        <v>16</v>
      </c>
      <c r="E332" s="4" t="str">
        <f t="shared" si="73"/>
        <v>Peak</v>
      </c>
      <c r="F332">
        <v>25.556092091425</v>
      </c>
      <c r="G332">
        <v>53.1064479395259</v>
      </c>
      <c r="H332">
        <v>1109.2237952100199</v>
      </c>
      <c r="I332">
        <v>4</v>
      </c>
      <c r="J332" t="s">
        <v>12</v>
      </c>
      <c r="K332" t="s">
        <v>11</v>
      </c>
      <c r="L332">
        <v>8.2160588680494797</v>
      </c>
      <c r="M332" t="s">
        <v>16</v>
      </c>
      <c r="N332" t="s">
        <v>14</v>
      </c>
      <c r="O332">
        <v>71.682159770919199</v>
      </c>
      <c r="P332">
        <f t="shared" si="82"/>
        <v>653.11384298539542</v>
      </c>
      <c r="Q332">
        <f t="shared" si="74"/>
        <v>1831.9158764178515</v>
      </c>
      <c r="T332">
        <f t="shared" si="83"/>
        <v>78.158296618863787</v>
      </c>
      <c r="U332">
        <f t="shared" si="75"/>
        <v>6.4761368479445878</v>
      </c>
      <c r="AC332" t="str">
        <f t="shared" si="76"/>
        <v>Low</v>
      </c>
      <c r="AD332" t="str">
        <f t="shared" si="77"/>
        <v>Medium</v>
      </c>
      <c r="AH332" t="str">
        <f t="shared" si="78"/>
        <v>Low</v>
      </c>
      <c r="AI332">
        <f t="shared" si="79"/>
        <v>0</v>
      </c>
      <c r="AJ332">
        <f t="shared" si="80"/>
        <v>1</v>
      </c>
      <c r="AK332" t="str">
        <f t="shared" si="81"/>
        <v>Medium</v>
      </c>
    </row>
    <row r="333" spans="1:37" x14ac:dyDescent="0.25">
      <c r="A333" s="9">
        <v>44575.708333333336</v>
      </c>
      <c r="B333" s="1" t="str">
        <f t="shared" si="70"/>
        <v>Friday</v>
      </c>
      <c r="C333" s="1" t="str">
        <f t="shared" si="71"/>
        <v>Weekday</v>
      </c>
      <c r="D333" s="4">
        <f t="shared" si="72"/>
        <v>17</v>
      </c>
      <c r="E333" s="4" t="str">
        <f t="shared" si="73"/>
        <v>Peak</v>
      </c>
      <c r="F333">
        <v>24.3556726442329</v>
      </c>
      <c r="G333">
        <v>50.654584821725798</v>
      </c>
      <c r="H333">
        <v>1966.99304665867</v>
      </c>
      <c r="I333">
        <v>3</v>
      </c>
      <c r="J333" t="s">
        <v>11</v>
      </c>
      <c r="K333" t="s">
        <v>11</v>
      </c>
      <c r="L333">
        <v>10.2439377799884</v>
      </c>
      <c r="M333" t="s">
        <v>17</v>
      </c>
      <c r="N333" t="s">
        <v>14</v>
      </c>
      <c r="O333">
        <v>80.884883706585697</v>
      </c>
      <c r="P333">
        <f t="shared" si="82"/>
        <v>593.19878995303486</v>
      </c>
      <c r="Q333">
        <f t="shared" si="74"/>
        <v>1970.0057494244486</v>
      </c>
      <c r="T333">
        <f t="shared" si="83"/>
        <v>75.754794343640583</v>
      </c>
      <c r="U333">
        <f t="shared" si="75"/>
        <v>5.1300893629451139</v>
      </c>
      <c r="AC333" t="str">
        <f t="shared" si="76"/>
        <v>Low</v>
      </c>
      <c r="AD333" t="str">
        <f t="shared" si="77"/>
        <v>High</v>
      </c>
      <c r="AH333" t="str">
        <f t="shared" si="78"/>
        <v>High</v>
      </c>
      <c r="AI333">
        <f t="shared" si="79"/>
        <v>1</v>
      </c>
      <c r="AJ333">
        <f t="shared" si="80"/>
        <v>1</v>
      </c>
      <c r="AK333" t="str">
        <f t="shared" si="81"/>
        <v>Medium</v>
      </c>
    </row>
    <row r="334" spans="1:37" x14ac:dyDescent="0.25">
      <c r="A334" s="9">
        <v>44575.75</v>
      </c>
      <c r="B334" s="1" t="str">
        <f t="shared" si="70"/>
        <v>Friday</v>
      </c>
      <c r="C334" s="1" t="str">
        <f t="shared" si="71"/>
        <v>Weekday</v>
      </c>
      <c r="D334" s="4">
        <f t="shared" si="72"/>
        <v>18</v>
      </c>
      <c r="E334" s="4" t="str">
        <f t="shared" si="73"/>
        <v>Peak</v>
      </c>
      <c r="F334">
        <v>22.493584118221602</v>
      </c>
      <c r="G334">
        <v>30.691271803168998</v>
      </c>
      <c r="H334">
        <v>1754.0104502782799</v>
      </c>
      <c r="I334">
        <v>4</v>
      </c>
      <c r="J334" t="s">
        <v>11</v>
      </c>
      <c r="K334" t="s">
        <v>11</v>
      </c>
      <c r="L334">
        <v>26.9038819950621</v>
      </c>
      <c r="M334" t="s">
        <v>17</v>
      </c>
      <c r="N334" t="s">
        <v>14</v>
      </c>
      <c r="O334">
        <v>69.365184664016397</v>
      </c>
      <c r="P334">
        <f t="shared" si="82"/>
        <v>505.96132648351107</v>
      </c>
      <c r="Q334">
        <f t="shared" si="74"/>
        <v>1560.2716161160279</v>
      </c>
      <c r="T334">
        <f t="shared" si="83"/>
        <v>72.026485859965234</v>
      </c>
      <c r="U334">
        <f t="shared" si="75"/>
        <v>2.6613011959488375</v>
      </c>
      <c r="AC334" t="str">
        <f t="shared" si="76"/>
        <v>Low</v>
      </c>
      <c r="AD334" t="str">
        <f t="shared" si="77"/>
        <v>High</v>
      </c>
      <c r="AH334" t="str">
        <f t="shared" si="78"/>
        <v>Low</v>
      </c>
      <c r="AI334">
        <f t="shared" si="79"/>
        <v>1</v>
      </c>
      <c r="AJ334">
        <f t="shared" si="80"/>
        <v>1</v>
      </c>
      <c r="AK334" t="str">
        <f t="shared" si="81"/>
        <v>Medium</v>
      </c>
    </row>
    <row r="335" spans="1:37" x14ac:dyDescent="0.25">
      <c r="A335" s="9">
        <v>44575.791666666664</v>
      </c>
      <c r="B335" s="1" t="str">
        <f t="shared" si="70"/>
        <v>Friday</v>
      </c>
      <c r="C335" s="1" t="str">
        <f t="shared" si="71"/>
        <v>Weekday</v>
      </c>
      <c r="D335" s="4">
        <f t="shared" si="72"/>
        <v>19</v>
      </c>
      <c r="E335" s="4" t="str">
        <f t="shared" si="73"/>
        <v>Peak</v>
      </c>
      <c r="F335">
        <v>25.028103588292598</v>
      </c>
      <c r="G335">
        <v>54.247296602487097</v>
      </c>
      <c r="H335">
        <v>1504.39267241627</v>
      </c>
      <c r="I335">
        <v>9</v>
      </c>
      <c r="J335" t="s">
        <v>11</v>
      </c>
      <c r="K335" t="s">
        <v>12</v>
      </c>
      <c r="L335">
        <v>19.219041494384101</v>
      </c>
      <c r="M335" t="s">
        <v>15</v>
      </c>
      <c r="N335" t="s">
        <v>14</v>
      </c>
      <c r="O335">
        <v>77.111357245871801</v>
      </c>
      <c r="P335">
        <f t="shared" si="82"/>
        <v>626.40596922630482</v>
      </c>
      <c r="Q335">
        <f t="shared" si="74"/>
        <v>1929.9510369835166</v>
      </c>
      <c r="T335">
        <f t="shared" si="83"/>
        <v>77.101148160015683</v>
      </c>
      <c r="U335">
        <f t="shared" si="75"/>
        <v>1.020908585611835E-2</v>
      </c>
      <c r="AC335" t="str">
        <f t="shared" si="76"/>
        <v>High</v>
      </c>
      <c r="AD335" t="str">
        <f t="shared" si="77"/>
        <v>High</v>
      </c>
      <c r="AH335" t="str">
        <f t="shared" si="78"/>
        <v>High</v>
      </c>
      <c r="AI335">
        <f t="shared" si="79"/>
        <v>1</v>
      </c>
      <c r="AJ335">
        <f t="shared" si="80"/>
        <v>0</v>
      </c>
      <c r="AK335" t="str">
        <f t="shared" si="81"/>
        <v>Medium</v>
      </c>
    </row>
    <row r="336" spans="1:37" x14ac:dyDescent="0.25">
      <c r="A336" s="9">
        <v>44575.833333333336</v>
      </c>
      <c r="B336" s="1" t="str">
        <f t="shared" si="70"/>
        <v>Friday</v>
      </c>
      <c r="C336" s="1" t="str">
        <f t="shared" si="71"/>
        <v>Weekday</v>
      </c>
      <c r="D336" s="4">
        <f t="shared" si="72"/>
        <v>20</v>
      </c>
      <c r="E336" s="4" t="str">
        <f t="shared" si="73"/>
        <v>Peak</v>
      </c>
      <c r="F336">
        <v>24.754216120263699</v>
      </c>
      <c r="G336">
        <v>54.100809058750301</v>
      </c>
      <c r="H336">
        <v>1314.10900987586</v>
      </c>
      <c r="I336">
        <v>0</v>
      </c>
      <c r="J336" t="s">
        <v>12</v>
      </c>
      <c r="K336" t="s">
        <v>12</v>
      </c>
      <c r="L336">
        <v>1.2121656477494001</v>
      </c>
      <c r="M336" t="s">
        <v>21</v>
      </c>
      <c r="N336" t="s">
        <v>19</v>
      </c>
      <c r="O336">
        <v>66.833389508341995</v>
      </c>
      <c r="P336">
        <f t="shared" si="82"/>
        <v>612.77121572872318</v>
      </c>
      <c r="Q336">
        <f t="shared" si="74"/>
        <v>1654.4081679392623</v>
      </c>
      <c r="T336">
        <f t="shared" si="83"/>
        <v>76.552765547502716</v>
      </c>
      <c r="U336">
        <f t="shared" si="75"/>
        <v>9.7193760391607213</v>
      </c>
      <c r="AC336" t="str">
        <f t="shared" si="76"/>
        <v>Low</v>
      </c>
      <c r="AD336" t="str">
        <f t="shared" si="77"/>
        <v>Medium</v>
      </c>
      <c r="AH336" t="str">
        <f t="shared" si="78"/>
        <v>Low</v>
      </c>
      <c r="AI336">
        <f t="shared" si="79"/>
        <v>0</v>
      </c>
      <c r="AJ336">
        <f t="shared" si="80"/>
        <v>0</v>
      </c>
      <c r="AK336" t="str">
        <f t="shared" si="81"/>
        <v>Medium</v>
      </c>
    </row>
    <row r="337" spans="1:37" x14ac:dyDescent="0.25">
      <c r="A337" s="9">
        <v>44575.875</v>
      </c>
      <c r="B337" s="1" t="str">
        <f t="shared" si="70"/>
        <v>Friday</v>
      </c>
      <c r="C337" s="1" t="str">
        <f t="shared" si="71"/>
        <v>Weekday</v>
      </c>
      <c r="D337" s="4">
        <f t="shared" si="72"/>
        <v>21</v>
      </c>
      <c r="E337" s="4" t="str">
        <f t="shared" si="73"/>
        <v>Peak</v>
      </c>
      <c r="F337">
        <v>26.660121373762799</v>
      </c>
      <c r="G337">
        <v>41.644965495729799</v>
      </c>
      <c r="H337">
        <v>1185.8941762127399</v>
      </c>
      <c r="I337">
        <v>7</v>
      </c>
      <c r="J337" t="s">
        <v>12</v>
      </c>
      <c r="K337" t="s">
        <v>11</v>
      </c>
      <c r="L337">
        <v>8.45389546565068</v>
      </c>
      <c r="M337" t="s">
        <v>15</v>
      </c>
      <c r="N337" t="s">
        <v>19</v>
      </c>
      <c r="O337">
        <v>86.275941009479496</v>
      </c>
      <c r="P337">
        <f t="shared" si="82"/>
        <v>710.762071663764</v>
      </c>
      <c r="Q337">
        <f t="shared" si="74"/>
        <v>2300.1270589483229</v>
      </c>
      <c r="T337">
        <f t="shared" si="83"/>
        <v>80.368804702699677</v>
      </c>
      <c r="U337">
        <f t="shared" si="75"/>
        <v>5.9071363067798188</v>
      </c>
      <c r="AC337" t="str">
        <f t="shared" si="76"/>
        <v>High</v>
      </c>
      <c r="AD337" t="str">
        <f t="shared" si="77"/>
        <v>Medium</v>
      </c>
      <c r="AH337" t="str">
        <f t="shared" si="78"/>
        <v>High</v>
      </c>
      <c r="AI337">
        <f t="shared" si="79"/>
        <v>0</v>
      </c>
      <c r="AJ337">
        <f t="shared" si="80"/>
        <v>1</v>
      </c>
      <c r="AK337" t="str">
        <f t="shared" si="81"/>
        <v>High</v>
      </c>
    </row>
    <row r="338" spans="1:37" x14ac:dyDescent="0.25">
      <c r="A338" s="9">
        <v>44575.916666666664</v>
      </c>
      <c r="B338" s="1" t="str">
        <f t="shared" si="70"/>
        <v>Friday</v>
      </c>
      <c r="C338" s="1" t="str">
        <f t="shared" si="71"/>
        <v>Weekday</v>
      </c>
      <c r="D338" s="4">
        <f t="shared" si="72"/>
        <v>22</v>
      </c>
      <c r="E338" s="4" t="str">
        <f t="shared" si="73"/>
        <v>Off-Peak</v>
      </c>
      <c r="F338">
        <v>29.940554446469299</v>
      </c>
      <c r="G338">
        <v>51.648906917205501</v>
      </c>
      <c r="H338">
        <v>1581.51393188936</v>
      </c>
      <c r="I338">
        <v>8</v>
      </c>
      <c r="J338" t="s">
        <v>11</v>
      </c>
      <c r="K338" t="s">
        <v>12</v>
      </c>
      <c r="L338">
        <v>10.1434501517704</v>
      </c>
      <c r="M338" t="s">
        <v>18</v>
      </c>
      <c r="N338" t="s">
        <v>14</v>
      </c>
      <c r="O338">
        <v>93.675367188011904</v>
      </c>
      <c r="P338">
        <f t="shared" si="82"/>
        <v>896.43680056199253</v>
      </c>
      <c r="Q338">
        <f t="shared" si="74"/>
        <v>2804.6924315856741</v>
      </c>
      <c r="T338">
        <f t="shared" si="83"/>
        <v>86.93694917287651</v>
      </c>
      <c r="U338">
        <f t="shared" si="75"/>
        <v>6.7384180151353945</v>
      </c>
      <c r="AC338" t="str">
        <f t="shared" si="76"/>
        <v>High</v>
      </c>
      <c r="AD338" t="str">
        <f t="shared" si="77"/>
        <v>High</v>
      </c>
      <c r="AH338" t="str">
        <f t="shared" si="78"/>
        <v>High</v>
      </c>
      <c r="AI338">
        <f t="shared" si="79"/>
        <v>1</v>
      </c>
      <c r="AJ338">
        <f t="shared" si="80"/>
        <v>0</v>
      </c>
      <c r="AK338" t="str">
        <f t="shared" si="81"/>
        <v>High</v>
      </c>
    </row>
    <row r="339" spans="1:37" x14ac:dyDescent="0.25">
      <c r="A339" s="9">
        <v>44575.958333333336</v>
      </c>
      <c r="B339" s="1" t="str">
        <f t="shared" si="70"/>
        <v>Friday</v>
      </c>
      <c r="C339" s="1" t="str">
        <f t="shared" si="71"/>
        <v>Weekday</v>
      </c>
      <c r="D339" s="4">
        <f t="shared" si="72"/>
        <v>23</v>
      </c>
      <c r="E339" s="4" t="str">
        <f t="shared" si="73"/>
        <v>Off-Peak</v>
      </c>
      <c r="F339">
        <v>25.292793135640601</v>
      </c>
      <c r="G339">
        <v>56.578393247727099</v>
      </c>
      <c r="H339">
        <v>1863.0379803732401</v>
      </c>
      <c r="I339">
        <v>9</v>
      </c>
      <c r="J339" t="s">
        <v>11</v>
      </c>
      <c r="K339" t="s">
        <v>11</v>
      </c>
      <c r="L339">
        <v>9.6459162000109302</v>
      </c>
      <c r="M339" t="s">
        <v>17</v>
      </c>
      <c r="N339" t="s">
        <v>19</v>
      </c>
      <c r="O339">
        <v>78.516377538363898</v>
      </c>
      <c r="P339">
        <f t="shared" si="82"/>
        <v>639.72538460230828</v>
      </c>
      <c r="Q339">
        <f t="shared" si="74"/>
        <v>1985.8984948376963</v>
      </c>
      <c r="T339">
        <f t="shared" si="83"/>
        <v>77.631114523662006</v>
      </c>
      <c r="U339">
        <f t="shared" si="75"/>
        <v>0.88526301470189139</v>
      </c>
      <c r="AC339" t="str">
        <f t="shared" si="76"/>
        <v>High</v>
      </c>
      <c r="AD339" t="str">
        <f t="shared" si="77"/>
        <v>High</v>
      </c>
      <c r="AH339" t="str">
        <f t="shared" si="78"/>
        <v>High</v>
      </c>
      <c r="AI339">
        <f t="shared" si="79"/>
        <v>1</v>
      </c>
      <c r="AJ339">
        <f t="shared" si="80"/>
        <v>1</v>
      </c>
      <c r="AK339" t="str">
        <f t="shared" si="81"/>
        <v>Medium</v>
      </c>
    </row>
    <row r="340" spans="1:37" x14ac:dyDescent="0.25">
      <c r="A340" s="9">
        <v>44576</v>
      </c>
      <c r="B340" s="1" t="str">
        <f t="shared" si="70"/>
        <v>Saturday</v>
      </c>
      <c r="C340" s="1" t="str">
        <f t="shared" si="71"/>
        <v>Weekend</v>
      </c>
      <c r="D340" s="4">
        <f t="shared" si="72"/>
        <v>0</v>
      </c>
      <c r="E340" s="4" t="str">
        <f t="shared" si="73"/>
        <v>Off-Peak</v>
      </c>
      <c r="F340">
        <v>29.8357526685426</v>
      </c>
      <c r="G340">
        <v>34.787608355478497</v>
      </c>
      <c r="H340">
        <v>1792.5005381073099</v>
      </c>
      <c r="I340">
        <v>8</v>
      </c>
      <c r="J340" t="s">
        <v>11</v>
      </c>
      <c r="K340" t="s">
        <v>11</v>
      </c>
      <c r="L340">
        <v>14.4538823132711</v>
      </c>
      <c r="M340" t="s">
        <v>20</v>
      </c>
      <c r="N340" t="s">
        <v>14</v>
      </c>
      <c r="O340">
        <v>92.949474243030494</v>
      </c>
      <c r="P340">
        <f t="shared" si="82"/>
        <v>890.17213729844684</v>
      </c>
      <c r="Q340">
        <f t="shared" si="74"/>
        <v>2773.2175241861287</v>
      </c>
      <c r="T340">
        <f t="shared" si="83"/>
        <v>86.727113092426919</v>
      </c>
      <c r="U340">
        <f t="shared" si="75"/>
        <v>6.2223611506035752</v>
      </c>
      <c r="AC340" t="str">
        <f t="shared" si="76"/>
        <v>High</v>
      </c>
      <c r="AD340" t="str">
        <f t="shared" si="77"/>
        <v>High</v>
      </c>
      <c r="AH340" t="str">
        <f t="shared" si="78"/>
        <v>High</v>
      </c>
      <c r="AI340">
        <f t="shared" si="79"/>
        <v>1</v>
      </c>
      <c r="AJ340">
        <f t="shared" si="80"/>
        <v>1</v>
      </c>
      <c r="AK340" t="str">
        <f t="shared" si="81"/>
        <v>High</v>
      </c>
    </row>
    <row r="341" spans="1:37" x14ac:dyDescent="0.25">
      <c r="A341" s="9">
        <v>44576.041666666664</v>
      </c>
      <c r="B341" s="1" t="str">
        <f t="shared" si="70"/>
        <v>Saturday</v>
      </c>
      <c r="C341" s="1" t="str">
        <f t="shared" si="71"/>
        <v>Weekend</v>
      </c>
      <c r="D341" s="4">
        <f t="shared" si="72"/>
        <v>1</v>
      </c>
      <c r="E341" s="4" t="str">
        <f t="shared" si="73"/>
        <v>Off-Peak</v>
      </c>
      <c r="F341">
        <v>28.323080559092201</v>
      </c>
      <c r="G341">
        <v>40.202737013938297</v>
      </c>
      <c r="H341">
        <v>1857.7942983284699</v>
      </c>
      <c r="I341">
        <v>8</v>
      </c>
      <c r="J341" t="s">
        <v>12</v>
      </c>
      <c r="K341" t="s">
        <v>12</v>
      </c>
      <c r="L341">
        <v>27.629569058622302</v>
      </c>
      <c r="M341" t="s">
        <v>15</v>
      </c>
      <c r="N341" t="s">
        <v>14</v>
      </c>
      <c r="O341">
        <v>81.035128744713603</v>
      </c>
      <c r="P341">
        <f t="shared" si="82"/>
        <v>802.19689235682654</v>
      </c>
      <c r="Q341">
        <f t="shared" si="74"/>
        <v>2295.1644795529314</v>
      </c>
      <c r="T341">
        <f t="shared" si="83"/>
        <v>83.698412695049143</v>
      </c>
      <c r="U341">
        <f t="shared" si="75"/>
        <v>2.6632839503355399</v>
      </c>
      <c r="AC341" t="str">
        <f t="shared" si="76"/>
        <v>High</v>
      </c>
      <c r="AD341" t="str">
        <f t="shared" si="77"/>
        <v>High</v>
      </c>
      <c r="AH341" t="str">
        <f t="shared" si="78"/>
        <v>High</v>
      </c>
      <c r="AI341">
        <f t="shared" si="79"/>
        <v>0</v>
      </c>
      <c r="AJ341">
        <f t="shared" si="80"/>
        <v>0</v>
      </c>
      <c r="AK341" t="str">
        <f t="shared" si="81"/>
        <v>High</v>
      </c>
    </row>
    <row r="342" spans="1:37" x14ac:dyDescent="0.25">
      <c r="A342" s="9">
        <v>44576.083333333336</v>
      </c>
      <c r="B342" s="1" t="str">
        <f t="shared" si="70"/>
        <v>Saturday</v>
      </c>
      <c r="C342" s="1" t="str">
        <f t="shared" si="71"/>
        <v>Weekend</v>
      </c>
      <c r="D342" s="4">
        <f t="shared" si="72"/>
        <v>2</v>
      </c>
      <c r="E342" s="4" t="str">
        <f t="shared" si="73"/>
        <v>Off-Peak</v>
      </c>
      <c r="F342">
        <v>23.530543021975198</v>
      </c>
      <c r="G342">
        <v>45.031084113017002</v>
      </c>
      <c r="H342">
        <v>1126.4994089110301</v>
      </c>
      <c r="I342">
        <v>7</v>
      </c>
      <c r="J342" t="s">
        <v>12</v>
      </c>
      <c r="K342" t="s">
        <v>11</v>
      </c>
      <c r="L342">
        <v>28.954380715345099</v>
      </c>
      <c r="M342" t="s">
        <v>13</v>
      </c>
      <c r="N342" t="s">
        <v>14</v>
      </c>
      <c r="O342">
        <v>82.699848719903599</v>
      </c>
      <c r="P342">
        <f t="shared" si="82"/>
        <v>553.68645490902566</v>
      </c>
      <c r="Q342">
        <f t="shared" si="74"/>
        <v>1945.9723482145321</v>
      </c>
      <c r="T342">
        <f t="shared" si="83"/>
        <v>74.102704377013211</v>
      </c>
      <c r="U342">
        <f t="shared" si="75"/>
        <v>8.5971443428903882</v>
      </c>
      <c r="AC342" t="str">
        <f t="shared" si="76"/>
        <v>High</v>
      </c>
      <c r="AD342" t="str">
        <f t="shared" si="77"/>
        <v>Medium</v>
      </c>
      <c r="AH342" t="str">
        <f t="shared" si="78"/>
        <v>High</v>
      </c>
      <c r="AI342">
        <f t="shared" si="79"/>
        <v>0</v>
      </c>
      <c r="AJ342">
        <f t="shared" si="80"/>
        <v>1</v>
      </c>
      <c r="AK342" t="str">
        <f t="shared" si="81"/>
        <v>Medium</v>
      </c>
    </row>
    <row r="343" spans="1:37" x14ac:dyDescent="0.25">
      <c r="A343" s="9">
        <v>44576.125</v>
      </c>
      <c r="B343" s="1" t="str">
        <f t="shared" si="70"/>
        <v>Saturday</v>
      </c>
      <c r="C343" s="1" t="str">
        <f t="shared" si="71"/>
        <v>Weekend</v>
      </c>
      <c r="D343" s="4">
        <f t="shared" si="72"/>
        <v>3</v>
      </c>
      <c r="E343" s="4" t="str">
        <f t="shared" si="73"/>
        <v>Off-Peak</v>
      </c>
      <c r="F343">
        <v>25.485925419891501</v>
      </c>
      <c r="G343">
        <v>48.3051474598726</v>
      </c>
      <c r="H343">
        <v>1091.28990807422</v>
      </c>
      <c r="I343">
        <v>5</v>
      </c>
      <c r="J343" t="s">
        <v>11</v>
      </c>
      <c r="K343" t="s">
        <v>11</v>
      </c>
      <c r="L343">
        <v>12.940199034978701</v>
      </c>
      <c r="M343" t="s">
        <v>21</v>
      </c>
      <c r="N343" t="s">
        <v>14</v>
      </c>
      <c r="O343">
        <v>72.516164543772803</v>
      </c>
      <c r="P343">
        <f t="shared" si="82"/>
        <v>649.53239450827175</v>
      </c>
      <c r="Q343">
        <f t="shared" si="74"/>
        <v>1848.1415612991741</v>
      </c>
      <c r="T343">
        <f t="shared" si="83"/>
        <v>78.017807596405774</v>
      </c>
      <c r="U343">
        <f t="shared" si="75"/>
        <v>5.5016430526329714</v>
      </c>
      <c r="AC343" t="str">
        <f t="shared" si="76"/>
        <v>Medium</v>
      </c>
      <c r="AD343" t="str">
        <f t="shared" si="77"/>
        <v>Medium</v>
      </c>
      <c r="AH343" t="str">
        <f t="shared" si="78"/>
        <v>Low</v>
      </c>
      <c r="AI343">
        <f t="shared" si="79"/>
        <v>1</v>
      </c>
      <c r="AJ343">
        <f t="shared" si="80"/>
        <v>1</v>
      </c>
      <c r="AK343" t="str">
        <f t="shared" si="81"/>
        <v>Medium</v>
      </c>
    </row>
    <row r="344" spans="1:37" x14ac:dyDescent="0.25">
      <c r="A344" s="9">
        <v>44576.166666666664</v>
      </c>
      <c r="B344" s="1" t="str">
        <f t="shared" si="70"/>
        <v>Saturday</v>
      </c>
      <c r="C344" s="1" t="str">
        <f t="shared" si="71"/>
        <v>Weekend</v>
      </c>
      <c r="D344" s="4">
        <f t="shared" si="72"/>
        <v>4</v>
      </c>
      <c r="E344" s="4" t="str">
        <f t="shared" si="73"/>
        <v>Off-Peak</v>
      </c>
      <c r="F344">
        <v>29.103356619413901</v>
      </c>
      <c r="G344">
        <v>32.396450934122299</v>
      </c>
      <c r="H344">
        <v>1049.1554928604601</v>
      </c>
      <c r="I344">
        <v>4</v>
      </c>
      <c r="J344" t="s">
        <v>11</v>
      </c>
      <c r="K344" t="s">
        <v>11</v>
      </c>
      <c r="L344">
        <v>18.625228805901799</v>
      </c>
      <c r="M344" t="s">
        <v>16</v>
      </c>
      <c r="N344" t="s">
        <v>14</v>
      </c>
      <c r="O344">
        <v>89.104221235518395</v>
      </c>
      <c r="P344">
        <f t="shared" si="82"/>
        <v>847.00536651678294</v>
      </c>
      <c r="Q344">
        <f t="shared" si="74"/>
        <v>2593.231926912445</v>
      </c>
      <c r="T344">
        <f t="shared" si="83"/>
        <v>85.260696020825094</v>
      </c>
      <c r="U344">
        <f t="shared" si="75"/>
        <v>3.843525214693301</v>
      </c>
      <c r="AC344" t="str">
        <f t="shared" si="76"/>
        <v>Low</v>
      </c>
      <c r="AD344" t="str">
        <f t="shared" si="77"/>
        <v>Medium</v>
      </c>
      <c r="AH344" t="str">
        <f t="shared" si="78"/>
        <v>High</v>
      </c>
      <c r="AI344">
        <f t="shared" si="79"/>
        <v>1</v>
      </c>
      <c r="AJ344">
        <f t="shared" si="80"/>
        <v>1</v>
      </c>
      <c r="AK344" t="str">
        <f t="shared" si="81"/>
        <v>High</v>
      </c>
    </row>
    <row r="345" spans="1:37" x14ac:dyDescent="0.25">
      <c r="A345" s="9">
        <v>44576.208333333336</v>
      </c>
      <c r="B345" s="1" t="str">
        <f t="shared" si="70"/>
        <v>Saturday</v>
      </c>
      <c r="C345" s="1" t="str">
        <f t="shared" si="71"/>
        <v>Weekend</v>
      </c>
      <c r="D345" s="4">
        <f t="shared" si="72"/>
        <v>5</v>
      </c>
      <c r="E345" s="4" t="str">
        <f t="shared" si="73"/>
        <v>Off-Peak</v>
      </c>
      <c r="F345">
        <v>23.604854666489398</v>
      </c>
      <c r="G345">
        <v>59.202512427499599</v>
      </c>
      <c r="H345">
        <v>1345.88042921991</v>
      </c>
      <c r="I345">
        <v>2</v>
      </c>
      <c r="J345" t="s">
        <v>11</v>
      </c>
      <c r="K345" t="s">
        <v>12</v>
      </c>
      <c r="L345">
        <v>17.4794064452431</v>
      </c>
      <c r="M345" t="s">
        <v>16</v>
      </c>
      <c r="N345" t="s">
        <v>14</v>
      </c>
      <c r="O345">
        <v>75.103480879744794</v>
      </c>
      <c r="P345">
        <f t="shared" si="82"/>
        <v>557.18916382608631</v>
      </c>
      <c r="Q345">
        <f t="shared" si="74"/>
        <v>1772.8067511138413</v>
      </c>
      <c r="T345">
        <f t="shared" si="83"/>
        <v>74.251492541919433</v>
      </c>
      <c r="U345">
        <f t="shared" si="75"/>
        <v>0.85198833782536099</v>
      </c>
      <c r="AC345" t="str">
        <f t="shared" si="76"/>
        <v>Low</v>
      </c>
      <c r="AD345" t="str">
        <f t="shared" si="77"/>
        <v>Medium</v>
      </c>
      <c r="AH345" t="str">
        <f t="shared" si="78"/>
        <v>Low</v>
      </c>
      <c r="AI345">
        <f t="shared" si="79"/>
        <v>1</v>
      </c>
      <c r="AJ345">
        <f t="shared" si="80"/>
        <v>0</v>
      </c>
      <c r="AK345" t="str">
        <f t="shared" si="81"/>
        <v>Medium</v>
      </c>
    </row>
    <row r="346" spans="1:37" x14ac:dyDescent="0.25">
      <c r="A346" s="9">
        <v>44576.25</v>
      </c>
      <c r="B346" s="1" t="str">
        <f t="shared" si="70"/>
        <v>Saturday</v>
      </c>
      <c r="C346" s="1" t="str">
        <f t="shared" si="71"/>
        <v>Weekend</v>
      </c>
      <c r="D346" s="4">
        <f t="shared" si="72"/>
        <v>6</v>
      </c>
      <c r="E346" s="4" t="str">
        <f t="shared" si="73"/>
        <v>Off-Peak</v>
      </c>
      <c r="F346">
        <v>22.201135468930399</v>
      </c>
      <c r="G346">
        <v>58.287339260553402</v>
      </c>
      <c r="H346">
        <v>1388.75056089445</v>
      </c>
      <c r="I346">
        <v>5</v>
      </c>
      <c r="J346" t="s">
        <v>11</v>
      </c>
      <c r="K346" t="s">
        <v>11</v>
      </c>
      <c r="L346">
        <v>13.466856250277701</v>
      </c>
      <c r="M346" t="s">
        <v>15</v>
      </c>
      <c r="N346" t="s">
        <v>19</v>
      </c>
      <c r="O346">
        <v>67.434767309400399</v>
      </c>
      <c r="P346">
        <f t="shared" si="82"/>
        <v>492.89041610979945</v>
      </c>
      <c r="Q346">
        <f t="shared" si="74"/>
        <v>1497.1284043517974</v>
      </c>
      <c r="T346">
        <f t="shared" si="83"/>
        <v>71.440939703076893</v>
      </c>
      <c r="U346">
        <f t="shared" si="75"/>
        <v>4.0061723936764935</v>
      </c>
      <c r="AC346" t="str">
        <f t="shared" si="76"/>
        <v>Medium</v>
      </c>
      <c r="AD346" t="str">
        <f t="shared" si="77"/>
        <v>Medium</v>
      </c>
      <c r="AH346" t="str">
        <f t="shared" si="78"/>
        <v>Low</v>
      </c>
      <c r="AI346">
        <f t="shared" si="79"/>
        <v>1</v>
      </c>
      <c r="AJ346">
        <f t="shared" si="80"/>
        <v>1</v>
      </c>
      <c r="AK346" t="str">
        <f t="shared" si="81"/>
        <v>Medium</v>
      </c>
    </row>
    <row r="347" spans="1:37" x14ac:dyDescent="0.25">
      <c r="A347" s="9">
        <v>44576.291666666664</v>
      </c>
      <c r="B347" s="1" t="str">
        <f t="shared" si="70"/>
        <v>Saturday</v>
      </c>
      <c r="C347" s="1" t="str">
        <f t="shared" si="71"/>
        <v>Weekend</v>
      </c>
      <c r="D347" s="4">
        <f t="shared" si="72"/>
        <v>7</v>
      </c>
      <c r="E347" s="4" t="str">
        <f t="shared" si="73"/>
        <v>Off-Peak</v>
      </c>
      <c r="F347">
        <v>29.647247508826201</v>
      </c>
      <c r="G347">
        <v>56.630482788647399</v>
      </c>
      <c r="H347">
        <v>1930.9093443654201</v>
      </c>
      <c r="I347">
        <v>7</v>
      </c>
      <c r="J347" t="s">
        <v>11</v>
      </c>
      <c r="K347" t="s">
        <v>12</v>
      </c>
      <c r="L347">
        <v>3.77203515720573</v>
      </c>
      <c r="M347" t="s">
        <v>16</v>
      </c>
      <c r="N347" t="s">
        <v>19</v>
      </c>
      <c r="O347">
        <v>87.244820584966206</v>
      </c>
      <c r="P347">
        <f t="shared" si="82"/>
        <v>878.95928484960132</v>
      </c>
      <c r="Q347">
        <f t="shared" si="74"/>
        <v>2586.5687897456282</v>
      </c>
      <c r="T347">
        <f t="shared" si="83"/>
        <v>86.349684534992704</v>
      </c>
      <c r="U347">
        <f t="shared" si="75"/>
        <v>0.89513604997350171</v>
      </c>
      <c r="AC347" t="str">
        <f t="shared" si="76"/>
        <v>High</v>
      </c>
      <c r="AD347" t="str">
        <f t="shared" si="77"/>
        <v>High</v>
      </c>
      <c r="AH347" t="str">
        <f t="shared" si="78"/>
        <v>High</v>
      </c>
      <c r="AI347">
        <f t="shared" si="79"/>
        <v>1</v>
      </c>
      <c r="AJ347">
        <f t="shared" si="80"/>
        <v>0</v>
      </c>
      <c r="AK347" t="str">
        <f t="shared" si="81"/>
        <v>High</v>
      </c>
    </row>
    <row r="348" spans="1:37" x14ac:dyDescent="0.25">
      <c r="A348" s="9">
        <v>44576.333333333336</v>
      </c>
      <c r="B348" s="1" t="str">
        <f t="shared" si="70"/>
        <v>Saturday</v>
      </c>
      <c r="C348" s="1" t="str">
        <f t="shared" si="71"/>
        <v>Weekend</v>
      </c>
      <c r="D348" s="4">
        <f t="shared" si="72"/>
        <v>8</v>
      </c>
      <c r="E348" s="4" t="str">
        <f t="shared" si="73"/>
        <v>Peak</v>
      </c>
      <c r="F348">
        <v>22.539922369298001</v>
      </c>
      <c r="G348">
        <v>49.589918176832199</v>
      </c>
      <c r="H348">
        <v>1600.2225069450001</v>
      </c>
      <c r="I348">
        <v>9</v>
      </c>
      <c r="J348" t="s">
        <v>12</v>
      </c>
      <c r="K348" t="s">
        <v>11</v>
      </c>
      <c r="L348">
        <v>19.305479196836401</v>
      </c>
      <c r="M348" t="s">
        <v>18</v>
      </c>
      <c r="N348" t="s">
        <v>19</v>
      </c>
      <c r="O348">
        <v>71.395091942698798</v>
      </c>
      <c r="P348">
        <f t="shared" si="82"/>
        <v>508.04810041398042</v>
      </c>
      <c r="Q348">
        <f t="shared" si="74"/>
        <v>1609.2398299373242</v>
      </c>
      <c r="T348">
        <f t="shared" si="83"/>
        <v>72.119265173189874</v>
      </c>
      <c r="U348">
        <f t="shared" si="75"/>
        <v>0.72417323049107551</v>
      </c>
      <c r="AC348" t="str">
        <f t="shared" si="76"/>
        <v>High</v>
      </c>
      <c r="AD348" t="str">
        <f t="shared" si="77"/>
        <v>High</v>
      </c>
      <c r="AH348" t="str">
        <f t="shared" si="78"/>
        <v>Low</v>
      </c>
      <c r="AI348">
        <f t="shared" si="79"/>
        <v>0</v>
      </c>
      <c r="AJ348">
        <f t="shared" si="80"/>
        <v>1</v>
      </c>
      <c r="AK348" t="str">
        <f t="shared" si="81"/>
        <v>Medium</v>
      </c>
    </row>
    <row r="349" spans="1:37" x14ac:dyDescent="0.25">
      <c r="A349" s="9">
        <v>44576.375</v>
      </c>
      <c r="B349" s="1" t="str">
        <f t="shared" si="70"/>
        <v>Saturday</v>
      </c>
      <c r="C349" s="1" t="str">
        <f t="shared" si="71"/>
        <v>Weekend</v>
      </c>
      <c r="D349" s="4">
        <f t="shared" si="72"/>
        <v>9</v>
      </c>
      <c r="E349" s="4" t="str">
        <f t="shared" si="73"/>
        <v>Peak</v>
      </c>
      <c r="F349">
        <v>29.156441420797901</v>
      </c>
      <c r="G349">
        <v>35.713793023652002</v>
      </c>
      <c r="H349">
        <v>1080.1157932814101</v>
      </c>
      <c r="I349">
        <v>2</v>
      </c>
      <c r="J349" t="s">
        <v>11</v>
      </c>
      <c r="K349" t="s">
        <v>11</v>
      </c>
      <c r="L349">
        <v>21.9071898302773</v>
      </c>
      <c r="M349" t="s">
        <v>16</v>
      </c>
      <c r="N349" t="s">
        <v>19</v>
      </c>
      <c r="O349">
        <v>86.433092259419098</v>
      </c>
      <c r="P349">
        <f t="shared" si="82"/>
        <v>850.09807632441948</v>
      </c>
      <c r="Q349">
        <f t="shared" si="74"/>
        <v>2520.0813912801732</v>
      </c>
      <c r="T349">
        <f t="shared" si="83"/>
        <v>85.366983403293503</v>
      </c>
      <c r="U349">
        <f t="shared" si="75"/>
        <v>1.0661088561255951</v>
      </c>
      <c r="AC349" t="str">
        <f t="shared" si="76"/>
        <v>Low</v>
      </c>
      <c r="AD349" t="str">
        <f t="shared" si="77"/>
        <v>Medium</v>
      </c>
      <c r="AH349" t="str">
        <f t="shared" si="78"/>
        <v>High</v>
      </c>
      <c r="AI349">
        <f t="shared" si="79"/>
        <v>1</v>
      </c>
      <c r="AJ349">
        <f t="shared" si="80"/>
        <v>1</v>
      </c>
      <c r="AK349" t="str">
        <f t="shared" si="81"/>
        <v>High</v>
      </c>
    </row>
    <row r="350" spans="1:37" x14ac:dyDescent="0.25">
      <c r="A350" s="9">
        <v>44576.416666666664</v>
      </c>
      <c r="B350" s="1" t="str">
        <f t="shared" si="70"/>
        <v>Saturday</v>
      </c>
      <c r="C350" s="1" t="str">
        <f t="shared" si="71"/>
        <v>Weekend</v>
      </c>
      <c r="D350" s="4">
        <f t="shared" si="72"/>
        <v>10</v>
      </c>
      <c r="E350" s="4" t="str">
        <f t="shared" si="73"/>
        <v>Peak</v>
      </c>
      <c r="F350">
        <v>20.792397525942899</v>
      </c>
      <c r="G350">
        <v>41.965667576041803</v>
      </c>
      <c r="H350">
        <v>1241.6913313970599</v>
      </c>
      <c r="I350">
        <v>3</v>
      </c>
      <c r="J350" t="s">
        <v>11</v>
      </c>
      <c r="K350" t="s">
        <v>12</v>
      </c>
      <c r="L350">
        <v>21.4722210106662</v>
      </c>
      <c r="M350" t="s">
        <v>15</v>
      </c>
      <c r="N350" t="s">
        <v>14</v>
      </c>
      <c r="O350">
        <v>68.243502161501496</v>
      </c>
      <c r="P350">
        <f t="shared" si="82"/>
        <v>432.32379487683642</v>
      </c>
      <c r="Q350">
        <f t="shared" si="74"/>
        <v>1418.9460255044826</v>
      </c>
      <c r="T350">
        <f t="shared" si="83"/>
        <v>68.620338238244173</v>
      </c>
      <c r="U350">
        <f t="shared" si="75"/>
        <v>0.37683607674267705</v>
      </c>
      <c r="AC350" t="str">
        <f t="shared" si="76"/>
        <v>Low</v>
      </c>
      <c r="AD350" t="str">
        <f t="shared" si="77"/>
        <v>Medium</v>
      </c>
      <c r="AH350" t="str">
        <f t="shared" si="78"/>
        <v>Low</v>
      </c>
      <c r="AI350">
        <f t="shared" si="79"/>
        <v>1</v>
      </c>
      <c r="AJ350">
        <f t="shared" si="80"/>
        <v>0</v>
      </c>
      <c r="AK350" t="str">
        <f t="shared" si="81"/>
        <v>Low</v>
      </c>
    </row>
    <row r="351" spans="1:37" x14ac:dyDescent="0.25">
      <c r="A351" s="9">
        <v>44576.458333333336</v>
      </c>
      <c r="B351" s="1" t="str">
        <f t="shared" si="70"/>
        <v>Saturday</v>
      </c>
      <c r="C351" s="1" t="str">
        <f t="shared" si="71"/>
        <v>Weekend</v>
      </c>
      <c r="D351" s="4">
        <f t="shared" si="72"/>
        <v>11</v>
      </c>
      <c r="E351" s="4" t="str">
        <f t="shared" si="73"/>
        <v>Peak</v>
      </c>
      <c r="F351">
        <v>21.766219874316899</v>
      </c>
      <c r="G351">
        <v>43.397619961951698</v>
      </c>
      <c r="H351">
        <v>1872.30859330064</v>
      </c>
      <c r="I351">
        <v>8</v>
      </c>
      <c r="J351" t="s">
        <v>11</v>
      </c>
      <c r="K351" t="s">
        <v>12</v>
      </c>
      <c r="L351">
        <v>29.063760714653402</v>
      </c>
      <c r="M351" t="s">
        <v>20</v>
      </c>
      <c r="N351" t="s">
        <v>14</v>
      </c>
      <c r="O351">
        <v>77.3261894114857</v>
      </c>
      <c r="P351">
        <f t="shared" si="82"/>
        <v>473.76832761710796</v>
      </c>
      <c r="Q351">
        <f t="shared" si="74"/>
        <v>1683.0988407734731</v>
      </c>
      <c r="T351">
        <f t="shared" si="83"/>
        <v>70.570143562920464</v>
      </c>
      <c r="U351">
        <f t="shared" si="75"/>
        <v>6.7560458485652362</v>
      </c>
      <c r="AC351" t="str">
        <f t="shared" si="76"/>
        <v>High</v>
      </c>
      <c r="AD351" t="str">
        <f t="shared" si="77"/>
        <v>High</v>
      </c>
      <c r="AH351" t="str">
        <f t="shared" si="78"/>
        <v>High</v>
      </c>
      <c r="AI351">
        <f t="shared" si="79"/>
        <v>1</v>
      </c>
      <c r="AJ351">
        <f t="shared" si="80"/>
        <v>0</v>
      </c>
      <c r="AK351" t="str">
        <f t="shared" si="81"/>
        <v>Low</v>
      </c>
    </row>
    <row r="352" spans="1:37" x14ac:dyDescent="0.25">
      <c r="A352" s="9">
        <v>44576.5</v>
      </c>
      <c r="B352" s="1" t="str">
        <f t="shared" si="70"/>
        <v>Saturday</v>
      </c>
      <c r="C352" s="1" t="str">
        <f t="shared" si="71"/>
        <v>Weekend</v>
      </c>
      <c r="D352" s="4">
        <f t="shared" si="72"/>
        <v>12</v>
      </c>
      <c r="E352" s="4" t="str">
        <f t="shared" si="73"/>
        <v>Peak</v>
      </c>
      <c r="F352">
        <v>27.4186969262472</v>
      </c>
      <c r="G352">
        <v>50.7062020810733</v>
      </c>
      <c r="H352">
        <v>1215.5839177657999</v>
      </c>
      <c r="I352">
        <v>9</v>
      </c>
      <c r="J352" t="s">
        <v>11</v>
      </c>
      <c r="K352" t="s">
        <v>11</v>
      </c>
      <c r="L352">
        <v>2.4145007008822899</v>
      </c>
      <c r="M352" t="s">
        <v>20</v>
      </c>
      <c r="N352" t="s">
        <v>19</v>
      </c>
      <c r="O352">
        <v>87.634553036713996</v>
      </c>
      <c r="P352">
        <f t="shared" si="82"/>
        <v>751.78494113339764</v>
      </c>
      <c r="Q352">
        <f t="shared" si="74"/>
        <v>2402.8252499807973</v>
      </c>
      <c r="T352">
        <f t="shared" si="83"/>
        <v>81.887638865699699</v>
      </c>
      <c r="U352">
        <f t="shared" si="75"/>
        <v>5.7469141710142964</v>
      </c>
      <c r="AC352" t="str">
        <f t="shared" si="76"/>
        <v>High</v>
      </c>
      <c r="AD352" t="str">
        <f t="shared" si="77"/>
        <v>Medium</v>
      </c>
      <c r="AH352" t="str">
        <f t="shared" si="78"/>
        <v>High</v>
      </c>
      <c r="AI352">
        <f t="shared" si="79"/>
        <v>1</v>
      </c>
      <c r="AJ352">
        <f t="shared" si="80"/>
        <v>1</v>
      </c>
      <c r="AK352" t="str">
        <f t="shared" si="81"/>
        <v>High</v>
      </c>
    </row>
    <row r="353" spans="1:37" x14ac:dyDescent="0.25">
      <c r="A353" s="9">
        <v>44576.541666666664</v>
      </c>
      <c r="B353" s="1" t="str">
        <f t="shared" si="70"/>
        <v>Saturday</v>
      </c>
      <c r="C353" s="1" t="str">
        <f t="shared" si="71"/>
        <v>Weekend</v>
      </c>
      <c r="D353" s="4">
        <f t="shared" si="72"/>
        <v>13</v>
      </c>
      <c r="E353" s="4" t="str">
        <f t="shared" si="73"/>
        <v>Peak</v>
      </c>
      <c r="F353">
        <v>29.598786880062399</v>
      </c>
      <c r="G353">
        <v>32.499683593213597</v>
      </c>
      <c r="H353">
        <v>1688.7877518273001</v>
      </c>
      <c r="I353">
        <v>2</v>
      </c>
      <c r="J353" t="s">
        <v>12</v>
      </c>
      <c r="K353" t="s">
        <v>11</v>
      </c>
      <c r="L353">
        <v>11.414886618525401</v>
      </c>
      <c r="M353" t="s">
        <v>16</v>
      </c>
      <c r="N353" t="s">
        <v>14</v>
      </c>
      <c r="O353">
        <v>85.047704524964104</v>
      </c>
      <c r="P353">
        <f t="shared" si="82"/>
        <v>876.08818477135401</v>
      </c>
      <c r="Q353">
        <f t="shared" si="74"/>
        <v>2517.3088808729308</v>
      </c>
      <c r="T353">
        <f t="shared" si="83"/>
        <v>86.252655757455827</v>
      </c>
      <c r="U353">
        <f t="shared" si="75"/>
        <v>1.2049512324917231</v>
      </c>
      <c r="AC353" t="str">
        <f t="shared" si="76"/>
        <v>Low</v>
      </c>
      <c r="AD353" t="str">
        <f t="shared" si="77"/>
        <v>High</v>
      </c>
      <c r="AH353" t="str">
        <f t="shared" si="78"/>
        <v>High</v>
      </c>
      <c r="AI353">
        <f t="shared" si="79"/>
        <v>0</v>
      </c>
      <c r="AJ353">
        <f t="shared" si="80"/>
        <v>1</v>
      </c>
      <c r="AK353" t="str">
        <f t="shared" si="81"/>
        <v>High</v>
      </c>
    </row>
    <row r="354" spans="1:37" x14ac:dyDescent="0.25">
      <c r="A354" s="9">
        <v>44576.583333333336</v>
      </c>
      <c r="B354" s="1" t="str">
        <f t="shared" si="70"/>
        <v>Saturday</v>
      </c>
      <c r="C354" s="1" t="str">
        <f t="shared" si="71"/>
        <v>Weekend</v>
      </c>
      <c r="D354" s="4">
        <f t="shared" si="72"/>
        <v>14</v>
      </c>
      <c r="E354" s="4" t="str">
        <f t="shared" si="73"/>
        <v>Peak</v>
      </c>
      <c r="F354">
        <v>22.883364314842598</v>
      </c>
      <c r="G354">
        <v>57.852748314126799</v>
      </c>
      <c r="H354">
        <v>1828.99690578888</v>
      </c>
      <c r="I354">
        <v>8</v>
      </c>
      <c r="J354" t="s">
        <v>12</v>
      </c>
      <c r="K354" t="s">
        <v>12</v>
      </c>
      <c r="L354">
        <v>5.82914669474523</v>
      </c>
      <c r="M354" t="s">
        <v>18</v>
      </c>
      <c r="N354" t="s">
        <v>14</v>
      </c>
      <c r="O354">
        <v>73.256810141283296</v>
      </c>
      <c r="P354">
        <f t="shared" si="82"/>
        <v>523.64836236581164</v>
      </c>
      <c r="Q354">
        <f t="shared" si="74"/>
        <v>1676.3622750062416</v>
      </c>
      <c r="T354">
        <f t="shared" si="83"/>
        <v>72.806911061845184</v>
      </c>
      <c r="U354">
        <f t="shared" si="75"/>
        <v>0.44989907943811147</v>
      </c>
      <c r="AC354" t="str">
        <f t="shared" si="76"/>
        <v>High</v>
      </c>
      <c r="AD354" t="str">
        <f t="shared" si="77"/>
        <v>High</v>
      </c>
      <c r="AH354" t="str">
        <f t="shared" si="78"/>
        <v>Low</v>
      </c>
      <c r="AI354">
        <f t="shared" si="79"/>
        <v>0</v>
      </c>
      <c r="AJ354">
        <f t="shared" si="80"/>
        <v>0</v>
      </c>
      <c r="AK354" t="str">
        <f t="shared" si="81"/>
        <v>Medium</v>
      </c>
    </row>
    <row r="355" spans="1:37" x14ac:dyDescent="0.25">
      <c r="A355" s="9">
        <v>44576.625</v>
      </c>
      <c r="B355" s="1" t="str">
        <f t="shared" si="70"/>
        <v>Saturday</v>
      </c>
      <c r="C355" s="1" t="str">
        <f t="shared" si="71"/>
        <v>Weekend</v>
      </c>
      <c r="D355" s="4">
        <f t="shared" si="72"/>
        <v>15</v>
      </c>
      <c r="E355" s="4" t="str">
        <f t="shared" si="73"/>
        <v>Peak</v>
      </c>
      <c r="F355">
        <v>24.123862235785701</v>
      </c>
      <c r="G355">
        <v>33.795503301423601</v>
      </c>
      <c r="H355">
        <v>1370.8351556698999</v>
      </c>
      <c r="I355">
        <v>9</v>
      </c>
      <c r="J355" t="s">
        <v>11</v>
      </c>
      <c r="K355" t="s">
        <v>11</v>
      </c>
      <c r="L355">
        <v>9.3510299671161796</v>
      </c>
      <c r="M355" t="s">
        <v>20</v>
      </c>
      <c r="N355" t="s">
        <v>19</v>
      </c>
      <c r="O355">
        <v>86.138041776994299</v>
      </c>
      <c r="P355">
        <f t="shared" si="82"/>
        <v>581.96072917116749</v>
      </c>
      <c r="Q355">
        <f t="shared" si="74"/>
        <v>2077.982253088564</v>
      </c>
      <c r="T355">
        <f t="shared" si="83"/>
        <v>75.290659207021037</v>
      </c>
      <c r="U355">
        <f t="shared" si="75"/>
        <v>10.847382569973263</v>
      </c>
      <c r="AC355" t="str">
        <f t="shared" si="76"/>
        <v>High</v>
      </c>
      <c r="AD355" t="str">
        <f t="shared" si="77"/>
        <v>Medium</v>
      </c>
      <c r="AH355" t="str">
        <f t="shared" si="78"/>
        <v>High</v>
      </c>
      <c r="AI355">
        <f t="shared" si="79"/>
        <v>1</v>
      </c>
      <c r="AJ355">
        <f t="shared" si="80"/>
        <v>1</v>
      </c>
      <c r="AK355" t="str">
        <f t="shared" si="81"/>
        <v>Medium</v>
      </c>
    </row>
    <row r="356" spans="1:37" x14ac:dyDescent="0.25">
      <c r="A356" s="9">
        <v>44576.666666666664</v>
      </c>
      <c r="B356" s="1" t="str">
        <f t="shared" si="70"/>
        <v>Saturday</v>
      </c>
      <c r="C356" s="1" t="str">
        <f t="shared" si="71"/>
        <v>Weekend</v>
      </c>
      <c r="D356" s="4">
        <f t="shared" si="72"/>
        <v>16</v>
      </c>
      <c r="E356" s="4" t="str">
        <f t="shared" si="73"/>
        <v>Peak</v>
      </c>
      <c r="F356">
        <v>24.9203612089151</v>
      </c>
      <c r="G356">
        <v>59.293091970085101</v>
      </c>
      <c r="H356">
        <v>1250.8850297838901</v>
      </c>
      <c r="I356">
        <v>5</v>
      </c>
      <c r="J356" t="s">
        <v>12</v>
      </c>
      <c r="K356" t="s">
        <v>12</v>
      </c>
      <c r="L356">
        <v>11.1051809074833</v>
      </c>
      <c r="M356" t="s">
        <v>18</v>
      </c>
      <c r="N356" t="s">
        <v>14</v>
      </c>
      <c r="O356">
        <v>73.301708496784997</v>
      </c>
      <c r="P356">
        <f t="shared" si="82"/>
        <v>621.02440278280051</v>
      </c>
      <c r="Q356">
        <f t="shared" si="74"/>
        <v>1826.7050529704832</v>
      </c>
      <c r="T356">
        <f t="shared" si="83"/>
        <v>76.885424352327036</v>
      </c>
      <c r="U356">
        <f t="shared" si="75"/>
        <v>3.5837158555420388</v>
      </c>
      <c r="AC356" t="str">
        <f t="shared" si="76"/>
        <v>Medium</v>
      </c>
      <c r="AD356" t="str">
        <f t="shared" si="77"/>
        <v>Medium</v>
      </c>
      <c r="AH356" t="str">
        <f t="shared" si="78"/>
        <v>Low</v>
      </c>
      <c r="AI356">
        <f t="shared" si="79"/>
        <v>0</v>
      </c>
      <c r="AJ356">
        <f t="shared" si="80"/>
        <v>0</v>
      </c>
      <c r="AK356" t="str">
        <f t="shared" si="81"/>
        <v>Medium</v>
      </c>
    </row>
    <row r="357" spans="1:37" x14ac:dyDescent="0.25">
      <c r="A357" s="9">
        <v>44576.708333333336</v>
      </c>
      <c r="B357" s="1" t="str">
        <f t="shared" si="70"/>
        <v>Saturday</v>
      </c>
      <c r="C357" s="1" t="str">
        <f t="shared" si="71"/>
        <v>Weekend</v>
      </c>
      <c r="D357" s="4">
        <f t="shared" si="72"/>
        <v>17</v>
      </c>
      <c r="E357" s="4" t="str">
        <f t="shared" si="73"/>
        <v>Peak</v>
      </c>
      <c r="F357">
        <v>24.867072170252801</v>
      </c>
      <c r="G357">
        <v>56.906938716290703</v>
      </c>
      <c r="H357">
        <v>1872.04032400597</v>
      </c>
      <c r="I357">
        <v>9</v>
      </c>
      <c r="J357" t="s">
        <v>11</v>
      </c>
      <c r="K357" t="s">
        <v>12</v>
      </c>
      <c r="L357">
        <v>27.155507411921</v>
      </c>
      <c r="M357" t="s">
        <v>16</v>
      </c>
      <c r="N357" t="s">
        <v>14</v>
      </c>
      <c r="O357">
        <v>77.758226064973698</v>
      </c>
      <c r="P357">
        <f t="shared" si="82"/>
        <v>618.37127832056137</v>
      </c>
      <c r="Q357">
        <f t="shared" si="74"/>
        <v>1933.6194193885333</v>
      </c>
      <c r="T357">
        <f t="shared" si="83"/>
        <v>76.778728042159045</v>
      </c>
      <c r="U357">
        <f t="shared" si="75"/>
        <v>0.97949802281465281</v>
      </c>
      <c r="AC357" t="str">
        <f t="shared" si="76"/>
        <v>High</v>
      </c>
      <c r="AD357" t="str">
        <f t="shared" si="77"/>
        <v>High</v>
      </c>
      <c r="AH357" t="str">
        <f t="shared" si="78"/>
        <v>High</v>
      </c>
      <c r="AI357">
        <f t="shared" si="79"/>
        <v>1</v>
      </c>
      <c r="AJ357">
        <f t="shared" si="80"/>
        <v>0</v>
      </c>
      <c r="AK357" t="str">
        <f t="shared" si="81"/>
        <v>Medium</v>
      </c>
    </row>
    <row r="358" spans="1:37" x14ac:dyDescent="0.25">
      <c r="A358" s="9">
        <v>44576.75</v>
      </c>
      <c r="B358" s="1" t="str">
        <f t="shared" si="70"/>
        <v>Saturday</v>
      </c>
      <c r="C358" s="1" t="str">
        <f t="shared" si="71"/>
        <v>Weekend</v>
      </c>
      <c r="D358" s="4">
        <f t="shared" si="72"/>
        <v>18</v>
      </c>
      <c r="E358" s="4" t="str">
        <f t="shared" si="73"/>
        <v>Peak</v>
      </c>
      <c r="F358">
        <v>26.4160720642436</v>
      </c>
      <c r="G358">
        <v>58.010149677257097</v>
      </c>
      <c r="H358">
        <v>1060.6547586394099</v>
      </c>
      <c r="I358">
        <v>0</v>
      </c>
      <c r="J358" t="s">
        <v>12</v>
      </c>
      <c r="K358" t="s">
        <v>12</v>
      </c>
      <c r="L358">
        <v>0.450329335248915</v>
      </c>
      <c r="M358" t="s">
        <v>13</v>
      </c>
      <c r="N358" t="s">
        <v>14</v>
      </c>
      <c r="O358">
        <v>69.980899727324001</v>
      </c>
      <c r="P358">
        <f t="shared" si="82"/>
        <v>697.80886330331111</v>
      </c>
      <c r="Q358">
        <f t="shared" si="74"/>
        <v>1848.6204903175962</v>
      </c>
      <c r="T358">
        <f t="shared" si="83"/>
        <v>79.880164609382206</v>
      </c>
      <c r="U358">
        <f t="shared" si="75"/>
        <v>9.8992648820582048</v>
      </c>
      <c r="AC358" t="str">
        <f t="shared" si="76"/>
        <v>Low</v>
      </c>
      <c r="AD358" t="str">
        <f t="shared" si="77"/>
        <v>Medium</v>
      </c>
      <c r="AH358" t="str">
        <f t="shared" si="78"/>
        <v>Low</v>
      </c>
      <c r="AI358">
        <f t="shared" si="79"/>
        <v>0</v>
      </c>
      <c r="AJ358">
        <f t="shared" si="80"/>
        <v>0</v>
      </c>
      <c r="AK358" t="str">
        <f t="shared" si="81"/>
        <v>High</v>
      </c>
    </row>
    <row r="359" spans="1:37" x14ac:dyDescent="0.25">
      <c r="A359" s="9">
        <v>44576.791666666664</v>
      </c>
      <c r="B359" s="1" t="str">
        <f t="shared" si="70"/>
        <v>Saturday</v>
      </c>
      <c r="C359" s="1" t="str">
        <f t="shared" si="71"/>
        <v>Weekend</v>
      </c>
      <c r="D359" s="4">
        <f t="shared" si="72"/>
        <v>19</v>
      </c>
      <c r="E359" s="4" t="str">
        <f t="shared" si="73"/>
        <v>Peak</v>
      </c>
      <c r="F359">
        <v>29.934091916313701</v>
      </c>
      <c r="G359">
        <v>51.026985004111602</v>
      </c>
      <c r="H359">
        <v>1008.28099390195</v>
      </c>
      <c r="I359">
        <v>2</v>
      </c>
      <c r="J359" t="s">
        <v>12</v>
      </c>
      <c r="K359" t="s">
        <v>11</v>
      </c>
      <c r="L359">
        <v>12.041117021785301</v>
      </c>
      <c r="M359" t="s">
        <v>17</v>
      </c>
      <c r="N359" t="s">
        <v>14</v>
      </c>
      <c r="O359">
        <v>81.719620127151202</v>
      </c>
      <c r="P359">
        <f t="shared" si="82"/>
        <v>896.04985885431722</v>
      </c>
      <c r="Q359">
        <f t="shared" si="74"/>
        <v>2446.2026202523834</v>
      </c>
      <c r="T359">
        <f t="shared" si="83"/>
        <v>86.924009774094685</v>
      </c>
      <c r="U359">
        <f t="shared" si="75"/>
        <v>5.2043896469434827</v>
      </c>
      <c r="AC359" t="str">
        <f t="shared" si="76"/>
        <v>Low</v>
      </c>
      <c r="AD359" t="str">
        <f t="shared" si="77"/>
        <v>Medium</v>
      </c>
      <c r="AH359" t="str">
        <f t="shared" si="78"/>
        <v>High</v>
      </c>
      <c r="AI359">
        <f t="shared" si="79"/>
        <v>0</v>
      </c>
      <c r="AJ359">
        <f t="shared" si="80"/>
        <v>1</v>
      </c>
      <c r="AK359" t="str">
        <f t="shared" si="81"/>
        <v>High</v>
      </c>
    </row>
    <row r="360" spans="1:37" x14ac:dyDescent="0.25">
      <c r="A360" s="9">
        <v>44576.833333333336</v>
      </c>
      <c r="B360" s="1" t="str">
        <f t="shared" si="70"/>
        <v>Saturday</v>
      </c>
      <c r="C360" s="1" t="str">
        <f t="shared" si="71"/>
        <v>Weekend</v>
      </c>
      <c r="D360" s="4">
        <f t="shared" si="72"/>
        <v>20</v>
      </c>
      <c r="E360" s="4" t="str">
        <f t="shared" si="73"/>
        <v>Peak</v>
      </c>
      <c r="F360">
        <v>26.6413260488732</v>
      </c>
      <c r="G360">
        <v>55.262620064680299</v>
      </c>
      <c r="H360">
        <v>1004.80544046768</v>
      </c>
      <c r="I360">
        <v>8</v>
      </c>
      <c r="J360" t="s">
        <v>12</v>
      </c>
      <c r="K360" t="s">
        <v>12</v>
      </c>
      <c r="L360">
        <v>15.106150698037601</v>
      </c>
      <c r="M360" t="s">
        <v>15</v>
      </c>
      <c r="N360" t="s">
        <v>14</v>
      </c>
      <c r="O360">
        <v>83.187706237799503</v>
      </c>
      <c r="P360">
        <f t="shared" si="82"/>
        <v>709.76025364236966</v>
      </c>
      <c r="Q360">
        <f t="shared" si="74"/>
        <v>2216.2308051390996</v>
      </c>
      <c r="T360">
        <f t="shared" si="83"/>
        <v>80.331172351573258</v>
      </c>
      <c r="U360">
        <f t="shared" si="75"/>
        <v>2.856533886226245</v>
      </c>
      <c r="AC360" t="str">
        <f t="shared" si="76"/>
        <v>High</v>
      </c>
      <c r="AD360" t="str">
        <f t="shared" si="77"/>
        <v>Medium</v>
      </c>
      <c r="AH360" t="str">
        <f t="shared" si="78"/>
        <v>High</v>
      </c>
      <c r="AI360">
        <f t="shared" si="79"/>
        <v>0</v>
      </c>
      <c r="AJ360">
        <f t="shared" si="80"/>
        <v>0</v>
      </c>
      <c r="AK360" t="str">
        <f t="shared" si="81"/>
        <v>High</v>
      </c>
    </row>
    <row r="361" spans="1:37" x14ac:dyDescent="0.25">
      <c r="A361" s="9">
        <v>44576.875</v>
      </c>
      <c r="B361" s="1" t="str">
        <f t="shared" si="70"/>
        <v>Saturday</v>
      </c>
      <c r="C361" s="1" t="str">
        <f t="shared" si="71"/>
        <v>Weekend</v>
      </c>
      <c r="D361" s="4">
        <f t="shared" si="72"/>
        <v>21</v>
      </c>
      <c r="E361" s="4" t="str">
        <f t="shared" si="73"/>
        <v>Peak</v>
      </c>
      <c r="F361">
        <v>29.531472293221299</v>
      </c>
      <c r="G361">
        <v>47.136635516653897</v>
      </c>
      <c r="H361">
        <v>1740.7259870719099</v>
      </c>
      <c r="I361">
        <v>3</v>
      </c>
      <c r="J361" t="s">
        <v>12</v>
      </c>
      <c r="K361" t="s">
        <v>12</v>
      </c>
      <c r="L361">
        <v>25.730082954167301</v>
      </c>
      <c r="M361" t="s">
        <v>18</v>
      </c>
      <c r="N361" t="s">
        <v>14</v>
      </c>
      <c r="O361">
        <v>74.500665822410994</v>
      </c>
      <c r="P361">
        <f t="shared" si="82"/>
        <v>872.10785580529728</v>
      </c>
      <c r="Q361">
        <f t="shared" si="74"/>
        <v>2200.1143485610692</v>
      </c>
      <c r="T361">
        <f t="shared" si="83"/>
        <v>86.117877232327189</v>
      </c>
      <c r="U361">
        <f t="shared" si="75"/>
        <v>11.617211409916194</v>
      </c>
      <c r="AC361" t="str">
        <f t="shared" si="76"/>
        <v>Low</v>
      </c>
      <c r="AD361" t="str">
        <f t="shared" si="77"/>
        <v>High</v>
      </c>
      <c r="AH361" t="str">
        <f t="shared" si="78"/>
        <v>Low</v>
      </c>
      <c r="AI361">
        <f t="shared" si="79"/>
        <v>0</v>
      </c>
      <c r="AJ361">
        <f t="shared" si="80"/>
        <v>0</v>
      </c>
      <c r="AK361" t="str">
        <f t="shared" si="81"/>
        <v>High</v>
      </c>
    </row>
    <row r="362" spans="1:37" x14ac:dyDescent="0.25">
      <c r="A362" s="9">
        <v>44576.916666666664</v>
      </c>
      <c r="B362" s="1" t="str">
        <f t="shared" si="70"/>
        <v>Saturday</v>
      </c>
      <c r="C362" s="1" t="str">
        <f t="shared" si="71"/>
        <v>Weekend</v>
      </c>
      <c r="D362" s="4">
        <f t="shared" si="72"/>
        <v>22</v>
      </c>
      <c r="E362" s="4" t="str">
        <f t="shared" si="73"/>
        <v>Off-Peak</v>
      </c>
      <c r="F362">
        <v>25.649604848007399</v>
      </c>
      <c r="G362">
        <v>37.517726368764301</v>
      </c>
      <c r="H362">
        <v>1972.8741405318401</v>
      </c>
      <c r="I362">
        <v>4</v>
      </c>
      <c r="J362" t="s">
        <v>11</v>
      </c>
      <c r="K362" t="s">
        <v>12</v>
      </c>
      <c r="L362">
        <v>21.769579215094598</v>
      </c>
      <c r="M362" t="s">
        <v>16</v>
      </c>
      <c r="N362" t="s">
        <v>14</v>
      </c>
      <c r="O362">
        <v>85.3024279067903</v>
      </c>
      <c r="P362">
        <f t="shared" si="82"/>
        <v>657.90222885892467</v>
      </c>
      <c r="Q362">
        <f t="shared" si="74"/>
        <v>2187.9735683848103</v>
      </c>
      <c r="T362">
        <f t="shared" si="83"/>
        <v>78.345529609577099</v>
      </c>
      <c r="U362">
        <f t="shared" si="75"/>
        <v>6.9568982972132005</v>
      </c>
      <c r="AC362" t="str">
        <f t="shared" si="76"/>
        <v>Low</v>
      </c>
      <c r="AD362" t="str">
        <f t="shared" si="77"/>
        <v>High</v>
      </c>
      <c r="AH362" t="str">
        <f t="shared" si="78"/>
        <v>High</v>
      </c>
      <c r="AI362">
        <f t="shared" si="79"/>
        <v>1</v>
      </c>
      <c r="AJ362">
        <f t="shared" si="80"/>
        <v>0</v>
      </c>
      <c r="AK362" t="str">
        <f t="shared" si="81"/>
        <v>Medium</v>
      </c>
    </row>
    <row r="363" spans="1:37" x14ac:dyDescent="0.25">
      <c r="A363" s="9">
        <v>44576.958333333336</v>
      </c>
      <c r="B363" s="1" t="str">
        <f t="shared" si="70"/>
        <v>Saturday</v>
      </c>
      <c r="C363" s="1" t="str">
        <f t="shared" si="71"/>
        <v>Weekend</v>
      </c>
      <c r="D363" s="4">
        <f t="shared" si="72"/>
        <v>23</v>
      </c>
      <c r="E363" s="4" t="str">
        <f t="shared" si="73"/>
        <v>Off-Peak</v>
      </c>
      <c r="F363">
        <v>20.586709954616602</v>
      </c>
      <c r="G363">
        <v>49.407609433172297</v>
      </c>
      <c r="H363">
        <v>1060.1018098967099</v>
      </c>
      <c r="I363">
        <v>4</v>
      </c>
      <c r="J363" t="s">
        <v>12</v>
      </c>
      <c r="K363" t="s">
        <v>11</v>
      </c>
      <c r="L363">
        <v>16.6838314349766</v>
      </c>
      <c r="M363" t="s">
        <v>17</v>
      </c>
      <c r="N363" t="s">
        <v>19</v>
      </c>
      <c r="O363">
        <v>68.166419168324396</v>
      </c>
      <c r="P363">
        <f t="shared" si="82"/>
        <v>423.81262675551028</v>
      </c>
      <c r="Q363">
        <f t="shared" si="74"/>
        <v>1403.3223000631117</v>
      </c>
      <c r="T363">
        <f t="shared" si="83"/>
        <v>68.208506734827381</v>
      </c>
      <c r="U363">
        <f t="shared" si="75"/>
        <v>4.2087566502985396E-2</v>
      </c>
      <c r="AC363" t="str">
        <f t="shared" si="76"/>
        <v>Low</v>
      </c>
      <c r="AD363" t="str">
        <f t="shared" si="77"/>
        <v>Medium</v>
      </c>
      <c r="AH363" t="str">
        <f t="shared" si="78"/>
        <v>Low</v>
      </c>
      <c r="AI363">
        <f t="shared" si="79"/>
        <v>0</v>
      </c>
      <c r="AJ363">
        <f t="shared" si="80"/>
        <v>1</v>
      </c>
      <c r="AK363" t="str">
        <f t="shared" si="81"/>
        <v>Low</v>
      </c>
    </row>
    <row r="364" spans="1:37" x14ac:dyDescent="0.25">
      <c r="A364" s="9">
        <v>44577</v>
      </c>
      <c r="B364" s="1" t="str">
        <f t="shared" si="70"/>
        <v>Sunday</v>
      </c>
      <c r="C364" s="1" t="str">
        <f t="shared" si="71"/>
        <v>Weekend</v>
      </c>
      <c r="D364" s="4">
        <f t="shared" si="72"/>
        <v>0</v>
      </c>
      <c r="E364" s="4" t="str">
        <f t="shared" si="73"/>
        <v>Off-Peak</v>
      </c>
      <c r="F364">
        <v>25.015098891974599</v>
      </c>
      <c r="G364">
        <v>39.8048580163982</v>
      </c>
      <c r="H364">
        <v>1151.8399204655</v>
      </c>
      <c r="I364">
        <v>1</v>
      </c>
      <c r="J364" t="s">
        <v>11</v>
      </c>
      <c r="K364" t="s">
        <v>12</v>
      </c>
      <c r="L364">
        <v>18.0568806242104</v>
      </c>
      <c r="M364" t="s">
        <v>18</v>
      </c>
      <c r="N364" t="s">
        <v>14</v>
      </c>
      <c r="O364">
        <v>78.273080862225001</v>
      </c>
      <c r="P364">
        <f t="shared" si="82"/>
        <v>625.75517257526883</v>
      </c>
      <c r="Q364">
        <f t="shared" si="74"/>
        <v>1958.0088583480829</v>
      </c>
      <c r="T364">
        <f t="shared" si="83"/>
        <v>77.075109913749344</v>
      </c>
      <c r="U364">
        <f t="shared" si="75"/>
        <v>1.1979709484756569</v>
      </c>
      <c r="AC364" t="str">
        <f t="shared" si="76"/>
        <v>Low</v>
      </c>
      <c r="AD364" t="str">
        <f t="shared" si="77"/>
        <v>Medium</v>
      </c>
      <c r="AH364" t="str">
        <f t="shared" si="78"/>
        <v>High</v>
      </c>
      <c r="AI364">
        <f t="shared" si="79"/>
        <v>1</v>
      </c>
      <c r="AJ364">
        <f t="shared" si="80"/>
        <v>0</v>
      </c>
      <c r="AK364" t="str">
        <f t="shared" si="81"/>
        <v>Medium</v>
      </c>
    </row>
    <row r="365" spans="1:37" x14ac:dyDescent="0.25">
      <c r="A365" s="9">
        <v>44577.041666666664</v>
      </c>
      <c r="B365" s="1" t="str">
        <f t="shared" si="70"/>
        <v>Sunday</v>
      </c>
      <c r="C365" s="1" t="str">
        <f t="shared" si="71"/>
        <v>Weekend</v>
      </c>
      <c r="D365" s="4">
        <f t="shared" si="72"/>
        <v>1</v>
      </c>
      <c r="E365" s="4" t="str">
        <f t="shared" si="73"/>
        <v>Off-Peak</v>
      </c>
      <c r="F365">
        <v>27.085200397884499</v>
      </c>
      <c r="G365">
        <v>55.766232967783203</v>
      </c>
      <c r="H365">
        <v>1633.95882630148</v>
      </c>
      <c r="I365">
        <v>5</v>
      </c>
      <c r="J365" t="s">
        <v>11</v>
      </c>
      <c r="K365" t="s">
        <v>12</v>
      </c>
      <c r="L365">
        <v>5.8633750306549297</v>
      </c>
      <c r="M365" t="s">
        <v>20</v>
      </c>
      <c r="N365" t="s">
        <v>19</v>
      </c>
      <c r="O365">
        <v>83.730321369260807</v>
      </c>
      <c r="P365">
        <f t="shared" si="82"/>
        <v>733.60808059356259</v>
      </c>
      <c r="Q365">
        <f t="shared" si="74"/>
        <v>2267.8525336656999</v>
      </c>
      <c r="T365">
        <f t="shared" si="83"/>
        <v>81.219905877389877</v>
      </c>
      <c r="U365">
        <f t="shared" si="75"/>
        <v>2.5104154918709298</v>
      </c>
      <c r="AC365" t="str">
        <f t="shared" si="76"/>
        <v>Medium</v>
      </c>
      <c r="AD365" t="str">
        <f t="shared" si="77"/>
        <v>High</v>
      </c>
      <c r="AH365" t="str">
        <f t="shared" si="78"/>
        <v>High</v>
      </c>
      <c r="AI365">
        <f t="shared" si="79"/>
        <v>1</v>
      </c>
      <c r="AJ365">
        <f t="shared" si="80"/>
        <v>0</v>
      </c>
      <c r="AK365" t="str">
        <f t="shared" si="81"/>
        <v>High</v>
      </c>
    </row>
    <row r="366" spans="1:37" x14ac:dyDescent="0.25">
      <c r="A366" s="9">
        <v>44577.083333333336</v>
      </c>
      <c r="B366" s="1" t="str">
        <f t="shared" si="70"/>
        <v>Sunday</v>
      </c>
      <c r="C366" s="1" t="str">
        <f t="shared" si="71"/>
        <v>Weekend</v>
      </c>
      <c r="D366" s="4">
        <f t="shared" si="72"/>
        <v>2</v>
      </c>
      <c r="E366" s="4" t="str">
        <f t="shared" si="73"/>
        <v>Off-Peak</v>
      </c>
      <c r="F366">
        <v>25.4630266891239</v>
      </c>
      <c r="G366">
        <v>43.3342688262777</v>
      </c>
      <c r="H366">
        <v>1061.8133298960199</v>
      </c>
      <c r="I366">
        <v>3</v>
      </c>
      <c r="J366" t="s">
        <v>11</v>
      </c>
      <c r="K366" t="s">
        <v>12</v>
      </c>
      <c r="L366">
        <v>6.6160400414690699</v>
      </c>
      <c r="M366" t="s">
        <v>16</v>
      </c>
      <c r="N366" t="s">
        <v>19</v>
      </c>
      <c r="O366">
        <v>91.265099666188604</v>
      </c>
      <c r="P366">
        <f t="shared" si="82"/>
        <v>648.36572817103604</v>
      </c>
      <c r="Q366">
        <f t="shared" si="74"/>
        <v>2323.8856685857131</v>
      </c>
      <c r="T366">
        <f t="shared" si="83"/>
        <v>77.971959329261836</v>
      </c>
      <c r="U366">
        <f t="shared" si="75"/>
        <v>13.293140336926768</v>
      </c>
      <c r="AC366" t="str">
        <f t="shared" si="76"/>
        <v>Low</v>
      </c>
      <c r="AD366" t="str">
        <f t="shared" si="77"/>
        <v>Medium</v>
      </c>
      <c r="AH366" t="str">
        <f t="shared" si="78"/>
        <v>High</v>
      </c>
      <c r="AI366">
        <f t="shared" si="79"/>
        <v>1</v>
      </c>
      <c r="AJ366">
        <f t="shared" si="80"/>
        <v>0</v>
      </c>
      <c r="AK366" t="str">
        <f t="shared" si="81"/>
        <v>Medium</v>
      </c>
    </row>
    <row r="367" spans="1:37" x14ac:dyDescent="0.25">
      <c r="A367" s="9">
        <v>44577.125</v>
      </c>
      <c r="B367" s="1" t="str">
        <f t="shared" si="70"/>
        <v>Sunday</v>
      </c>
      <c r="C367" s="1" t="str">
        <f t="shared" si="71"/>
        <v>Weekend</v>
      </c>
      <c r="D367" s="4">
        <f t="shared" si="72"/>
        <v>3</v>
      </c>
      <c r="E367" s="4" t="str">
        <f t="shared" si="73"/>
        <v>Off-Peak</v>
      </c>
      <c r="F367">
        <v>24.932757632110199</v>
      </c>
      <c r="G367">
        <v>37.658715052296202</v>
      </c>
      <c r="H367">
        <v>1143.8340812369599</v>
      </c>
      <c r="I367">
        <v>0</v>
      </c>
      <c r="J367" t="s">
        <v>11</v>
      </c>
      <c r="K367" t="s">
        <v>11</v>
      </c>
      <c r="L367">
        <v>6.5380469154941103</v>
      </c>
      <c r="M367" t="s">
        <v>16</v>
      </c>
      <c r="N367" t="s">
        <v>14</v>
      </c>
      <c r="O367">
        <v>84.2700705970787</v>
      </c>
      <c r="P367">
        <f t="shared" si="82"/>
        <v>621.64240314154938</v>
      </c>
      <c r="Q367">
        <f t="shared" si="74"/>
        <v>2101.0852458377794</v>
      </c>
      <c r="T367">
        <f t="shared" si="83"/>
        <v>76.910244702766832</v>
      </c>
      <c r="U367">
        <f t="shared" si="75"/>
        <v>7.359825894311868</v>
      </c>
      <c r="AC367" t="str">
        <f t="shared" si="76"/>
        <v>Low</v>
      </c>
      <c r="AD367" t="str">
        <f t="shared" si="77"/>
        <v>Medium</v>
      </c>
      <c r="AH367" t="str">
        <f t="shared" si="78"/>
        <v>High</v>
      </c>
      <c r="AI367">
        <f t="shared" si="79"/>
        <v>1</v>
      </c>
      <c r="AJ367">
        <f t="shared" si="80"/>
        <v>1</v>
      </c>
      <c r="AK367" t="str">
        <f t="shared" si="81"/>
        <v>Medium</v>
      </c>
    </row>
    <row r="368" spans="1:37" x14ac:dyDescent="0.25">
      <c r="A368" s="9">
        <v>44577.166666666664</v>
      </c>
      <c r="B368" s="1" t="str">
        <f t="shared" si="70"/>
        <v>Sunday</v>
      </c>
      <c r="C368" s="1" t="str">
        <f t="shared" si="71"/>
        <v>Weekend</v>
      </c>
      <c r="D368" s="4">
        <f t="shared" si="72"/>
        <v>4</v>
      </c>
      <c r="E368" s="4" t="str">
        <f t="shared" si="73"/>
        <v>Off-Peak</v>
      </c>
      <c r="F368">
        <v>20.7298522213407</v>
      </c>
      <c r="G368">
        <v>51.5216274359395</v>
      </c>
      <c r="H368">
        <v>1630.3169932267899</v>
      </c>
      <c r="I368">
        <v>6</v>
      </c>
      <c r="J368" t="s">
        <v>11</v>
      </c>
      <c r="K368" t="s">
        <v>12</v>
      </c>
      <c r="L368">
        <v>27.3993279823233</v>
      </c>
      <c r="M368" t="s">
        <v>17</v>
      </c>
      <c r="N368" t="s">
        <v>19</v>
      </c>
      <c r="O368">
        <v>72.992596848124705</v>
      </c>
      <c r="P368">
        <f t="shared" si="82"/>
        <v>429.72677311862395</v>
      </c>
      <c r="Q368">
        <f t="shared" si="74"/>
        <v>1513.125745913524</v>
      </c>
      <c r="T368">
        <f t="shared" si="83"/>
        <v>68.495108859240418</v>
      </c>
      <c r="U368">
        <f t="shared" si="75"/>
        <v>4.4974879888842878</v>
      </c>
      <c r="AC368" t="str">
        <f t="shared" si="76"/>
        <v>High</v>
      </c>
      <c r="AD368" t="str">
        <f t="shared" si="77"/>
        <v>High</v>
      </c>
      <c r="AH368" t="str">
        <f t="shared" si="78"/>
        <v>Low</v>
      </c>
      <c r="AI368">
        <f t="shared" si="79"/>
        <v>1</v>
      </c>
      <c r="AJ368">
        <f t="shared" si="80"/>
        <v>0</v>
      </c>
      <c r="AK368" t="str">
        <f t="shared" si="81"/>
        <v>Low</v>
      </c>
    </row>
    <row r="369" spans="1:37" x14ac:dyDescent="0.25">
      <c r="A369" s="9">
        <v>44577.208333333336</v>
      </c>
      <c r="B369" s="1" t="str">
        <f t="shared" si="70"/>
        <v>Sunday</v>
      </c>
      <c r="C369" s="1" t="str">
        <f t="shared" si="71"/>
        <v>Weekend</v>
      </c>
      <c r="D369" s="4">
        <f t="shared" si="72"/>
        <v>5</v>
      </c>
      <c r="E369" s="4" t="str">
        <f t="shared" si="73"/>
        <v>Off-Peak</v>
      </c>
      <c r="F369">
        <v>26.594865997815301</v>
      </c>
      <c r="G369">
        <v>43.345920177722597</v>
      </c>
      <c r="H369">
        <v>1337.23185013439</v>
      </c>
      <c r="I369">
        <v>0</v>
      </c>
      <c r="J369" t="s">
        <v>12</v>
      </c>
      <c r="K369" t="s">
        <v>11</v>
      </c>
      <c r="L369">
        <v>24.854366733932199</v>
      </c>
      <c r="M369" t="s">
        <v>16</v>
      </c>
      <c r="N369" t="s">
        <v>14</v>
      </c>
      <c r="O369">
        <v>82.859635885748901</v>
      </c>
      <c r="P369">
        <f t="shared" si="82"/>
        <v>707.28689744175244</v>
      </c>
      <c r="Q369">
        <f t="shared" si="74"/>
        <v>2203.6409130092597</v>
      </c>
      <c r="T369">
        <f t="shared" si="83"/>
        <v>80.238149168146961</v>
      </c>
      <c r="U369">
        <f t="shared" si="75"/>
        <v>2.6214867176019396</v>
      </c>
      <c r="AC369" t="str">
        <f t="shared" si="76"/>
        <v>Low</v>
      </c>
      <c r="AD369" t="str">
        <f t="shared" si="77"/>
        <v>Medium</v>
      </c>
      <c r="AH369" t="str">
        <f t="shared" si="78"/>
        <v>High</v>
      </c>
      <c r="AI369">
        <f t="shared" si="79"/>
        <v>0</v>
      </c>
      <c r="AJ369">
        <f t="shared" si="80"/>
        <v>1</v>
      </c>
      <c r="AK369" t="str">
        <f t="shared" si="81"/>
        <v>High</v>
      </c>
    </row>
    <row r="370" spans="1:37" x14ac:dyDescent="0.25">
      <c r="A370" s="9">
        <v>44577.25</v>
      </c>
      <c r="B370" s="1" t="str">
        <f t="shared" si="70"/>
        <v>Sunday</v>
      </c>
      <c r="C370" s="1" t="str">
        <f t="shared" si="71"/>
        <v>Weekend</v>
      </c>
      <c r="D370" s="4">
        <f t="shared" si="72"/>
        <v>6</v>
      </c>
      <c r="E370" s="4" t="str">
        <f t="shared" si="73"/>
        <v>Off-Peak</v>
      </c>
      <c r="F370">
        <v>23.9456205773335</v>
      </c>
      <c r="G370">
        <v>34.187846233846997</v>
      </c>
      <c r="H370">
        <v>1449.9306860386901</v>
      </c>
      <c r="I370">
        <v>1</v>
      </c>
      <c r="J370" t="s">
        <v>11</v>
      </c>
      <c r="K370" t="s">
        <v>11</v>
      </c>
      <c r="L370">
        <v>26.5939073602039</v>
      </c>
      <c r="M370" t="s">
        <v>18</v>
      </c>
      <c r="N370" t="s">
        <v>14</v>
      </c>
      <c r="O370">
        <v>77.194193207887295</v>
      </c>
      <c r="P370">
        <f t="shared" si="82"/>
        <v>573.3927448336176</v>
      </c>
      <c r="Q370">
        <f t="shared" si="74"/>
        <v>1848.462861329444</v>
      </c>
      <c r="T370">
        <f t="shared" si="83"/>
        <v>74.9337804238328</v>
      </c>
      <c r="U370">
        <f t="shared" si="75"/>
        <v>2.2604127840544948</v>
      </c>
      <c r="AC370" t="str">
        <f t="shared" si="76"/>
        <v>Low</v>
      </c>
      <c r="AD370" t="str">
        <f t="shared" si="77"/>
        <v>Medium</v>
      </c>
      <c r="AH370" t="str">
        <f t="shared" si="78"/>
        <v>High</v>
      </c>
      <c r="AI370">
        <f t="shared" si="79"/>
        <v>1</v>
      </c>
      <c r="AJ370">
        <f t="shared" si="80"/>
        <v>1</v>
      </c>
      <c r="AK370" t="str">
        <f t="shared" si="81"/>
        <v>Medium</v>
      </c>
    </row>
    <row r="371" spans="1:37" x14ac:dyDescent="0.25">
      <c r="A371" s="9">
        <v>44577.291666666664</v>
      </c>
      <c r="B371" s="1" t="str">
        <f t="shared" si="70"/>
        <v>Sunday</v>
      </c>
      <c r="C371" s="1" t="str">
        <f t="shared" si="71"/>
        <v>Weekend</v>
      </c>
      <c r="D371" s="4">
        <f t="shared" si="72"/>
        <v>7</v>
      </c>
      <c r="E371" s="4" t="str">
        <f t="shared" si="73"/>
        <v>Off-Peak</v>
      </c>
      <c r="F371">
        <v>27.433207137901299</v>
      </c>
      <c r="G371">
        <v>52.278136710523</v>
      </c>
      <c r="H371">
        <v>1753.84490136052</v>
      </c>
      <c r="I371">
        <v>1</v>
      </c>
      <c r="J371" t="s">
        <v>11</v>
      </c>
      <c r="K371" t="s">
        <v>11</v>
      </c>
      <c r="L371">
        <v>19.7000472070482</v>
      </c>
      <c r="M371" t="s">
        <v>17</v>
      </c>
      <c r="N371" t="s">
        <v>14</v>
      </c>
      <c r="O371">
        <v>94.620238214575707</v>
      </c>
      <c r="P371">
        <f t="shared" si="82"/>
        <v>752.58085387099879</v>
      </c>
      <c r="Q371">
        <f t="shared" si="74"/>
        <v>2595.7365943780196</v>
      </c>
      <c r="T371">
        <f t="shared" si="83"/>
        <v>81.916691482937921</v>
      </c>
      <c r="U371">
        <f t="shared" si="75"/>
        <v>12.703546731637786</v>
      </c>
      <c r="AC371" t="str">
        <f t="shared" si="76"/>
        <v>Low</v>
      </c>
      <c r="AD371" t="str">
        <f t="shared" si="77"/>
        <v>High</v>
      </c>
      <c r="AH371" t="str">
        <f t="shared" si="78"/>
        <v>High</v>
      </c>
      <c r="AI371">
        <f t="shared" si="79"/>
        <v>1</v>
      </c>
      <c r="AJ371">
        <f t="shared" si="80"/>
        <v>1</v>
      </c>
      <c r="AK371" t="str">
        <f t="shared" si="81"/>
        <v>High</v>
      </c>
    </row>
    <row r="372" spans="1:37" x14ac:dyDescent="0.25">
      <c r="A372" s="9">
        <v>44577.333333333336</v>
      </c>
      <c r="B372" s="1" t="str">
        <f t="shared" si="70"/>
        <v>Sunday</v>
      </c>
      <c r="C372" s="1" t="str">
        <f t="shared" si="71"/>
        <v>Weekend</v>
      </c>
      <c r="D372" s="4">
        <f t="shared" si="72"/>
        <v>8</v>
      </c>
      <c r="E372" s="4" t="str">
        <f t="shared" si="73"/>
        <v>Peak</v>
      </c>
      <c r="F372">
        <v>29.4548449312713</v>
      </c>
      <c r="G372">
        <v>39.189049805945302</v>
      </c>
      <c r="H372">
        <v>1279.29970681073</v>
      </c>
      <c r="I372">
        <v>9</v>
      </c>
      <c r="J372" t="s">
        <v>11</v>
      </c>
      <c r="K372" t="s">
        <v>12</v>
      </c>
      <c r="L372">
        <v>21.637529856725301</v>
      </c>
      <c r="M372" t="s">
        <v>13</v>
      </c>
      <c r="N372" t="s">
        <v>14</v>
      </c>
      <c r="O372">
        <v>89.003574447596094</v>
      </c>
      <c r="P372">
        <f t="shared" si="82"/>
        <v>867.58788992523853</v>
      </c>
      <c r="Q372">
        <f t="shared" si="74"/>
        <v>2621.5864836828036</v>
      </c>
      <c r="T372">
        <f t="shared" si="83"/>
        <v>85.964452494647389</v>
      </c>
      <c r="U372">
        <f t="shared" si="75"/>
        <v>3.0391219529487046</v>
      </c>
      <c r="AC372" t="str">
        <f t="shared" si="76"/>
        <v>High</v>
      </c>
      <c r="AD372" t="str">
        <f t="shared" si="77"/>
        <v>Medium</v>
      </c>
      <c r="AH372" t="str">
        <f t="shared" si="78"/>
        <v>High</v>
      </c>
      <c r="AI372">
        <f t="shared" si="79"/>
        <v>1</v>
      </c>
      <c r="AJ372">
        <f t="shared" si="80"/>
        <v>0</v>
      </c>
      <c r="AK372" t="str">
        <f t="shared" si="81"/>
        <v>High</v>
      </c>
    </row>
    <row r="373" spans="1:37" x14ac:dyDescent="0.25">
      <c r="A373" s="9">
        <v>44577.375</v>
      </c>
      <c r="B373" s="1" t="str">
        <f t="shared" si="70"/>
        <v>Sunday</v>
      </c>
      <c r="C373" s="1" t="str">
        <f t="shared" si="71"/>
        <v>Weekend</v>
      </c>
      <c r="D373" s="4">
        <f t="shared" si="72"/>
        <v>9</v>
      </c>
      <c r="E373" s="4" t="str">
        <f t="shared" si="73"/>
        <v>Peak</v>
      </c>
      <c r="F373">
        <v>26.625763455464998</v>
      </c>
      <c r="G373">
        <v>55.9871870737405</v>
      </c>
      <c r="H373">
        <v>1057.98703846904</v>
      </c>
      <c r="I373">
        <v>0</v>
      </c>
      <c r="J373" t="s">
        <v>12</v>
      </c>
      <c r="K373" t="s">
        <v>12</v>
      </c>
      <c r="L373">
        <v>19.4950080493748</v>
      </c>
      <c r="M373" t="s">
        <v>13</v>
      </c>
      <c r="N373" t="s">
        <v>14</v>
      </c>
      <c r="O373">
        <v>68.8316700142569</v>
      </c>
      <c r="P373">
        <f t="shared" si="82"/>
        <v>708.93127958637535</v>
      </c>
      <c r="Q373">
        <f t="shared" si="74"/>
        <v>1832.6957640442274</v>
      </c>
      <c r="T373">
        <f t="shared" si="83"/>
        <v>80.300012635898469</v>
      </c>
      <c r="U373">
        <f t="shared" si="75"/>
        <v>11.468342621641568</v>
      </c>
      <c r="AC373" t="str">
        <f t="shared" si="76"/>
        <v>Low</v>
      </c>
      <c r="AD373" t="str">
        <f t="shared" si="77"/>
        <v>Medium</v>
      </c>
      <c r="AH373" t="str">
        <f t="shared" si="78"/>
        <v>Low</v>
      </c>
      <c r="AI373">
        <f t="shared" si="79"/>
        <v>0</v>
      </c>
      <c r="AJ373">
        <f t="shared" si="80"/>
        <v>0</v>
      </c>
      <c r="AK373" t="str">
        <f t="shared" si="81"/>
        <v>High</v>
      </c>
    </row>
    <row r="374" spans="1:37" x14ac:dyDescent="0.25">
      <c r="A374" s="9">
        <v>44577.416666666664</v>
      </c>
      <c r="B374" s="1" t="str">
        <f t="shared" si="70"/>
        <v>Sunday</v>
      </c>
      <c r="C374" s="1" t="str">
        <f t="shared" si="71"/>
        <v>Weekend</v>
      </c>
      <c r="D374" s="4">
        <f t="shared" si="72"/>
        <v>10</v>
      </c>
      <c r="E374" s="4" t="str">
        <f t="shared" si="73"/>
        <v>Peak</v>
      </c>
      <c r="F374">
        <v>24.209138238460199</v>
      </c>
      <c r="G374">
        <v>55.104849358686302</v>
      </c>
      <c r="H374">
        <v>1310.2166279124301</v>
      </c>
      <c r="I374">
        <v>6</v>
      </c>
      <c r="J374" t="s">
        <v>11</v>
      </c>
      <c r="K374" t="s">
        <v>11</v>
      </c>
      <c r="L374">
        <v>15.7174988735441</v>
      </c>
      <c r="M374" t="s">
        <v>17</v>
      </c>
      <c r="N374" t="s">
        <v>14</v>
      </c>
      <c r="O374">
        <v>84.0109714542495</v>
      </c>
      <c r="P374">
        <f t="shared" si="82"/>
        <v>586.08237424887579</v>
      </c>
      <c r="Q374">
        <f t="shared" si="74"/>
        <v>2033.8332214832596</v>
      </c>
      <c r="T374">
        <f t="shared" si="83"/>
        <v>75.461400414962583</v>
      </c>
      <c r="U374">
        <f t="shared" si="75"/>
        <v>8.5495710392869171</v>
      </c>
      <c r="AC374" t="str">
        <f t="shared" si="76"/>
        <v>High</v>
      </c>
      <c r="AD374" t="str">
        <f t="shared" si="77"/>
        <v>Medium</v>
      </c>
      <c r="AH374" t="str">
        <f t="shared" si="78"/>
        <v>High</v>
      </c>
      <c r="AI374">
        <f t="shared" si="79"/>
        <v>1</v>
      </c>
      <c r="AJ374">
        <f t="shared" si="80"/>
        <v>1</v>
      </c>
      <c r="AK374" t="str">
        <f t="shared" si="81"/>
        <v>Medium</v>
      </c>
    </row>
    <row r="375" spans="1:37" x14ac:dyDescent="0.25">
      <c r="A375" s="9">
        <v>44577.458333333336</v>
      </c>
      <c r="B375" s="1" t="str">
        <f t="shared" si="70"/>
        <v>Sunday</v>
      </c>
      <c r="C375" s="1" t="str">
        <f t="shared" si="71"/>
        <v>Weekend</v>
      </c>
      <c r="D375" s="4">
        <f t="shared" si="72"/>
        <v>11</v>
      </c>
      <c r="E375" s="4" t="str">
        <f t="shared" si="73"/>
        <v>Peak</v>
      </c>
      <c r="F375">
        <v>27.246529070906298</v>
      </c>
      <c r="G375">
        <v>36.553176380237304</v>
      </c>
      <c r="H375">
        <v>1069.90463951935</v>
      </c>
      <c r="I375">
        <v>9</v>
      </c>
      <c r="J375" t="s">
        <v>12</v>
      </c>
      <c r="K375" t="s">
        <v>11</v>
      </c>
      <c r="L375">
        <v>5.6866412125610797</v>
      </c>
      <c r="M375" t="s">
        <v>21</v>
      </c>
      <c r="N375" t="s">
        <v>19</v>
      </c>
      <c r="O375">
        <v>78.979054518800098</v>
      </c>
      <c r="P375">
        <f t="shared" si="82"/>
        <v>742.37334641174209</v>
      </c>
      <c r="Q375">
        <f t="shared" si="74"/>
        <v>2151.9051049391801</v>
      </c>
      <c r="T375">
        <f t="shared" si="83"/>
        <v>81.542921164732675</v>
      </c>
      <c r="U375">
        <f t="shared" si="75"/>
        <v>2.5638666459325776</v>
      </c>
      <c r="AC375" t="str">
        <f t="shared" si="76"/>
        <v>High</v>
      </c>
      <c r="AD375" t="str">
        <f t="shared" si="77"/>
        <v>Medium</v>
      </c>
      <c r="AH375" t="str">
        <f t="shared" si="78"/>
        <v>High</v>
      </c>
      <c r="AI375">
        <f t="shared" si="79"/>
        <v>0</v>
      </c>
      <c r="AJ375">
        <f t="shared" si="80"/>
        <v>1</v>
      </c>
      <c r="AK375" t="str">
        <f t="shared" si="81"/>
        <v>High</v>
      </c>
    </row>
    <row r="376" spans="1:37" x14ac:dyDescent="0.25">
      <c r="A376" s="9">
        <v>44577.5</v>
      </c>
      <c r="B376" s="1" t="str">
        <f t="shared" si="70"/>
        <v>Sunday</v>
      </c>
      <c r="C376" s="1" t="str">
        <f t="shared" si="71"/>
        <v>Weekend</v>
      </c>
      <c r="D376" s="4">
        <f t="shared" si="72"/>
        <v>12</v>
      </c>
      <c r="E376" s="4" t="str">
        <f t="shared" si="73"/>
        <v>Peak</v>
      </c>
      <c r="F376">
        <v>22.8755811997145</v>
      </c>
      <c r="G376">
        <v>53.1052343803469</v>
      </c>
      <c r="H376">
        <v>1032.43251911373</v>
      </c>
      <c r="I376">
        <v>5</v>
      </c>
      <c r="J376" t="s">
        <v>12</v>
      </c>
      <c r="K376" t="s">
        <v>11</v>
      </c>
      <c r="L376">
        <v>21.079384140812401</v>
      </c>
      <c r="M376" t="s">
        <v>16</v>
      </c>
      <c r="N376" t="s">
        <v>14</v>
      </c>
      <c r="O376">
        <v>67.482455031081102</v>
      </c>
      <c r="P376">
        <f t="shared" si="82"/>
        <v>523.29221522473142</v>
      </c>
      <c r="Q376">
        <f t="shared" si="74"/>
        <v>1543.7003796195779</v>
      </c>
      <c r="T376">
        <f t="shared" si="83"/>
        <v>72.79132756312525</v>
      </c>
      <c r="U376">
        <f t="shared" si="75"/>
        <v>5.3088725320441483</v>
      </c>
      <c r="AC376" t="str">
        <f t="shared" si="76"/>
        <v>Medium</v>
      </c>
      <c r="AD376" t="str">
        <f t="shared" si="77"/>
        <v>Medium</v>
      </c>
      <c r="AH376" t="str">
        <f t="shared" si="78"/>
        <v>Low</v>
      </c>
      <c r="AI376">
        <f t="shared" si="79"/>
        <v>0</v>
      </c>
      <c r="AJ376">
        <f t="shared" si="80"/>
        <v>1</v>
      </c>
      <c r="AK376" t="str">
        <f t="shared" si="81"/>
        <v>Medium</v>
      </c>
    </row>
    <row r="377" spans="1:37" x14ac:dyDescent="0.25">
      <c r="A377" s="9">
        <v>44577.541666666664</v>
      </c>
      <c r="B377" s="1" t="str">
        <f t="shared" si="70"/>
        <v>Sunday</v>
      </c>
      <c r="C377" s="1" t="str">
        <f t="shared" si="71"/>
        <v>Weekend</v>
      </c>
      <c r="D377" s="4">
        <f t="shared" si="72"/>
        <v>13</v>
      </c>
      <c r="E377" s="4" t="str">
        <f t="shared" si="73"/>
        <v>Peak</v>
      </c>
      <c r="F377">
        <v>26.490491708295099</v>
      </c>
      <c r="G377">
        <v>59.587972789586203</v>
      </c>
      <c r="H377">
        <v>1439.4568467117101</v>
      </c>
      <c r="I377">
        <v>5</v>
      </c>
      <c r="J377" t="s">
        <v>12</v>
      </c>
      <c r="K377" t="s">
        <v>12</v>
      </c>
      <c r="L377">
        <v>20.6268173668164</v>
      </c>
      <c r="M377" t="s">
        <v>16</v>
      </c>
      <c r="N377" t="s">
        <v>19</v>
      </c>
      <c r="O377">
        <v>78.8322123678672</v>
      </c>
      <c r="P377">
        <f t="shared" si="82"/>
        <v>701.74615094725141</v>
      </c>
      <c r="Q377">
        <f t="shared" si="74"/>
        <v>2088.3040680775443</v>
      </c>
      <c r="T377">
        <f t="shared" si="83"/>
        <v>80.029169012982521</v>
      </c>
      <c r="U377">
        <f t="shared" si="75"/>
        <v>1.1969566451153213</v>
      </c>
      <c r="AC377" t="str">
        <f t="shared" si="76"/>
        <v>Medium</v>
      </c>
      <c r="AD377" t="str">
        <f t="shared" si="77"/>
        <v>Medium</v>
      </c>
      <c r="AH377" t="str">
        <f t="shared" si="78"/>
        <v>High</v>
      </c>
      <c r="AI377">
        <f t="shared" si="79"/>
        <v>0</v>
      </c>
      <c r="AJ377">
        <f t="shared" si="80"/>
        <v>0</v>
      </c>
      <c r="AK377" t="str">
        <f t="shared" si="81"/>
        <v>High</v>
      </c>
    </row>
    <row r="378" spans="1:37" x14ac:dyDescent="0.25">
      <c r="A378" s="9">
        <v>44577.583333333336</v>
      </c>
      <c r="B378" s="1" t="str">
        <f t="shared" si="70"/>
        <v>Sunday</v>
      </c>
      <c r="C378" s="1" t="str">
        <f t="shared" si="71"/>
        <v>Weekend</v>
      </c>
      <c r="D378" s="4">
        <f t="shared" si="72"/>
        <v>14</v>
      </c>
      <c r="E378" s="4" t="str">
        <f t="shared" si="73"/>
        <v>Peak</v>
      </c>
      <c r="F378">
        <v>29.847835861620201</v>
      </c>
      <c r="G378">
        <v>57.013532589617697</v>
      </c>
      <c r="H378">
        <v>1250.50241203923</v>
      </c>
      <c r="I378">
        <v>3</v>
      </c>
      <c r="J378" t="s">
        <v>12</v>
      </c>
      <c r="K378" t="s">
        <v>12</v>
      </c>
      <c r="L378">
        <v>20.195806808130801</v>
      </c>
      <c r="M378" t="s">
        <v>15</v>
      </c>
      <c r="N378" t="s">
        <v>14</v>
      </c>
      <c r="O378">
        <v>89.161707912110202</v>
      </c>
      <c r="P378">
        <f t="shared" si="82"/>
        <v>890.89330562222096</v>
      </c>
      <c r="Q378">
        <f t="shared" si="74"/>
        <v>2661.2840229023886</v>
      </c>
      <c r="T378">
        <f t="shared" si="83"/>
        <v>86.751306287665386</v>
      </c>
      <c r="U378">
        <f t="shared" si="75"/>
        <v>2.4104016244448161</v>
      </c>
      <c r="AC378" t="str">
        <f t="shared" si="76"/>
        <v>Low</v>
      </c>
      <c r="AD378" t="str">
        <f t="shared" si="77"/>
        <v>Medium</v>
      </c>
      <c r="AH378" t="str">
        <f t="shared" si="78"/>
        <v>High</v>
      </c>
      <c r="AI378">
        <f t="shared" si="79"/>
        <v>0</v>
      </c>
      <c r="AJ378">
        <f t="shared" si="80"/>
        <v>0</v>
      </c>
      <c r="AK378" t="str">
        <f t="shared" si="81"/>
        <v>High</v>
      </c>
    </row>
    <row r="379" spans="1:37" x14ac:dyDescent="0.25">
      <c r="A379" s="9">
        <v>44577.625</v>
      </c>
      <c r="B379" s="1" t="str">
        <f t="shared" si="70"/>
        <v>Sunday</v>
      </c>
      <c r="C379" s="1" t="str">
        <f t="shared" si="71"/>
        <v>Weekend</v>
      </c>
      <c r="D379" s="4">
        <f t="shared" si="72"/>
        <v>15</v>
      </c>
      <c r="E379" s="4" t="str">
        <f t="shared" si="73"/>
        <v>Peak</v>
      </c>
      <c r="F379">
        <v>25.750670316103999</v>
      </c>
      <c r="G379">
        <v>45.984940582988798</v>
      </c>
      <c r="H379">
        <v>1911.4358314538899</v>
      </c>
      <c r="I379">
        <v>1</v>
      </c>
      <c r="J379" t="s">
        <v>11</v>
      </c>
      <c r="K379" t="s">
        <v>11</v>
      </c>
      <c r="L379">
        <v>7.6071618568925601</v>
      </c>
      <c r="M379" t="s">
        <v>21</v>
      </c>
      <c r="N379" t="s">
        <v>19</v>
      </c>
      <c r="O379">
        <v>80.908737486362099</v>
      </c>
      <c r="P379">
        <f t="shared" si="82"/>
        <v>663.09702172867969</v>
      </c>
      <c r="Q379">
        <f t="shared" si="74"/>
        <v>2083.4542247035156</v>
      </c>
      <c r="T379">
        <f t="shared" si="83"/>
        <v>78.547884780584084</v>
      </c>
      <c r="U379">
        <f t="shared" si="75"/>
        <v>2.3608527057780151</v>
      </c>
      <c r="AC379" t="str">
        <f t="shared" si="76"/>
        <v>Low</v>
      </c>
      <c r="AD379" t="str">
        <f t="shared" si="77"/>
        <v>High</v>
      </c>
      <c r="AH379" t="str">
        <f t="shared" si="78"/>
        <v>High</v>
      </c>
      <c r="AI379">
        <f t="shared" si="79"/>
        <v>1</v>
      </c>
      <c r="AJ379">
        <f t="shared" si="80"/>
        <v>1</v>
      </c>
      <c r="AK379" t="str">
        <f t="shared" si="81"/>
        <v>Medium</v>
      </c>
    </row>
    <row r="380" spans="1:37" x14ac:dyDescent="0.25">
      <c r="A380" s="9">
        <v>44577.666666666664</v>
      </c>
      <c r="B380" s="1" t="str">
        <f t="shared" si="70"/>
        <v>Sunday</v>
      </c>
      <c r="C380" s="1" t="str">
        <f t="shared" si="71"/>
        <v>Weekend</v>
      </c>
      <c r="D380" s="4">
        <f t="shared" si="72"/>
        <v>16</v>
      </c>
      <c r="E380" s="4" t="str">
        <f t="shared" si="73"/>
        <v>Peak</v>
      </c>
      <c r="F380">
        <v>26.2115212417267</v>
      </c>
      <c r="G380">
        <v>56.223130758554603</v>
      </c>
      <c r="H380">
        <v>1145.238586077</v>
      </c>
      <c r="I380">
        <v>1</v>
      </c>
      <c r="J380" t="s">
        <v>12</v>
      </c>
      <c r="K380" t="s">
        <v>11</v>
      </c>
      <c r="L380">
        <v>3.20713584075401</v>
      </c>
      <c r="M380" t="s">
        <v>21</v>
      </c>
      <c r="N380" t="s">
        <v>19</v>
      </c>
      <c r="O380">
        <v>69.846449341304705</v>
      </c>
      <c r="P380">
        <f t="shared" si="82"/>
        <v>687.04384580549004</v>
      </c>
      <c r="Q380">
        <f t="shared" si="74"/>
        <v>1830.7816905687962</v>
      </c>
      <c r="T380">
        <f t="shared" si="83"/>
        <v>79.470609125698459</v>
      </c>
      <c r="U380">
        <f t="shared" si="75"/>
        <v>9.6241597843937541</v>
      </c>
      <c r="AC380" t="str">
        <f t="shared" si="76"/>
        <v>Low</v>
      </c>
      <c r="AD380" t="str">
        <f t="shared" si="77"/>
        <v>Medium</v>
      </c>
      <c r="AH380" t="str">
        <f t="shared" si="78"/>
        <v>Low</v>
      </c>
      <c r="AI380">
        <f t="shared" si="79"/>
        <v>0</v>
      </c>
      <c r="AJ380">
        <f t="shared" si="80"/>
        <v>1</v>
      </c>
      <c r="AK380" t="str">
        <f t="shared" si="81"/>
        <v>High</v>
      </c>
    </row>
    <row r="381" spans="1:37" x14ac:dyDescent="0.25">
      <c r="A381" s="9">
        <v>44577.708333333336</v>
      </c>
      <c r="B381" s="1" t="str">
        <f t="shared" si="70"/>
        <v>Sunday</v>
      </c>
      <c r="C381" s="1" t="str">
        <f t="shared" si="71"/>
        <v>Weekend</v>
      </c>
      <c r="D381" s="4">
        <f t="shared" si="72"/>
        <v>17</v>
      </c>
      <c r="E381" s="4" t="str">
        <f t="shared" si="73"/>
        <v>Peak</v>
      </c>
      <c r="F381">
        <v>25.2719742752877</v>
      </c>
      <c r="G381">
        <v>37.928656420367197</v>
      </c>
      <c r="H381">
        <v>1888.9497951158901</v>
      </c>
      <c r="I381">
        <v>9</v>
      </c>
      <c r="J381" t="s">
        <v>11</v>
      </c>
      <c r="K381" t="s">
        <v>12</v>
      </c>
      <c r="L381">
        <v>23.708442372263601</v>
      </c>
      <c r="M381" t="s">
        <v>17</v>
      </c>
      <c r="N381" t="s">
        <v>19</v>
      </c>
      <c r="O381">
        <v>93.617493928221705</v>
      </c>
      <c r="P381">
        <f t="shared" si="82"/>
        <v>638.67268377080325</v>
      </c>
      <c r="Q381">
        <f t="shared" si="74"/>
        <v>2365.8988982709216</v>
      </c>
      <c r="T381">
        <f t="shared" si="83"/>
        <v>77.58943061197364</v>
      </c>
      <c r="U381">
        <f t="shared" si="75"/>
        <v>16.028063316248065</v>
      </c>
      <c r="AC381" t="str">
        <f t="shared" si="76"/>
        <v>High</v>
      </c>
      <c r="AD381" t="str">
        <f t="shared" si="77"/>
        <v>High</v>
      </c>
      <c r="AH381" t="str">
        <f t="shared" si="78"/>
        <v>High</v>
      </c>
      <c r="AI381">
        <f t="shared" si="79"/>
        <v>1</v>
      </c>
      <c r="AJ381">
        <f t="shared" si="80"/>
        <v>0</v>
      </c>
      <c r="AK381" t="str">
        <f t="shared" si="81"/>
        <v>Medium</v>
      </c>
    </row>
    <row r="382" spans="1:37" x14ac:dyDescent="0.25">
      <c r="A382" s="9">
        <v>44577.75</v>
      </c>
      <c r="B382" s="1" t="str">
        <f t="shared" si="70"/>
        <v>Sunday</v>
      </c>
      <c r="C382" s="1" t="str">
        <f t="shared" si="71"/>
        <v>Weekend</v>
      </c>
      <c r="D382" s="4">
        <f t="shared" si="72"/>
        <v>18</v>
      </c>
      <c r="E382" s="4" t="str">
        <f t="shared" si="73"/>
        <v>Peak</v>
      </c>
      <c r="F382">
        <v>24.685147694890201</v>
      </c>
      <c r="G382">
        <v>59.812353285643503</v>
      </c>
      <c r="H382">
        <v>1899.3740396931801</v>
      </c>
      <c r="I382">
        <v>4</v>
      </c>
      <c r="J382" t="s">
        <v>12</v>
      </c>
      <c r="K382" t="s">
        <v>11</v>
      </c>
      <c r="L382">
        <v>19.010074225237801</v>
      </c>
      <c r="M382" t="s">
        <v>21</v>
      </c>
      <c r="N382" t="s">
        <v>14</v>
      </c>
      <c r="O382">
        <v>71.720433182228007</v>
      </c>
      <c r="P382">
        <f t="shared" si="82"/>
        <v>609.35651671854305</v>
      </c>
      <c r="Q382">
        <f t="shared" si="74"/>
        <v>1770.4294858448025</v>
      </c>
      <c r="T382">
        <f t="shared" si="83"/>
        <v>76.414475454052806</v>
      </c>
      <c r="U382">
        <f t="shared" si="75"/>
        <v>4.6940422718247987</v>
      </c>
      <c r="AC382" t="str">
        <f t="shared" si="76"/>
        <v>Low</v>
      </c>
      <c r="AD382" t="str">
        <f t="shared" si="77"/>
        <v>High</v>
      </c>
      <c r="AH382" t="str">
        <f t="shared" si="78"/>
        <v>Low</v>
      </c>
      <c r="AI382">
        <f t="shared" si="79"/>
        <v>0</v>
      </c>
      <c r="AJ382">
        <f t="shared" si="80"/>
        <v>1</v>
      </c>
      <c r="AK382" t="str">
        <f t="shared" si="81"/>
        <v>Medium</v>
      </c>
    </row>
    <row r="383" spans="1:37" x14ac:dyDescent="0.25">
      <c r="A383" s="9">
        <v>44577.791666666664</v>
      </c>
      <c r="B383" s="1" t="str">
        <f t="shared" si="70"/>
        <v>Sunday</v>
      </c>
      <c r="C383" s="1" t="str">
        <f t="shared" si="71"/>
        <v>Weekend</v>
      </c>
      <c r="D383" s="4">
        <f t="shared" si="72"/>
        <v>19</v>
      </c>
      <c r="E383" s="4" t="str">
        <f t="shared" si="73"/>
        <v>Peak</v>
      </c>
      <c r="F383">
        <v>29.9895841022051</v>
      </c>
      <c r="G383">
        <v>48.613264278995203</v>
      </c>
      <c r="H383">
        <v>1933.0229117823701</v>
      </c>
      <c r="I383">
        <v>4</v>
      </c>
      <c r="J383" t="s">
        <v>12</v>
      </c>
      <c r="K383" t="s">
        <v>11</v>
      </c>
      <c r="L383">
        <v>14.994136049819399</v>
      </c>
      <c r="M383" t="s">
        <v>16</v>
      </c>
      <c r="N383" t="s">
        <v>19</v>
      </c>
      <c r="O383">
        <v>78.845607254986405</v>
      </c>
      <c r="P383">
        <f t="shared" si="82"/>
        <v>899.3751546232329</v>
      </c>
      <c r="Q383">
        <f t="shared" si="74"/>
        <v>2364.5469698628472</v>
      </c>
      <c r="T383">
        <f t="shared" si="83"/>
        <v>87.035117266862372</v>
      </c>
      <c r="U383">
        <f t="shared" si="75"/>
        <v>8.1895100118759672</v>
      </c>
      <c r="AC383" t="str">
        <f t="shared" si="76"/>
        <v>Low</v>
      </c>
      <c r="AD383" t="str">
        <f t="shared" si="77"/>
        <v>High</v>
      </c>
      <c r="AH383" t="str">
        <f t="shared" si="78"/>
        <v>High</v>
      </c>
      <c r="AI383">
        <f t="shared" si="79"/>
        <v>0</v>
      </c>
      <c r="AJ383">
        <f t="shared" si="80"/>
        <v>1</v>
      </c>
      <c r="AK383" t="str">
        <f t="shared" si="81"/>
        <v>High</v>
      </c>
    </row>
    <row r="384" spans="1:37" x14ac:dyDescent="0.25">
      <c r="A384" s="9">
        <v>44577.833333333336</v>
      </c>
      <c r="B384" s="1" t="str">
        <f t="shared" si="70"/>
        <v>Sunday</v>
      </c>
      <c r="C384" s="1" t="str">
        <f t="shared" si="71"/>
        <v>Weekend</v>
      </c>
      <c r="D384" s="4">
        <f t="shared" si="72"/>
        <v>20</v>
      </c>
      <c r="E384" s="4" t="str">
        <f t="shared" si="73"/>
        <v>Peak</v>
      </c>
      <c r="F384">
        <v>21.7625170705107</v>
      </c>
      <c r="G384">
        <v>46.1526130382749</v>
      </c>
      <c r="H384">
        <v>1353.9164908148</v>
      </c>
      <c r="I384">
        <v>6</v>
      </c>
      <c r="J384" t="s">
        <v>11</v>
      </c>
      <c r="K384" t="s">
        <v>12</v>
      </c>
      <c r="L384">
        <v>10.675249438032999</v>
      </c>
      <c r="M384" t="s">
        <v>21</v>
      </c>
      <c r="N384" t="s">
        <v>19</v>
      </c>
      <c r="O384">
        <v>73.123018455442207</v>
      </c>
      <c r="P384">
        <f t="shared" si="82"/>
        <v>473.60714924426964</v>
      </c>
      <c r="Q384">
        <f t="shared" si="74"/>
        <v>1591.3409373838299</v>
      </c>
      <c r="T384">
        <f t="shared" si="83"/>
        <v>70.562729739865759</v>
      </c>
      <c r="U384">
        <f t="shared" si="75"/>
        <v>2.5602887155764478</v>
      </c>
      <c r="AC384" t="str">
        <f t="shared" si="76"/>
        <v>High</v>
      </c>
      <c r="AD384" t="str">
        <f t="shared" si="77"/>
        <v>Medium</v>
      </c>
      <c r="AH384" t="str">
        <f t="shared" si="78"/>
        <v>Low</v>
      </c>
      <c r="AI384">
        <f t="shared" si="79"/>
        <v>1</v>
      </c>
      <c r="AJ384">
        <f t="shared" si="80"/>
        <v>0</v>
      </c>
      <c r="AK384" t="str">
        <f t="shared" si="81"/>
        <v>Low</v>
      </c>
    </row>
    <row r="385" spans="1:37" x14ac:dyDescent="0.25">
      <c r="A385" s="9">
        <v>44577.875</v>
      </c>
      <c r="B385" s="1" t="str">
        <f t="shared" si="70"/>
        <v>Sunday</v>
      </c>
      <c r="C385" s="1" t="str">
        <f t="shared" si="71"/>
        <v>Weekend</v>
      </c>
      <c r="D385" s="4">
        <f t="shared" si="72"/>
        <v>21</v>
      </c>
      <c r="E385" s="4" t="str">
        <f t="shared" si="73"/>
        <v>Peak</v>
      </c>
      <c r="F385">
        <v>21.3013405937245</v>
      </c>
      <c r="G385">
        <v>55.445362986873597</v>
      </c>
      <c r="H385">
        <v>1697.4832825877299</v>
      </c>
      <c r="I385">
        <v>0</v>
      </c>
      <c r="J385" t="s">
        <v>12</v>
      </c>
      <c r="K385" t="s">
        <v>11</v>
      </c>
      <c r="L385">
        <v>26.892402971700498</v>
      </c>
      <c r="M385" t="s">
        <v>15</v>
      </c>
      <c r="N385" t="s">
        <v>19</v>
      </c>
      <c r="O385">
        <v>63.870070769351102</v>
      </c>
      <c r="P385">
        <f t="shared" si="82"/>
        <v>453.74711108985525</v>
      </c>
      <c r="Q385">
        <f t="shared" si="74"/>
        <v>1360.5181312032353</v>
      </c>
      <c r="T385">
        <f t="shared" si="83"/>
        <v>69.639353570121258</v>
      </c>
      <c r="U385">
        <f t="shared" si="75"/>
        <v>5.7692828007701564</v>
      </c>
      <c r="AC385" t="str">
        <f t="shared" si="76"/>
        <v>Low</v>
      </c>
      <c r="AD385" t="str">
        <f t="shared" si="77"/>
        <v>High</v>
      </c>
      <c r="AH385" t="str">
        <f t="shared" si="78"/>
        <v>Low</v>
      </c>
      <c r="AI385">
        <f t="shared" si="79"/>
        <v>0</v>
      </c>
      <c r="AJ385">
        <f t="shared" si="80"/>
        <v>1</v>
      </c>
      <c r="AK385" t="str">
        <f t="shared" si="81"/>
        <v>Low</v>
      </c>
    </row>
    <row r="386" spans="1:37" x14ac:dyDescent="0.25">
      <c r="A386" s="9">
        <v>44577.916666666664</v>
      </c>
      <c r="B386" s="1" t="str">
        <f t="shared" si="70"/>
        <v>Sunday</v>
      </c>
      <c r="C386" s="1" t="str">
        <f t="shared" si="71"/>
        <v>Weekend</v>
      </c>
      <c r="D386" s="4">
        <f t="shared" si="72"/>
        <v>22</v>
      </c>
      <c r="E386" s="4" t="str">
        <f t="shared" si="73"/>
        <v>Off-Peak</v>
      </c>
      <c r="F386">
        <v>27.121075880044199</v>
      </c>
      <c r="G386">
        <v>48.233584009056301</v>
      </c>
      <c r="H386">
        <v>1396.9993650674101</v>
      </c>
      <c r="I386">
        <v>0</v>
      </c>
      <c r="J386" t="s">
        <v>12</v>
      </c>
      <c r="K386" t="s">
        <v>11</v>
      </c>
      <c r="L386">
        <v>21.964968118161199</v>
      </c>
      <c r="M386" t="s">
        <v>18</v>
      </c>
      <c r="N386" t="s">
        <v>19</v>
      </c>
      <c r="O386">
        <v>79.8559009456566</v>
      </c>
      <c r="P386">
        <f t="shared" si="82"/>
        <v>735.55275689111522</v>
      </c>
      <c r="Q386">
        <f t="shared" si="74"/>
        <v>2165.7779490164457</v>
      </c>
      <c r="T386">
        <f t="shared" si="83"/>
        <v>81.291736438946728</v>
      </c>
      <c r="U386">
        <f t="shared" si="75"/>
        <v>1.4358354932901278</v>
      </c>
      <c r="AC386" t="str">
        <f t="shared" si="76"/>
        <v>Low</v>
      </c>
      <c r="AD386" t="str">
        <f t="shared" si="77"/>
        <v>Medium</v>
      </c>
      <c r="AH386" t="str">
        <f t="shared" si="78"/>
        <v>High</v>
      </c>
      <c r="AI386">
        <f t="shared" si="79"/>
        <v>0</v>
      </c>
      <c r="AJ386">
        <f t="shared" si="80"/>
        <v>1</v>
      </c>
      <c r="AK386" t="str">
        <f t="shared" si="81"/>
        <v>High</v>
      </c>
    </row>
    <row r="387" spans="1:37" x14ac:dyDescent="0.25">
      <c r="A387" s="9">
        <v>44577.958333333336</v>
      </c>
      <c r="B387" s="1" t="str">
        <f t="shared" si="70"/>
        <v>Sunday</v>
      </c>
      <c r="C387" s="1" t="str">
        <f t="shared" si="71"/>
        <v>Weekend</v>
      </c>
      <c r="D387" s="4">
        <f t="shared" si="72"/>
        <v>23</v>
      </c>
      <c r="E387" s="4" t="str">
        <f t="shared" si="73"/>
        <v>Off-Peak</v>
      </c>
      <c r="F387">
        <v>28.779058737906698</v>
      </c>
      <c r="G387">
        <v>46.136609806358301</v>
      </c>
      <c r="H387">
        <v>1531.3548514351501</v>
      </c>
      <c r="I387">
        <v>3</v>
      </c>
      <c r="J387" t="s">
        <v>12</v>
      </c>
      <c r="K387" t="s">
        <v>12</v>
      </c>
      <c r="L387">
        <v>1.95651373335885</v>
      </c>
      <c r="M387" t="s">
        <v>21</v>
      </c>
      <c r="N387" t="s">
        <v>14</v>
      </c>
      <c r="O387">
        <v>87.415906591361093</v>
      </c>
      <c r="P387">
        <f t="shared" si="82"/>
        <v>828.23422183988384</v>
      </c>
      <c r="Q387">
        <f t="shared" si="74"/>
        <v>2515.7475104201462</v>
      </c>
      <c r="T387">
        <f t="shared" si="83"/>
        <v>84.611380735342308</v>
      </c>
      <c r="U387">
        <f t="shared" si="75"/>
        <v>2.8045258560187847</v>
      </c>
      <c r="AC387" t="str">
        <f t="shared" si="76"/>
        <v>Low</v>
      </c>
      <c r="AD387" t="str">
        <f t="shared" si="77"/>
        <v>High</v>
      </c>
      <c r="AH387" t="str">
        <f t="shared" si="78"/>
        <v>High</v>
      </c>
      <c r="AI387">
        <f t="shared" si="79"/>
        <v>0</v>
      </c>
      <c r="AJ387">
        <f t="shared" si="80"/>
        <v>0</v>
      </c>
      <c r="AK387" t="str">
        <f t="shared" si="81"/>
        <v>High</v>
      </c>
    </row>
    <row r="388" spans="1:37" x14ac:dyDescent="0.25">
      <c r="A388" s="9">
        <v>44578</v>
      </c>
      <c r="B388" s="1" t="str">
        <f t="shared" si="70"/>
        <v>Monday</v>
      </c>
      <c r="C388" s="1" t="str">
        <f t="shared" si="71"/>
        <v>Weekday</v>
      </c>
      <c r="D388" s="4">
        <f t="shared" si="72"/>
        <v>0</v>
      </c>
      <c r="E388" s="4" t="str">
        <f t="shared" si="73"/>
        <v>Off-Peak</v>
      </c>
      <c r="F388">
        <v>24.346551085683998</v>
      </c>
      <c r="G388">
        <v>33.7247482263477</v>
      </c>
      <c r="H388">
        <v>1184.3206353547901</v>
      </c>
      <c r="I388">
        <v>8</v>
      </c>
      <c r="J388" t="s">
        <v>12</v>
      </c>
      <c r="K388" t="s">
        <v>11</v>
      </c>
      <c r="L388">
        <v>12.1755464578698</v>
      </c>
      <c r="M388" t="s">
        <v>18</v>
      </c>
      <c r="N388" t="s">
        <v>14</v>
      </c>
      <c r="O388">
        <v>78.572763683942398</v>
      </c>
      <c r="P388">
        <f t="shared" si="82"/>
        <v>592.75454976782066</v>
      </c>
      <c r="Q388">
        <f t="shared" si="74"/>
        <v>1912.9758049744801</v>
      </c>
      <c r="T388">
        <f t="shared" si="83"/>
        <v>75.73653098846323</v>
      </c>
      <c r="U388">
        <f t="shared" si="75"/>
        <v>2.8362326954791683</v>
      </c>
      <c r="AC388" t="str">
        <f t="shared" si="76"/>
        <v>High</v>
      </c>
      <c r="AD388" t="str">
        <f t="shared" si="77"/>
        <v>Medium</v>
      </c>
      <c r="AH388" t="str">
        <f t="shared" si="78"/>
        <v>High</v>
      </c>
      <c r="AI388">
        <f t="shared" si="79"/>
        <v>0</v>
      </c>
      <c r="AJ388">
        <f t="shared" si="80"/>
        <v>1</v>
      </c>
      <c r="AK388" t="str">
        <f t="shared" si="81"/>
        <v>Medium</v>
      </c>
    </row>
    <row r="389" spans="1:37" x14ac:dyDescent="0.25">
      <c r="A389" s="9">
        <v>44578.041666666664</v>
      </c>
      <c r="B389" s="1" t="str">
        <f t="shared" ref="B389:B452" si="84">TEXT(A389,"dddd")</f>
        <v>Monday</v>
      </c>
      <c r="C389" s="1" t="str">
        <f t="shared" ref="C389:C452" si="85">IF(OR(B389="Saturday", B389="Sunday"), "Weekend", "Weekday")</f>
        <v>Weekday</v>
      </c>
      <c r="D389" s="4">
        <f t="shared" ref="D389:D452" si="86">HOUR(A389)</f>
        <v>1</v>
      </c>
      <c r="E389" s="4" t="str">
        <f t="shared" ref="E389:E452" si="87">IF(AND(D389&gt;=8, D389&lt;22), "Peak", "Off-Peak")</f>
        <v>Off-Peak</v>
      </c>
      <c r="F389">
        <v>28.0496908264655</v>
      </c>
      <c r="G389">
        <v>52.792683730712</v>
      </c>
      <c r="H389">
        <v>1415.1550011792699</v>
      </c>
      <c r="I389">
        <v>3</v>
      </c>
      <c r="J389" t="s">
        <v>11</v>
      </c>
      <c r="K389" t="s">
        <v>11</v>
      </c>
      <c r="L389">
        <v>28.150951412943101</v>
      </c>
      <c r="M389" t="s">
        <v>15</v>
      </c>
      <c r="N389" t="s">
        <v>14</v>
      </c>
      <c r="O389">
        <v>91.412365367054704</v>
      </c>
      <c r="P389">
        <f t="shared" si="82"/>
        <v>786.7851554603028</v>
      </c>
      <c r="Q389">
        <f t="shared" ref="Q389:Q452" si="88">F389*O389</f>
        <v>2564.088586261787</v>
      </c>
      <c r="T389">
        <f t="shared" si="83"/>
        <v>83.151026657670343</v>
      </c>
      <c r="U389">
        <f t="shared" ref="U389:U452" si="89">ABS(O389-T389)</f>
        <v>8.2613387093843613</v>
      </c>
      <c r="AC389" t="str">
        <f t="shared" ref="AC389:AC452" si="90">IF(I389 &lt;= 4, "Low", IF(I389 &lt;= 5, "Medium", "High"))</f>
        <v>Low</v>
      </c>
      <c r="AD389" t="str">
        <f t="shared" ref="AD389:AD452" si="91">IF(H389 &lt;= 1000, "Low", IF(H389 &lt;= 1500, "Medium", "High"))</f>
        <v>Medium</v>
      </c>
      <c r="AH389" t="str">
        <f t="shared" ref="AH389:AH452" si="92">IF(O389&gt;=$V$4, "High", "Low")</f>
        <v>High</v>
      </c>
      <c r="AI389">
        <f t="shared" ref="AI389:AI452" si="93">IF(J389 = "On", 1, 0)</f>
        <v>1</v>
      </c>
      <c r="AJ389">
        <f t="shared" ref="AJ389:AJ452" si="94">IF(K389 = "On", 1, 0)</f>
        <v>1</v>
      </c>
      <c r="AK389" t="str">
        <f t="shared" ref="AK389:AK452" si="95">IF(F389 &lt;= 22, "Low", IF(F389 &lt;= 26, "Medium", "High"))</f>
        <v>High</v>
      </c>
    </row>
    <row r="390" spans="1:37" x14ac:dyDescent="0.25">
      <c r="A390" s="9">
        <v>44578.083333333336</v>
      </c>
      <c r="B390" s="1" t="str">
        <f t="shared" si="84"/>
        <v>Monday</v>
      </c>
      <c r="C390" s="1" t="str">
        <f t="shared" si="85"/>
        <v>Weekday</v>
      </c>
      <c r="D390" s="4">
        <f t="shared" si="86"/>
        <v>2</v>
      </c>
      <c r="E390" s="4" t="str">
        <f t="shared" si="87"/>
        <v>Off-Peak</v>
      </c>
      <c r="F390">
        <v>27.226570854641601</v>
      </c>
      <c r="G390">
        <v>52.912813213324398</v>
      </c>
      <c r="H390">
        <v>1899.0758644576199</v>
      </c>
      <c r="I390">
        <v>7</v>
      </c>
      <c r="J390" t="s">
        <v>12</v>
      </c>
      <c r="K390" t="s">
        <v>11</v>
      </c>
      <c r="L390">
        <v>15.507894308470201</v>
      </c>
      <c r="M390" t="s">
        <v>16</v>
      </c>
      <c r="N390" t="s">
        <v>14</v>
      </c>
      <c r="O390">
        <v>81.731886289594001</v>
      </c>
      <c r="P390">
        <f t="shared" ref="P390:P453" si="96">F390^2</f>
        <v>741.28616050281948</v>
      </c>
      <c r="Q390">
        <f t="shared" si="88"/>
        <v>2225.2789931471416</v>
      </c>
      <c r="T390">
        <f t="shared" ref="T390:T453" si="97">($S$6*F390)+$R$4</f>
        <v>81.502960450739081</v>
      </c>
      <c r="U390">
        <f t="shared" si="89"/>
        <v>0.22892583885492002</v>
      </c>
      <c r="AC390" t="str">
        <f t="shared" si="90"/>
        <v>High</v>
      </c>
      <c r="AD390" t="str">
        <f t="shared" si="91"/>
        <v>High</v>
      </c>
      <c r="AH390" t="str">
        <f t="shared" si="92"/>
        <v>High</v>
      </c>
      <c r="AI390">
        <f t="shared" si="93"/>
        <v>0</v>
      </c>
      <c r="AJ390">
        <f t="shared" si="94"/>
        <v>1</v>
      </c>
      <c r="AK390" t="str">
        <f t="shared" si="95"/>
        <v>High</v>
      </c>
    </row>
    <row r="391" spans="1:37" x14ac:dyDescent="0.25">
      <c r="A391" s="9">
        <v>44578.125</v>
      </c>
      <c r="B391" s="1" t="str">
        <f t="shared" si="84"/>
        <v>Monday</v>
      </c>
      <c r="C391" s="1" t="str">
        <f t="shared" si="85"/>
        <v>Weekday</v>
      </c>
      <c r="D391" s="4">
        <f t="shared" si="86"/>
        <v>3</v>
      </c>
      <c r="E391" s="4" t="str">
        <f t="shared" si="87"/>
        <v>Off-Peak</v>
      </c>
      <c r="F391">
        <v>27.875945657487701</v>
      </c>
      <c r="G391">
        <v>41.818400523950601</v>
      </c>
      <c r="H391">
        <v>1796.8071571471301</v>
      </c>
      <c r="I391">
        <v>0</v>
      </c>
      <c r="J391" t="s">
        <v>12</v>
      </c>
      <c r="K391" t="s">
        <v>12</v>
      </c>
      <c r="L391">
        <v>8.3643694338414694</v>
      </c>
      <c r="M391" t="s">
        <v>15</v>
      </c>
      <c r="N391" t="s">
        <v>14</v>
      </c>
      <c r="O391">
        <v>79.164186466008005</v>
      </c>
      <c r="P391">
        <f t="shared" si="96"/>
        <v>777.06834629920741</v>
      </c>
      <c r="Q391">
        <f t="shared" si="88"/>
        <v>2206.7765599456625</v>
      </c>
      <c r="T391">
        <f t="shared" si="97"/>
        <v>82.803150829830344</v>
      </c>
      <c r="U391">
        <f t="shared" si="89"/>
        <v>3.638964363822339</v>
      </c>
      <c r="AC391" t="str">
        <f t="shared" si="90"/>
        <v>Low</v>
      </c>
      <c r="AD391" t="str">
        <f t="shared" si="91"/>
        <v>High</v>
      </c>
      <c r="AH391" t="str">
        <f t="shared" si="92"/>
        <v>High</v>
      </c>
      <c r="AI391">
        <f t="shared" si="93"/>
        <v>0</v>
      </c>
      <c r="AJ391">
        <f t="shared" si="94"/>
        <v>0</v>
      </c>
      <c r="AK391" t="str">
        <f t="shared" si="95"/>
        <v>High</v>
      </c>
    </row>
    <row r="392" spans="1:37" x14ac:dyDescent="0.25">
      <c r="A392" s="9">
        <v>44578.166666666664</v>
      </c>
      <c r="B392" s="1" t="str">
        <f t="shared" si="84"/>
        <v>Monday</v>
      </c>
      <c r="C392" s="1" t="str">
        <f t="shared" si="85"/>
        <v>Weekday</v>
      </c>
      <c r="D392" s="4">
        <f t="shared" si="86"/>
        <v>4</v>
      </c>
      <c r="E392" s="4" t="str">
        <f t="shared" si="87"/>
        <v>Off-Peak</v>
      </c>
      <c r="F392">
        <v>28.9788696138577</v>
      </c>
      <c r="G392">
        <v>51.242360231665899</v>
      </c>
      <c r="H392">
        <v>1089.5127072227499</v>
      </c>
      <c r="I392">
        <v>6</v>
      </c>
      <c r="J392" t="s">
        <v>11</v>
      </c>
      <c r="K392" t="s">
        <v>11</v>
      </c>
      <c r="L392">
        <v>2.92944396359837</v>
      </c>
      <c r="M392" t="s">
        <v>13</v>
      </c>
      <c r="N392" t="s">
        <v>14</v>
      </c>
      <c r="O392">
        <v>86.152174107842896</v>
      </c>
      <c r="P392">
        <f t="shared" si="96"/>
        <v>839.77488409696514</v>
      </c>
      <c r="Q392">
        <f t="shared" si="88"/>
        <v>2496.5926204215466</v>
      </c>
      <c r="T392">
        <f t="shared" si="97"/>
        <v>85.011445809334504</v>
      </c>
      <c r="U392">
        <f t="shared" si="89"/>
        <v>1.1407282985083924</v>
      </c>
      <c r="AC392" t="str">
        <f t="shared" si="90"/>
        <v>High</v>
      </c>
      <c r="AD392" t="str">
        <f t="shared" si="91"/>
        <v>Medium</v>
      </c>
      <c r="AH392" t="str">
        <f t="shared" si="92"/>
        <v>High</v>
      </c>
      <c r="AI392">
        <f t="shared" si="93"/>
        <v>1</v>
      </c>
      <c r="AJ392">
        <f t="shared" si="94"/>
        <v>1</v>
      </c>
      <c r="AK392" t="str">
        <f t="shared" si="95"/>
        <v>High</v>
      </c>
    </row>
    <row r="393" spans="1:37" x14ac:dyDescent="0.25">
      <c r="A393" s="9">
        <v>44578.208333333336</v>
      </c>
      <c r="B393" s="1" t="str">
        <f t="shared" si="84"/>
        <v>Monday</v>
      </c>
      <c r="C393" s="1" t="str">
        <f t="shared" si="85"/>
        <v>Weekday</v>
      </c>
      <c r="D393" s="4">
        <f t="shared" si="86"/>
        <v>5</v>
      </c>
      <c r="E393" s="4" t="str">
        <f t="shared" si="87"/>
        <v>Off-Peak</v>
      </c>
      <c r="F393">
        <v>27.066683112008501</v>
      </c>
      <c r="G393">
        <v>56.018064874144002</v>
      </c>
      <c r="H393">
        <v>1745.3950275942</v>
      </c>
      <c r="I393">
        <v>4</v>
      </c>
      <c r="J393" t="s">
        <v>11</v>
      </c>
      <c r="K393" t="s">
        <v>12</v>
      </c>
      <c r="L393">
        <v>14.837525188360001</v>
      </c>
      <c r="M393" t="s">
        <v>15</v>
      </c>
      <c r="N393" t="s">
        <v>19</v>
      </c>
      <c r="O393">
        <v>81.368886765286504</v>
      </c>
      <c r="P393">
        <f t="shared" si="96"/>
        <v>732.60533468588619</v>
      </c>
      <c r="Q393">
        <f t="shared" si="88"/>
        <v>2202.3858732529125</v>
      </c>
      <c r="T393">
        <f t="shared" si="97"/>
        <v>81.182830221178193</v>
      </c>
      <c r="U393">
        <f t="shared" si="89"/>
        <v>0.18605654410831107</v>
      </c>
      <c r="AC393" t="str">
        <f t="shared" si="90"/>
        <v>Low</v>
      </c>
      <c r="AD393" t="str">
        <f t="shared" si="91"/>
        <v>High</v>
      </c>
      <c r="AH393" t="str">
        <f t="shared" si="92"/>
        <v>High</v>
      </c>
      <c r="AI393">
        <f t="shared" si="93"/>
        <v>1</v>
      </c>
      <c r="AJ393">
        <f t="shared" si="94"/>
        <v>0</v>
      </c>
      <c r="AK393" t="str">
        <f t="shared" si="95"/>
        <v>High</v>
      </c>
    </row>
    <row r="394" spans="1:37" x14ac:dyDescent="0.25">
      <c r="A394" s="9">
        <v>44578.25</v>
      </c>
      <c r="B394" s="1" t="str">
        <f t="shared" si="84"/>
        <v>Monday</v>
      </c>
      <c r="C394" s="1" t="str">
        <f t="shared" si="85"/>
        <v>Weekday</v>
      </c>
      <c r="D394" s="4">
        <f t="shared" si="86"/>
        <v>6</v>
      </c>
      <c r="E394" s="4" t="str">
        <f t="shared" si="87"/>
        <v>Off-Peak</v>
      </c>
      <c r="F394">
        <v>24.4138288939339</v>
      </c>
      <c r="G394">
        <v>51.714726069101502</v>
      </c>
      <c r="H394">
        <v>1142.32364693255</v>
      </c>
      <c r="I394">
        <v>1</v>
      </c>
      <c r="J394" t="s">
        <v>12</v>
      </c>
      <c r="K394" t="s">
        <v>12</v>
      </c>
      <c r="L394">
        <v>9.1158133808482091</v>
      </c>
      <c r="M394" t="s">
        <v>13</v>
      </c>
      <c r="N394" t="s">
        <v>19</v>
      </c>
      <c r="O394">
        <v>71.939561937484797</v>
      </c>
      <c r="P394">
        <f t="shared" si="96"/>
        <v>596.03504126228177</v>
      </c>
      <c r="Q394">
        <f t="shared" si="88"/>
        <v>1756.3201558463138</v>
      </c>
      <c r="T394">
        <f t="shared" si="97"/>
        <v>75.871235874808505</v>
      </c>
      <c r="U394">
        <f t="shared" si="89"/>
        <v>3.9316739373237084</v>
      </c>
      <c r="AC394" t="str">
        <f t="shared" si="90"/>
        <v>Low</v>
      </c>
      <c r="AD394" t="str">
        <f t="shared" si="91"/>
        <v>Medium</v>
      </c>
      <c r="AH394" t="str">
        <f t="shared" si="92"/>
        <v>Low</v>
      </c>
      <c r="AI394">
        <f t="shared" si="93"/>
        <v>0</v>
      </c>
      <c r="AJ394">
        <f t="shared" si="94"/>
        <v>0</v>
      </c>
      <c r="AK394" t="str">
        <f t="shared" si="95"/>
        <v>Medium</v>
      </c>
    </row>
    <row r="395" spans="1:37" x14ac:dyDescent="0.25">
      <c r="A395" s="9">
        <v>44578.291666666664</v>
      </c>
      <c r="B395" s="1" t="str">
        <f t="shared" si="84"/>
        <v>Monday</v>
      </c>
      <c r="C395" s="1" t="str">
        <f t="shared" si="85"/>
        <v>Weekday</v>
      </c>
      <c r="D395" s="4">
        <f t="shared" si="86"/>
        <v>7</v>
      </c>
      <c r="E395" s="4" t="str">
        <f t="shared" si="87"/>
        <v>Off-Peak</v>
      </c>
      <c r="F395">
        <v>29.764203044712101</v>
      </c>
      <c r="G395">
        <v>40.901013453169</v>
      </c>
      <c r="H395">
        <v>1463.8301426373</v>
      </c>
      <c r="I395">
        <v>6</v>
      </c>
      <c r="J395" t="s">
        <v>11</v>
      </c>
      <c r="K395" t="s">
        <v>11</v>
      </c>
      <c r="L395">
        <v>15.321499335971099</v>
      </c>
      <c r="M395" t="s">
        <v>15</v>
      </c>
      <c r="N395" t="s">
        <v>14</v>
      </c>
      <c r="O395">
        <v>99.201119590323003</v>
      </c>
      <c r="P395">
        <f t="shared" si="96"/>
        <v>885.90778288684908</v>
      </c>
      <c r="Q395">
        <f t="shared" si="88"/>
        <v>2952.6422657491412</v>
      </c>
      <c r="T395">
        <f t="shared" si="97"/>
        <v>86.583855097006875</v>
      </c>
      <c r="U395">
        <f t="shared" si="89"/>
        <v>12.617264493316128</v>
      </c>
      <c r="AC395" t="str">
        <f t="shared" si="90"/>
        <v>High</v>
      </c>
      <c r="AD395" t="str">
        <f t="shared" si="91"/>
        <v>Medium</v>
      </c>
      <c r="AH395" t="str">
        <f t="shared" si="92"/>
        <v>High</v>
      </c>
      <c r="AI395">
        <f t="shared" si="93"/>
        <v>1</v>
      </c>
      <c r="AJ395">
        <f t="shared" si="94"/>
        <v>1</v>
      </c>
      <c r="AK395" t="str">
        <f t="shared" si="95"/>
        <v>High</v>
      </c>
    </row>
    <row r="396" spans="1:37" x14ac:dyDescent="0.25">
      <c r="A396" s="9">
        <v>44578.333333333336</v>
      </c>
      <c r="B396" s="1" t="str">
        <f t="shared" si="84"/>
        <v>Monday</v>
      </c>
      <c r="C396" s="1" t="str">
        <f t="shared" si="85"/>
        <v>Weekday</v>
      </c>
      <c r="D396" s="4">
        <f t="shared" si="86"/>
        <v>8</v>
      </c>
      <c r="E396" s="4" t="str">
        <f t="shared" si="87"/>
        <v>Peak</v>
      </c>
      <c r="F396">
        <v>22.112810955291</v>
      </c>
      <c r="G396">
        <v>52.752344569314701</v>
      </c>
      <c r="H396">
        <v>1603.3317284448301</v>
      </c>
      <c r="I396">
        <v>1</v>
      </c>
      <c r="J396" t="s">
        <v>12</v>
      </c>
      <c r="K396" t="s">
        <v>12</v>
      </c>
      <c r="L396">
        <v>8.8867571042330908</v>
      </c>
      <c r="M396" t="s">
        <v>20</v>
      </c>
      <c r="N396" t="s">
        <v>19</v>
      </c>
      <c r="O396">
        <v>63.122708323760499</v>
      </c>
      <c r="P396">
        <f t="shared" si="96"/>
        <v>488.97640834443763</v>
      </c>
      <c r="Q396">
        <f t="shared" si="88"/>
        <v>1395.8205161492895</v>
      </c>
      <c r="T396">
        <f t="shared" si="97"/>
        <v>71.264094709448344</v>
      </c>
      <c r="U396">
        <f t="shared" si="89"/>
        <v>8.141386385687845</v>
      </c>
      <c r="AC396" t="str">
        <f t="shared" si="90"/>
        <v>Low</v>
      </c>
      <c r="AD396" t="str">
        <f t="shared" si="91"/>
        <v>High</v>
      </c>
      <c r="AH396" t="str">
        <f t="shared" si="92"/>
        <v>Low</v>
      </c>
      <c r="AI396">
        <f t="shared" si="93"/>
        <v>0</v>
      </c>
      <c r="AJ396">
        <f t="shared" si="94"/>
        <v>0</v>
      </c>
      <c r="AK396" t="str">
        <f t="shared" si="95"/>
        <v>Medium</v>
      </c>
    </row>
    <row r="397" spans="1:37" x14ac:dyDescent="0.25">
      <c r="A397" s="9">
        <v>44578.375</v>
      </c>
      <c r="B397" s="1" t="str">
        <f t="shared" si="84"/>
        <v>Monday</v>
      </c>
      <c r="C397" s="1" t="str">
        <f t="shared" si="85"/>
        <v>Weekday</v>
      </c>
      <c r="D397" s="4">
        <f t="shared" si="86"/>
        <v>9</v>
      </c>
      <c r="E397" s="4" t="str">
        <f t="shared" si="87"/>
        <v>Peak</v>
      </c>
      <c r="F397">
        <v>24.940660004479099</v>
      </c>
      <c r="G397">
        <v>45.421596974647898</v>
      </c>
      <c r="H397">
        <v>1121.2707338313701</v>
      </c>
      <c r="I397">
        <v>0</v>
      </c>
      <c r="J397" t="s">
        <v>11</v>
      </c>
      <c r="K397" t="s">
        <v>12</v>
      </c>
      <c r="L397">
        <v>16.140572892497602</v>
      </c>
      <c r="M397" t="s">
        <v>20</v>
      </c>
      <c r="N397" t="s">
        <v>19</v>
      </c>
      <c r="O397">
        <v>81.981428652813307</v>
      </c>
      <c r="P397">
        <f t="shared" si="96"/>
        <v>622.03652145902333</v>
      </c>
      <c r="Q397">
        <f t="shared" si="88"/>
        <v>2044.6709387112776</v>
      </c>
      <c r="T397">
        <f t="shared" si="97"/>
        <v>76.926066980565423</v>
      </c>
      <c r="U397">
        <f t="shared" si="89"/>
        <v>5.0553616722478836</v>
      </c>
      <c r="AC397" t="str">
        <f t="shared" si="90"/>
        <v>Low</v>
      </c>
      <c r="AD397" t="str">
        <f t="shared" si="91"/>
        <v>Medium</v>
      </c>
      <c r="AH397" t="str">
        <f t="shared" si="92"/>
        <v>High</v>
      </c>
      <c r="AI397">
        <f t="shared" si="93"/>
        <v>1</v>
      </c>
      <c r="AJ397">
        <f t="shared" si="94"/>
        <v>0</v>
      </c>
      <c r="AK397" t="str">
        <f t="shared" si="95"/>
        <v>Medium</v>
      </c>
    </row>
    <row r="398" spans="1:37" x14ac:dyDescent="0.25">
      <c r="A398" s="9">
        <v>44578.416666666664</v>
      </c>
      <c r="B398" s="1" t="str">
        <f t="shared" si="84"/>
        <v>Monday</v>
      </c>
      <c r="C398" s="1" t="str">
        <f t="shared" si="85"/>
        <v>Weekday</v>
      </c>
      <c r="D398" s="4">
        <f t="shared" si="86"/>
        <v>10</v>
      </c>
      <c r="E398" s="4" t="str">
        <f t="shared" si="87"/>
        <v>Peak</v>
      </c>
      <c r="F398">
        <v>24.577256096906101</v>
      </c>
      <c r="G398">
        <v>33.414462597163798</v>
      </c>
      <c r="H398">
        <v>1922.0986385666699</v>
      </c>
      <c r="I398">
        <v>2</v>
      </c>
      <c r="J398" t="s">
        <v>11</v>
      </c>
      <c r="K398" t="s">
        <v>12</v>
      </c>
      <c r="L398">
        <v>12.054475448104199</v>
      </c>
      <c r="M398" t="s">
        <v>15</v>
      </c>
      <c r="N398" t="s">
        <v>14</v>
      </c>
      <c r="O398">
        <v>80.252485794165594</v>
      </c>
      <c r="P398">
        <f t="shared" si="96"/>
        <v>604.04151725290808</v>
      </c>
      <c r="Q398">
        <f t="shared" si="88"/>
        <v>1972.3858957765267</v>
      </c>
      <c r="T398">
        <f t="shared" si="97"/>
        <v>76.198452878078356</v>
      </c>
      <c r="U398">
        <f t="shared" si="89"/>
        <v>4.0540329160872375</v>
      </c>
      <c r="AC398" t="str">
        <f t="shared" si="90"/>
        <v>Low</v>
      </c>
      <c r="AD398" t="str">
        <f t="shared" si="91"/>
        <v>High</v>
      </c>
      <c r="AH398" t="str">
        <f t="shared" si="92"/>
        <v>High</v>
      </c>
      <c r="AI398">
        <f t="shared" si="93"/>
        <v>1</v>
      </c>
      <c r="AJ398">
        <f t="shared" si="94"/>
        <v>0</v>
      </c>
      <c r="AK398" t="str">
        <f t="shared" si="95"/>
        <v>Medium</v>
      </c>
    </row>
    <row r="399" spans="1:37" x14ac:dyDescent="0.25">
      <c r="A399" s="9">
        <v>44578.458333333336</v>
      </c>
      <c r="B399" s="1" t="str">
        <f t="shared" si="84"/>
        <v>Monday</v>
      </c>
      <c r="C399" s="1" t="str">
        <f t="shared" si="85"/>
        <v>Weekday</v>
      </c>
      <c r="D399" s="4">
        <f t="shared" si="86"/>
        <v>11</v>
      </c>
      <c r="E399" s="4" t="str">
        <f t="shared" si="87"/>
        <v>Peak</v>
      </c>
      <c r="F399">
        <v>21.252803289031501</v>
      </c>
      <c r="G399">
        <v>44.908557855473703</v>
      </c>
      <c r="H399">
        <v>1562.60393285843</v>
      </c>
      <c r="I399">
        <v>5</v>
      </c>
      <c r="J399" t="s">
        <v>12</v>
      </c>
      <c r="K399" t="s">
        <v>11</v>
      </c>
      <c r="L399">
        <v>24.053234152100998</v>
      </c>
      <c r="M399" t="s">
        <v>16</v>
      </c>
      <c r="N399" t="s">
        <v>19</v>
      </c>
      <c r="O399">
        <v>71.299295578904704</v>
      </c>
      <c r="P399">
        <f t="shared" si="96"/>
        <v>451.68164764226822</v>
      </c>
      <c r="Q399">
        <f t="shared" si="88"/>
        <v>1515.309903584975</v>
      </c>
      <c r="T399">
        <f t="shared" si="97"/>
        <v>69.542171270604442</v>
      </c>
      <c r="U399">
        <f t="shared" si="89"/>
        <v>1.7571243083002628</v>
      </c>
      <c r="AC399" t="str">
        <f t="shared" si="90"/>
        <v>Medium</v>
      </c>
      <c r="AD399" t="str">
        <f t="shared" si="91"/>
        <v>High</v>
      </c>
      <c r="AH399" t="str">
        <f t="shared" si="92"/>
        <v>Low</v>
      </c>
      <c r="AI399">
        <f t="shared" si="93"/>
        <v>0</v>
      </c>
      <c r="AJ399">
        <f t="shared" si="94"/>
        <v>1</v>
      </c>
      <c r="AK399" t="str">
        <f t="shared" si="95"/>
        <v>Low</v>
      </c>
    </row>
    <row r="400" spans="1:37" x14ac:dyDescent="0.25">
      <c r="A400" s="9">
        <v>44578.5</v>
      </c>
      <c r="B400" s="1" t="str">
        <f t="shared" si="84"/>
        <v>Monday</v>
      </c>
      <c r="C400" s="1" t="str">
        <f t="shared" si="85"/>
        <v>Weekday</v>
      </c>
      <c r="D400" s="4">
        <f t="shared" si="86"/>
        <v>12</v>
      </c>
      <c r="E400" s="4" t="str">
        <f t="shared" si="87"/>
        <v>Peak</v>
      </c>
      <c r="F400">
        <v>29.884393483016201</v>
      </c>
      <c r="G400">
        <v>40.987587833098601</v>
      </c>
      <c r="H400">
        <v>1329.9788443468501</v>
      </c>
      <c r="I400">
        <v>5</v>
      </c>
      <c r="J400" t="s">
        <v>12</v>
      </c>
      <c r="K400" t="s">
        <v>12</v>
      </c>
      <c r="L400">
        <v>24.555187986219099</v>
      </c>
      <c r="M400" t="s">
        <v>18</v>
      </c>
      <c r="N400" t="s">
        <v>14</v>
      </c>
      <c r="O400">
        <v>88.014611749154895</v>
      </c>
      <c r="P400">
        <f t="shared" si="96"/>
        <v>893.07697384774121</v>
      </c>
      <c r="Q400">
        <f t="shared" si="88"/>
        <v>2630.2632897666458</v>
      </c>
      <c r="T400">
        <f t="shared" si="97"/>
        <v>86.824502641162951</v>
      </c>
      <c r="U400">
        <f t="shared" si="89"/>
        <v>1.1901091079919439</v>
      </c>
      <c r="AC400" t="str">
        <f t="shared" si="90"/>
        <v>Medium</v>
      </c>
      <c r="AD400" t="str">
        <f t="shared" si="91"/>
        <v>Medium</v>
      </c>
      <c r="AH400" t="str">
        <f t="shared" si="92"/>
        <v>High</v>
      </c>
      <c r="AI400">
        <f t="shared" si="93"/>
        <v>0</v>
      </c>
      <c r="AJ400">
        <f t="shared" si="94"/>
        <v>0</v>
      </c>
      <c r="AK400" t="str">
        <f t="shared" si="95"/>
        <v>High</v>
      </c>
    </row>
    <row r="401" spans="1:37" x14ac:dyDescent="0.25">
      <c r="A401" s="9">
        <v>44578.541666666664</v>
      </c>
      <c r="B401" s="1" t="str">
        <f t="shared" si="84"/>
        <v>Monday</v>
      </c>
      <c r="C401" s="1" t="str">
        <f t="shared" si="85"/>
        <v>Weekday</v>
      </c>
      <c r="D401" s="4">
        <f t="shared" si="86"/>
        <v>13</v>
      </c>
      <c r="E401" s="4" t="str">
        <f t="shared" si="87"/>
        <v>Peak</v>
      </c>
      <c r="F401">
        <v>20.644247670766099</v>
      </c>
      <c r="G401">
        <v>54.847199943597197</v>
      </c>
      <c r="H401">
        <v>1798.35587929601</v>
      </c>
      <c r="I401">
        <v>7</v>
      </c>
      <c r="J401" t="s">
        <v>12</v>
      </c>
      <c r="K401" t="s">
        <v>12</v>
      </c>
      <c r="L401">
        <v>5.7695555067880697</v>
      </c>
      <c r="M401" t="s">
        <v>20</v>
      </c>
      <c r="N401" t="s">
        <v>19</v>
      </c>
      <c r="O401">
        <v>66.269325584095597</v>
      </c>
      <c r="P401">
        <f t="shared" si="96"/>
        <v>426.18496189193149</v>
      </c>
      <c r="Q401">
        <f t="shared" si="88"/>
        <v>1368.0803703327058</v>
      </c>
      <c r="T401">
        <f t="shared" si="97"/>
        <v>68.323709826546647</v>
      </c>
      <c r="U401">
        <f t="shared" si="89"/>
        <v>2.0543842424510501</v>
      </c>
      <c r="AC401" t="str">
        <f t="shared" si="90"/>
        <v>High</v>
      </c>
      <c r="AD401" t="str">
        <f t="shared" si="91"/>
        <v>High</v>
      </c>
      <c r="AH401" t="str">
        <f t="shared" si="92"/>
        <v>Low</v>
      </c>
      <c r="AI401">
        <f t="shared" si="93"/>
        <v>0</v>
      </c>
      <c r="AJ401">
        <f t="shared" si="94"/>
        <v>0</v>
      </c>
      <c r="AK401" t="str">
        <f t="shared" si="95"/>
        <v>Low</v>
      </c>
    </row>
    <row r="402" spans="1:37" x14ac:dyDescent="0.25">
      <c r="A402" s="9">
        <v>44578.583333333336</v>
      </c>
      <c r="B402" s="1" t="str">
        <f t="shared" si="84"/>
        <v>Monday</v>
      </c>
      <c r="C402" s="1" t="str">
        <f t="shared" si="85"/>
        <v>Weekday</v>
      </c>
      <c r="D402" s="4">
        <f t="shared" si="86"/>
        <v>14</v>
      </c>
      <c r="E402" s="4" t="str">
        <f t="shared" si="87"/>
        <v>Peak</v>
      </c>
      <c r="F402">
        <v>28.113887281813501</v>
      </c>
      <c r="G402">
        <v>36.613401487918502</v>
      </c>
      <c r="H402">
        <v>1409.05172013846</v>
      </c>
      <c r="I402">
        <v>8</v>
      </c>
      <c r="J402" t="s">
        <v>11</v>
      </c>
      <c r="K402" t="s">
        <v>11</v>
      </c>
      <c r="L402">
        <v>16.788850988395801</v>
      </c>
      <c r="M402" t="s">
        <v>17</v>
      </c>
      <c r="N402" t="s">
        <v>14</v>
      </c>
      <c r="O402">
        <v>82.266938825901704</v>
      </c>
      <c r="P402">
        <f t="shared" si="96"/>
        <v>790.39065809451495</v>
      </c>
      <c r="Q402">
        <f t="shared" si="88"/>
        <v>2312.8434451712474</v>
      </c>
      <c r="T402">
        <f t="shared" si="97"/>
        <v>83.279562001587919</v>
      </c>
      <c r="U402">
        <f t="shared" si="89"/>
        <v>1.0126231756862154</v>
      </c>
      <c r="AC402" t="str">
        <f t="shared" si="90"/>
        <v>High</v>
      </c>
      <c r="AD402" t="str">
        <f t="shared" si="91"/>
        <v>Medium</v>
      </c>
      <c r="AH402" t="str">
        <f t="shared" si="92"/>
        <v>High</v>
      </c>
      <c r="AI402">
        <f t="shared" si="93"/>
        <v>1</v>
      </c>
      <c r="AJ402">
        <f t="shared" si="94"/>
        <v>1</v>
      </c>
      <c r="AK402" t="str">
        <f t="shared" si="95"/>
        <v>High</v>
      </c>
    </row>
    <row r="403" spans="1:37" x14ac:dyDescent="0.25">
      <c r="A403" s="9">
        <v>44578.625</v>
      </c>
      <c r="B403" s="1" t="str">
        <f t="shared" si="84"/>
        <v>Monday</v>
      </c>
      <c r="C403" s="1" t="str">
        <f t="shared" si="85"/>
        <v>Weekday</v>
      </c>
      <c r="D403" s="4">
        <f t="shared" si="86"/>
        <v>15</v>
      </c>
      <c r="E403" s="4" t="str">
        <f t="shared" si="87"/>
        <v>Peak</v>
      </c>
      <c r="F403">
        <v>28.130177410228502</v>
      </c>
      <c r="G403">
        <v>35.994034895583802</v>
      </c>
      <c r="H403">
        <v>1766.3201904293501</v>
      </c>
      <c r="I403">
        <v>0</v>
      </c>
      <c r="J403" t="s">
        <v>11</v>
      </c>
      <c r="K403" t="s">
        <v>11</v>
      </c>
      <c r="L403">
        <v>8.1765934349558798</v>
      </c>
      <c r="M403" t="s">
        <v>21</v>
      </c>
      <c r="N403" t="s">
        <v>19</v>
      </c>
      <c r="O403">
        <v>87.043075248654404</v>
      </c>
      <c r="P403">
        <f t="shared" si="96"/>
        <v>791.30688113092992</v>
      </c>
      <c r="Q403">
        <f t="shared" si="88"/>
        <v>2448.5371490765178</v>
      </c>
      <c r="T403">
        <f t="shared" si="97"/>
        <v>83.312178401464408</v>
      </c>
      <c r="U403">
        <f t="shared" si="89"/>
        <v>3.7308968471899959</v>
      </c>
      <c r="AC403" t="str">
        <f t="shared" si="90"/>
        <v>Low</v>
      </c>
      <c r="AD403" t="str">
        <f t="shared" si="91"/>
        <v>High</v>
      </c>
      <c r="AH403" t="str">
        <f t="shared" si="92"/>
        <v>High</v>
      </c>
      <c r="AI403">
        <f t="shared" si="93"/>
        <v>1</v>
      </c>
      <c r="AJ403">
        <f t="shared" si="94"/>
        <v>1</v>
      </c>
      <c r="AK403" t="str">
        <f t="shared" si="95"/>
        <v>High</v>
      </c>
    </row>
    <row r="404" spans="1:37" x14ac:dyDescent="0.25">
      <c r="A404" s="9">
        <v>44578.666666666664</v>
      </c>
      <c r="B404" s="1" t="str">
        <f t="shared" si="84"/>
        <v>Monday</v>
      </c>
      <c r="C404" s="1" t="str">
        <f t="shared" si="85"/>
        <v>Weekday</v>
      </c>
      <c r="D404" s="4">
        <f t="shared" si="86"/>
        <v>16</v>
      </c>
      <c r="E404" s="4" t="str">
        <f t="shared" si="87"/>
        <v>Peak</v>
      </c>
      <c r="F404">
        <v>21.088594927897699</v>
      </c>
      <c r="G404">
        <v>41.245660515457502</v>
      </c>
      <c r="H404">
        <v>1861.4750865389101</v>
      </c>
      <c r="I404">
        <v>8</v>
      </c>
      <c r="J404" t="s">
        <v>11</v>
      </c>
      <c r="K404" t="s">
        <v>11</v>
      </c>
      <c r="L404">
        <v>1.73468128889093</v>
      </c>
      <c r="M404" t="s">
        <v>17</v>
      </c>
      <c r="N404" t="s">
        <v>19</v>
      </c>
      <c r="O404">
        <v>77.375131060479703</v>
      </c>
      <c r="P404">
        <f t="shared" si="96"/>
        <v>444.72883603295253</v>
      </c>
      <c r="Q404">
        <f t="shared" si="88"/>
        <v>1631.7327964274521</v>
      </c>
      <c r="T404">
        <f t="shared" si="97"/>
        <v>69.213390217849138</v>
      </c>
      <c r="U404">
        <f t="shared" si="89"/>
        <v>8.1617408426305644</v>
      </c>
      <c r="AC404" t="str">
        <f t="shared" si="90"/>
        <v>High</v>
      </c>
      <c r="AD404" t="str">
        <f t="shared" si="91"/>
        <v>High</v>
      </c>
      <c r="AH404" t="str">
        <f t="shared" si="92"/>
        <v>High</v>
      </c>
      <c r="AI404">
        <f t="shared" si="93"/>
        <v>1</v>
      </c>
      <c r="AJ404">
        <f t="shared" si="94"/>
        <v>1</v>
      </c>
      <c r="AK404" t="str">
        <f t="shared" si="95"/>
        <v>Low</v>
      </c>
    </row>
    <row r="405" spans="1:37" x14ac:dyDescent="0.25">
      <c r="A405" s="9">
        <v>44578.708333333336</v>
      </c>
      <c r="B405" s="1" t="str">
        <f t="shared" si="84"/>
        <v>Monday</v>
      </c>
      <c r="C405" s="1" t="str">
        <f t="shared" si="85"/>
        <v>Weekday</v>
      </c>
      <c r="D405" s="4">
        <f t="shared" si="86"/>
        <v>17</v>
      </c>
      <c r="E405" s="4" t="str">
        <f t="shared" si="87"/>
        <v>Peak</v>
      </c>
      <c r="F405">
        <v>23.776360320205299</v>
      </c>
      <c r="G405">
        <v>40.347066454059103</v>
      </c>
      <c r="H405">
        <v>1157.1450181509999</v>
      </c>
      <c r="I405">
        <v>2</v>
      </c>
      <c r="J405" t="s">
        <v>12</v>
      </c>
      <c r="K405" t="s">
        <v>11</v>
      </c>
      <c r="L405">
        <v>22.022290946634399</v>
      </c>
      <c r="M405" t="s">
        <v>17</v>
      </c>
      <c r="N405" t="s">
        <v>14</v>
      </c>
      <c r="O405">
        <v>65.981794166648001</v>
      </c>
      <c r="P405">
        <f t="shared" si="96"/>
        <v>565.315310076233</v>
      </c>
      <c r="Q405">
        <f t="shared" si="88"/>
        <v>1568.806912679843</v>
      </c>
      <c r="T405">
        <f t="shared" si="97"/>
        <v>74.594884370404074</v>
      </c>
      <c r="U405">
        <f t="shared" si="89"/>
        <v>8.613090203756073</v>
      </c>
      <c r="AC405" t="str">
        <f t="shared" si="90"/>
        <v>Low</v>
      </c>
      <c r="AD405" t="str">
        <f t="shared" si="91"/>
        <v>Medium</v>
      </c>
      <c r="AH405" t="str">
        <f t="shared" si="92"/>
        <v>Low</v>
      </c>
      <c r="AI405">
        <f t="shared" si="93"/>
        <v>0</v>
      </c>
      <c r="AJ405">
        <f t="shared" si="94"/>
        <v>1</v>
      </c>
      <c r="AK405" t="str">
        <f t="shared" si="95"/>
        <v>Medium</v>
      </c>
    </row>
    <row r="406" spans="1:37" x14ac:dyDescent="0.25">
      <c r="A406" s="9">
        <v>44578.75</v>
      </c>
      <c r="B406" s="1" t="str">
        <f t="shared" si="84"/>
        <v>Monday</v>
      </c>
      <c r="C406" s="1" t="str">
        <f t="shared" si="85"/>
        <v>Weekday</v>
      </c>
      <c r="D406" s="4">
        <f t="shared" si="86"/>
        <v>18</v>
      </c>
      <c r="E406" s="4" t="str">
        <f t="shared" si="87"/>
        <v>Peak</v>
      </c>
      <c r="F406">
        <v>22.234645566475599</v>
      </c>
      <c r="G406">
        <v>47.229988283190501</v>
      </c>
      <c r="H406">
        <v>1855.5026675111001</v>
      </c>
      <c r="I406">
        <v>3</v>
      </c>
      <c r="J406" t="s">
        <v>12</v>
      </c>
      <c r="K406" t="s">
        <v>12</v>
      </c>
      <c r="L406">
        <v>25.987464901531499</v>
      </c>
      <c r="M406" t="s">
        <v>17</v>
      </c>
      <c r="N406" t="s">
        <v>19</v>
      </c>
      <c r="O406">
        <v>60.541459621843501</v>
      </c>
      <c r="P406">
        <f t="shared" si="96"/>
        <v>494.37946346679303</v>
      </c>
      <c r="Q406">
        <f t="shared" si="88"/>
        <v>1346.117896768784</v>
      </c>
      <c r="T406">
        <f t="shared" si="97"/>
        <v>71.508034247305773</v>
      </c>
      <c r="U406">
        <f t="shared" si="89"/>
        <v>10.966574625462272</v>
      </c>
      <c r="AC406" t="str">
        <f t="shared" si="90"/>
        <v>Low</v>
      </c>
      <c r="AD406" t="str">
        <f t="shared" si="91"/>
        <v>High</v>
      </c>
      <c r="AH406" t="str">
        <f t="shared" si="92"/>
        <v>Low</v>
      </c>
      <c r="AI406">
        <f t="shared" si="93"/>
        <v>0</v>
      </c>
      <c r="AJ406">
        <f t="shared" si="94"/>
        <v>0</v>
      </c>
      <c r="AK406" t="str">
        <f t="shared" si="95"/>
        <v>Medium</v>
      </c>
    </row>
    <row r="407" spans="1:37" x14ac:dyDescent="0.25">
      <c r="A407" s="9">
        <v>44578.791666666664</v>
      </c>
      <c r="B407" s="1" t="str">
        <f t="shared" si="84"/>
        <v>Monday</v>
      </c>
      <c r="C407" s="1" t="str">
        <f t="shared" si="85"/>
        <v>Weekday</v>
      </c>
      <c r="D407" s="4">
        <f t="shared" si="86"/>
        <v>19</v>
      </c>
      <c r="E407" s="4" t="str">
        <f t="shared" si="87"/>
        <v>Peak</v>
      </c>
      <c r="F407">
        <v>29.082098865698701</v>
      </c>
      <c r="G407">
        <v>40.039608632023103</v>
      </c>
      <c r="H407">
        <v>1774.5115668553301</v>
      </c>
      <c r="I407">
        <v>6</v>
      </c>
      <c r="J407" t="s">
        <v>12</v>
      </c>
      <c r="K407" t="s">
        <v>12</v>
      </c>
      <c r="L407">
        <v>19.1730121888193</v>
      </c>
      <c r="M407" t="s">
        <v>21</v>
      </c>
      <c r="N407" t="s">
        <v>19</v>
      </c>
      <c r="O407">
        <v>92.047141239621595</v>
      </c>
      <c r="P407">
        <f t="shared" si="96"/>
        <v>845.76847443427368</v>
      </c>
      <c r="Q407">
        <f t="shared" si="88"/>
        <v>2676.9240618356071</v>
      </c>
      <c r="T407">
        <f t="shared" si="97"/>
        <v>85.218133348635689</v>
      </c>
      <c r="U407">
        <f t="shared" si="89"/>
        <v>6.8290078909859062</v>
      </c>
      <c r="AC407" t="str">
        <f t="shared" si="90"/>
        <v>High</v>
      </c>
      <c r="AD407" t="str">
        <f t="shared" si="91"/>
        <v>High</v>
      </c>
      <c r="AH407" t="str">
        <f t="shared" si="92"/>
        <v>High</v>
      </c>
      <c r="AI407">
        <f t="shared" si="93"/>
        <v>0</v>
      </c>
      <c r="AJ407">
        <f t="shared" si="94"/>
        <v>0</v>
      </c>
      <c r="AK407" t="str">
        <f t="shared" si="95"/>
        <v>High</v>
      </c>
    </row>
    <row r="408" spans="1:37" x14ac:dyDescent="0.25">
      <c r="A408" s="9">
        <v>44578.833333333336</v>
      </c>
      <c r="B408" s="1" t="str">
        <f t="shared" si="84"/>
        <v>Monday</v>
      </c>
      <c r="C408" s="1" t="str">
        <f t="shared" si="85"/>
        <v>Weekday</v>
      </c>
      <c r="D408" s="4">
        <f t="shared" si="86"/>
        <v>20</v>
      </c>
      <c r="E408" s="4" t="str">
        <f t="shared" si="87"/>
        <v>Peak</v>
      </c>
      <c r="F408">
        <v>26.593402449177098</v>
      </c>
      <c r="G408">
        <v>52.416165125875402</v>
      </c>
      <c r="H408">
        <v>1210.74388794073</v>
      </c>
      <c r="I408">
        <v>8</v>
      </c>
      <c r="J408" t="s">
        <v>12</v>
      </c>
      <c r="K408" t="s">
        <v>12</v>
      </c>
      <c r="L408">
        <v>20.440697589911299</v>
      </c>
      <c r="M408" t="s">
        <v>15</v>
      </c>
      <c r="N408" t="s">
        <v>14</v>
      </c>
      <c r="O408">
        <v>85.236548736738897</v>
      </c>
      <c r="P408">
        <f t="shared" si="96"/>
        <v>707.20905382389844</v>
      </c>
      <c r="Q408">
        <f t="shared" si="88"/>
        <v>2266.7298439349952</v>
      </c>
      <c r="T408">
        <f t="shared" si="97"/>
        <v>80.235218823682743</v>
      </c>
      <c r="U408">
        <f t="shared" si="89"/>
        <v>5.0013299130561535</v>
      </c>
      <c r="AC408" t="str">
        <f t="shared" si="90"/>
        <v>High</v>
      </c>
      <c r="AD408" t="str">
        <f t="shared" si="91"/>
        <v>Medium</v>
      </c>
      <c r="AH408" t="str">
        <f t="shared" si="92"/>
        <v>High</v>
      </c>
      <c r="AI408">
        <f t="shared" si="93"/>
        <v>0</v>
      </c>
      <c r="AJ408">
        <f t="shared" si="94"/>
        <v>0</v>
      </c>
      <c r="AK408" t="str">
        <f t="shared" si="95"/>
        <v>High</v>
      </c>
    </row>
    <row r="409" spans="1:37" x14ac:dyDescent="0.25">
      <c r="A409" s="9">
        <v>44578.875</v>
      </c>
      <c r="B409" s="1" t="str">
        <f t="shared" si="84"/>
        <v>Monday</v>
      </c>
      <c r="C409" s="1" t="str">
        <f t="shared" si="85"/>
        <v>Weekday</v>
      </c>
      <c r="D409" s="4">
        <f t="shared" si="86"/>
        <v>21</v>
      </c>
      <c r="E409" s="4" t="str">
        <f t="shared" si="87"/>
        <v>Peak</v>
      </c>
      <c r="F409">
        <v>22.1626196665345</v>
      </c>
      <c r="G409">
        <v>34.6972084371398</v>
      </c>
      <c r="H409">
        <v>1104.3294468848301</v>
      </c>
      <c r="I409">
        <v>5</v>
      </c>
      <c r="J409" t="s">
        <v>11</v>
      </c>
      <c r="K409" t="s">
        <v>12</v>
      </c>
      <c r="L409">
        <v>20.539659958454799</v>
      </c>
      <c r="M409" t="s">
        <v>16</v>
      </c>
      <c r="N409" t="s">
        <v>19</v>
      </c>
      <c r="O409">
        <v>64.868923786600604</v>
      </c>
      <c r="P409">
        <f t="shared" si="96"/>
        <v>491.18171048346181</v>
      </c>
      <c r="Q409">
        <f t="shared" si="88"/>
        <v>1437.6652860598422</v>
      </c>
      <c r="T409">
        <f t="shared" si="97"/>
        <v>71.363822642946687</v>
      </c>
      <c r="U409">
        <f t="shared" si="89"/>
        <v>6.494898856346083</v>
      </c>
      <c r="AC409" t="str">
        <f t="shared" si="90"/>
        <v>Medium</v>
      </c>
      <c r="AD409" t="str">
        <f t="shared" si="91"/>
        <v>Medium</v>
      </c>
      <c r="AH409" t="str">
        <f t="shared" si="92"/>
        <v>Low</v>
      </c>
      <c r="AI409">
        <f t="shared" si="93"/>
        <v>1</v>
      </c>
      <c r="AJ409">
        <f t="shared" si="94"/>
        <v>0</v>
      </c>
      <c r="AK409" t="str">
        <f t="shared" si="95"/>
        <v>Medium</v>
      </c>
    </row>
    <row r="410" spans="1:37" x14ac:dyDescent="0.25">
      <c r="A410" s="9">
        <v>44578.916666666664</v>
      </c>
      <c r="B410" s="1" t="str">
        <f t="shared" si="84"/>
        <v>Monday</v>
      </c>
      <c r="C410" s="1" t="str">
        <f t="shared" si="85"/>
        <v>Weekday</v>
      </c>
      <c r="D410" s="4">
        <f t="shared" si="86"/>
        <v>22</v>
      </c>
      <c r="E410" s="4" t="str">
        <f t="shared" si="87"/>
        <v>Off-Peak</v>
      </c>
      <c r="F410">
        <v>24.600268640489102</v>
      </c>
      <c r="G410">
        <v>58.781976150151401</v>
      </c>
      <c r="H410">
        <v>1103.33164716275</v>
      </c>
      <c r="I410">
        <v>1</v>
      </c>
      <c r="J410" t="s">
        <v>12</v>
      </c>
      <c r="K410" t="s">
        <v>11</v>
      </c>
      <c r="L410">
        <v>12.415495152066599</v>
      </c>
      <c r="M410" t="s">
        <v>18</v>
      </c>
      <c r="N410" t="s">
        <v>19</v>
      </c>
      <c r="O410">
        <v>65.378841088667997</v>
      </c>
      <c r="P410">
        <f t="shared" si="96"/>
        <v>605.17321718423148</v>
      </c>
      <c r="Q410">
        <f t="shared" si="88"/>
        <v>1608.3370541850798</v>
      </c>
      <c r="T410">
        <f t="shared" si="97"/>
        <v>76.244529023370561</v>
      </c>
      <c r="U410">
        <f t="shared" si="89"/>
        <v>10.865687934702564</v>
      </c>
      <c r="AC410" t="str">
        <f t="shared" si="90"/>
        <v>Low</v>
      </c>
      <c r="AD410" t="str">
        <f t="shared" si="91"/>
        <v>Medium</v>
      </c>
      <c r="AH410" t="str">
        <f t="shared" si="92"/>
        <v>Low</v>
      </c>
      <c r="AI410">
        <f t="shared" si="93"/>
        <v>0</v>
      </c>
      <c r="AJ410">
        <f t="shared" si="94"/>
        <v>1</v>
      </c>
      <c r="AK410" t="str">
        <f t="shared" si="95"/>
        <v>Medium</v>
      </c>
    </row>
    <row r="411" spans="1:37" x14ac:dyDescent="0.25">
      <c r="A411" s="9">
        <v>44578.958333333336</v>
      </c>
      <c r="B411" s="1" t="str">
        <f t="shared" si="84"/>
        <v>Monday</v>
      </c>
      <c r="C411" s="1" t="str">
        <f t="shared" si="85"/>
        <v>Weekday</v>
      </c>
      <c r="D411" s="4">
        <f t="shared" si="86"/>
        <v>23</v>
      </c>
      <c r="E411" s="4" t="str">
        <f t="shared" si="87"/>
        <v>Off-Peak</v>
      </c>
      <c r="F411">
        <v>28.8707039511009</v>
      </c>
      <c r="G411">
        <v>31.767717680739999</v>
      </c>
      <c r="H411">
        <v>1915.36487049116</v>
      </c>
      <c r="I411">
        <v>3</v>
      </c>
      <c r="J411" t="s">
        <v>11</v>
      </c>
      <c r="K411" t="s">
        <v>12</v>
      </c>
      <c r="L411">
        <v>8.4106309418152296</v>
      </c>
      <c r="M411" t="s">
        <v>20</v>
      </c>
      <c r="N411" t="s">
        <v>14</v>
      </c>
      <c r="O411">
        <v>88.691402522623505</v>
      </c>
      <c r="P411">
        <f t="shared" si="96"/>
        <v>833.51754663211307</v>
      </c>
      <c r="Q411">
        <f t="shared" si="88"/>
        <v>2560.5832252385867</v>
      </c>
      <c r="T411">
        <f t="shared" si="97"/>
        <v>84.794874495744821</v>
      </c>
      <c r="U411">
        <f t="shared" si="89"/>
        <v>3.8965280268786842</v>
      </c>
      <c r="AC411" t="str">
        <f t="shared" si="90"/>
        <v>Low</v>
      </c>
      <c r="AD411" t="str">
        <f t="shared" si="91"/>
        <v>High</v>
      </c>
      <c r="AH411" t="str">
        <f t="shared" si="92"/>
        <v>High</v>
      </c>
      <c r="AI411">
        <f t="shared" si="93"/>
        <v>1</v>
      </c>
      <c r="AJ411">
        <f t="shared" si="94"/>
        <v>0</v>
      </c>
      <c r="AK411" t="str">
        <f t="shared" si="95"/>
        <v>High</v>
      </c>
    </row>
    <row r="412" spans="1:37" x14ac:dyDescent="0.25">
      <c r="A412" s="9">
        <v>44579</v>
      </c>
      <c r="B412" s="1" t="str">
        <f t="shared" si="84"/>
        <v>Tuesday</v>
      </c>
      <c r="C412" s="1" t="str">
        <f t="shared" si="85"/>
        <v>Weekday</v>
      </c>
      <c r="D412" s="4">
        <f t="shared" si="86"/>
        <v>0</v>
      </c>
      <c r="E412" s="4" t="str">
        <f t="shared" si="87"/>
        <v>Off-Peak</v>
      </c>
      <c r="F412">
        <v>29.9632329042302</v>
      </c>
      <c r="G412">
        <v>52.727921524604398</v>
      </c>
      <c r="H412">
        <v>1419.5041176597499</v>
      </c>
      <c r="I412">
        <v>5</v>
      </c>
      <c r="J412" t="s">
        <v>12</v>
      </c>
      <c r="K412" t="s">
        <v>11</v>
      </c>
      <c r="L412">
        <v>20.7431135317828</v>
      </c>
      <c r="M412" t="s">
        <v>17</v>
      </c>
      <c r="N412" t="s">
        <v>19</v>
      </c>
      <c r="O412">
        <v>86.919370642612506</v>
      </c>
      <c r="P412">
        <f t="shared" si="96"/>
        <v>897.79532607314331</v>
      </c>
      <c r="Q412">
        <f t="shared" si="88"/>
        <v>2604.3853464537074</v>
      </c>
      <c r="T412">
        <f t="shared" si="97"/>
        <v>86.982356405285458</v>
      </c>
      <c r="U412">
        <f t="shared" si="89"/>
        <v>6.2985762672951751E-2</v>
      </c>
      <c r="AC412" t="str">
        <f t="shared" si="90"/>
        <v>Medium</v>
      </c>
      <c r="AD412" t="str">
        <f t="shared" si="91"/>
        <v>Medium</v>
      </c>
      <c r="AH412" t="str">
        <f t="shared" si="92"/>
        <v>High</v>
      </c>
      <c r="AI412">
        <f t="shared" si="93"/>
        <v>0</v>
      </c>
      <c r="AJ412">
        <f t="shared" si="94"/>
        <v>1</v>
      </c>
      <c r="AK412" t="str">
        <f t="shared" si="95"/>
        <v>High</v>
      </c>
    </row>
    <row r="413" spans="1:37" x14ac:dyDescent="0.25">
      <c r="A413" s="9">
        <v>44579.041666666664</v>
      </c>
      <c r="B413" s="1" t="str">
        <f t="shared" si="84"/>
        <v>Tuesday</v>
      </c>
      <c r="C413" s="1" t="str">
        <f t="shared" si="85"/>
        <v>Weekday</v>
      </c>
      <c r="D413" s="4">
        <f t="shared" si="86"/>
        <v>1</v>
      </c>
      <c r="E413" s="4" t="str">
        <f t="shared" si="87"/>
        <v>Off-Peak</v>
      </c>
      <c r="F413">
        <v>23.751219493408801</v>
      </c>
      <c r="G413">
        <v>49.3271864456702</v>
      </c>
      <c r="H413">
        <v>1603.57592975736</v>
      </c>
      <c r="I413">
        <v>9</v>
      </c>
      <c r="J413" t="s">
        <v>11</v>
      </c>
      <c r="K413" t="s">
        <v>11</v>
      </c>
      <c r="L413">
        <v>0.120418747849418</v>
      </c>
      <c r="M413" t="s">
        <v>18</v>
      </c>
      <c r="N413" t="s">
        <v>14</v>
      </c>
      <c r="O413">
        <v>83.906504168095694</v>
      </c>
      <c r="P413">
        <f t="shared" si="96"/>
        <v>564.12042742408221</v>
      </c>
      <c r="Q413">
        <f t="shared" si="88"/>
        <v>1992.8817974210613</v>
      </c>
      <c r="T413">
        <f t="shared" si="97"/>
        <v>74.544546936644792</v>
      </c>
      <c r="U413">
        <f t="shared" si="89"/>
        <v>9.3619572314509014</v>
      </c>
      <c r="AC413" t="str">
        <f t="shared" si="90"/>
        <v>High</v>
      </c>
      <c r="AD413" t="str">
        <f t="shared" si="91"/>
        <v>High</v>
      </c>
      <c r="AH413" t="str">
        <f t="shared" si="92"/>
        <v>High</v>
      </c>
      <c r="AI413">
        <f t="shared" si="93"/>
        <v>1</v>
      </c>
      <c r="AJ413">
        <f t="shared" si="94"/>
        <v>1</v>
      </c>
      <c r="AK413" t="str">
        <f t="shared" si="95"/>
        <v>Medium</v>
      </c>
    </row>
    <row r="414" spans="1:37" x14ac:dyDescent="0.25">
      <c r="A414" s="9">
        <v>44579.083333333336</v>
      </c>
      <c r="B414" s="1" t="str">
        <f t="shared" si="84"/>
        <v>Tuesday</v>
      </c>
      <c r="C414" s="1" t="str">
        <f t="shared" si="85"/>
        <v>Weekday</v>
      </c>
      <c r="D414" s="4">
        <f t="shared" si="86"/>
        <v>2</v>
      </c>
      <c r="E414" s="4" t="str">
        <f t="shared" si="87"/>
        <v>Off-Peak</v>
      </c>
      <c r="F414">
        <v>24.791798073571499</v>
      </c>
      <c r="G414">
        <v>30.570375318606899</v>
      </c>
      <c r="H414">
        <v>1499.92457945364</v>
      </c>
      <c r="I414">
        <v>5</v>
      </c>
      <c r="J414" t="s">
        <v>12</v>
      </c>
      <c r="K414" t="s">
        <v>12</v>
      </c>
      <c r="L414">
        <v>3.4970163324854502</v>
      </c>
      <c r="M414" t="s">
        <v>13</v>
      </c>
      <c r="N414" t="s">
        <v>14</v>
      </c>
      <c r="O414">
        <v>74.114560059398997</v>
      </c>
      <c r="P414">
        <f t="shared" si="96"/>
        <v>614.63325172074349</v>
      </c>
      <c r="Q414">
        <f t="shared" si="88"/>
        <v>1837.4332073042071</v>
      </c>
      <c r="T414">
        <f t="shared" si="97"/>
        <v>76.628012837517815</v>
      </c>
      <c r="U414">
        <f t="shared" si="89"/>
        <v>2.5134527781188183</v>
      </c>
      <c r="AC414" t="str">
        <f t="shared" si="90"/>
        <v>Medium</v>
      </c>
      <c r="AD414" t="str">
        <f t="shared" si="91"/>
        <v>Medium</v>
      </c>
      <c r="AH414" t="str">
        <f t="shared" si="92"/>
        <v>Low</v>
      </c>
      <c r="AI414">
        <f t="shared" si="93"/>
        <v>0</v>
      </c>
      <c r="AJ414">
        <f t="shared" si="94"/>
        <v>0</v>
      </c>
      <c r="AK414" t="str">
        <f t="shared" si="95"/>
        <v>Medium</v>
      </c>
    </row>
    <row r="415" spans="1:37" x14ac:dyDescent="0.25">
      <c r="A415" s="9">
        <v>44579.125</v>
      </c>
      <c r="B415" s="1" t="str">
        <f t="shared" si="84"/>
        <v>Tuesday</v>
      </c>
      <c r="C415" s="1" t="str">
        <f t="shared" si="85"/>
        <v>Weekday</v>
      </c>
      <c r="D415" s="4">
        <f t="shared" si="86"/>
        <v>3</v>
      </c>
      <c r="E415" s="4" t="str">
        <f t="shared" si="87"/>
        <v>Off-Peak</v>
      </c>
      <c r="F415">
        <v>22.2963567058645</v>
      </c>
      <c r="G415">
        <v>40.901361687051804</v>
      </c>
      <c r="H415">
        <v>1568.75010839316</v>
      </c>
      <c r="I415">
        <v>8</v>
      </c>
      <c r="J415" t="s">
        <v>11</v>
      </c>
      <c r="K415" t="s">
        <v>12</v>
      </c>
      <c r="L415">
        <v>21.578185695633799</v>
      </c>
      <c r="M415" t="s">
        <v>21</v>
      </c>
      <c r="N415" t="s">
        <v>14</v>
      </c>
      <c r="O415">
        <v>83.891099708280393</v>
      </c>
      <c r="P415">
        <f t="shared" si="96"/>
        <v>497.12752235514887</v>
      </c>
      <c r="Q415">
        <f t="shared" si="88"/>
        <v>1870.465883543065</v>
      </c>
      <c r="T415">
        <f t="shared" si="97"/>
        <v>71.631593445113495</v>
      </c>
      <c r="U415">
        <f t="shared" si="89"/>
        <v>12.259506263166898</v>
      </c>
      <c r="AC415" t="str">
        <f t="shared" si="90"/>
        <v>High</v>
      </c>
      <c r="AD415" t="str">
        <f t="shared" si="91"/>
        <v>High</v>
      </c>
      <c r="AH415" t="str">
        <f t="shared" si="92"/>
        <v>High</v>
      </c>
      <c r="AI415">
        <f t="shared" si="93"/>
        <v>1</v>
      </c>
      <c r="AJ415">
        <f t="shared" si="94"/>
        <v>0</v>
      </c>
      <c r="AK415" t="str">
        <f t="shared" si="95"/>
        <v>Medium</v>
      </c>
    </row>
    <row r="416" spans="1:37" x14ac:dyDescent="0.25">
      <c r="A416" s="9">
        <v>44579.166666666664</v>
      </c>
      <c r="B416" s="1" t="str">
        <f t="shared" si="84"/>
        <v>Tuesday</v>
      </c>
      <c r="C416" s="1" t="str">
        <f t="shared" si="85"/>
        <v>Weekday</v>
      </c>
      <c r="D416" s="4">
        <f t="shared" si="86"/>
        <v>4</v>
      </c>
      <c r="E416" s="4" t="str">
        <f t="shared" si="87"/>
        <v>Off-Peak</v>
      </c>
      <c r="F416">
        <v>21.968177597761699</v>
      </c>
      <c r="G416">
        <v>50.378930021339201</v>
      </c>
      <c r="H416">
        <v>1709.39054446407</v>
      </c>
      <c r="I416">
        <v>8</v>
      </c>
      <c r="J416" t="s">
        <v>11</v>
      </c>
      <c r="K416" t="s">
        <v>12</v>
      </c>
      <c r="L416">
        <v>2.9383159812497102</v>
      </c>
      <c r="M416" t="s">
        <v>18</v>
      </c>
      <c r="N416" t="s">
        <v>14</v>
      </c>
      <c r="O416">
        <v>71.0483702427303</v>
      </c>
      <c r="P416">
        <f t="shared" si="96"/>
        <v>482.60082696679893</v>
      </c>
      <c r="Q416">
        <f t="shared" si="88"/>
        <v>1560.8032155238266</v>
      </c>
      <c r="T416">
        <f t="shared" si="97"/>
        <v>70.974507095129042</v>
      </c>
      <c r="U416">
        <f t="shared" si="89"/>
        <v>7.3863147601258561E-2</v>
      </c>
      <c r="AC416" t="str">
        <f t="shared" si="90"/>
        <v>High</v>
      </c>
      <c r="AD416" t="str">
        <f t="shared" si="91"/>
        <v>High</v>
      </c>
      <c r="AH416" t="str">
        <f t="shared" si="92"/>
        <v>Low</v>
      </c>
      <c r="AI416">
        <f t="shared" si="93"/>
        <v>1</v>
      </c>
      <c r="AJ416">
        <f t="shared" si="94"/>
        <v>0</v>
      </c>
      <c r="AK416" t="str">
        <f t="shared" si="95"/>
        <v>Low</v>
      </c>
    </row>
    <row r="417" spans="1:37" x14ac:dyDescent="0.25">
      <c r="A417" s="9">
        <v>44579.208333333336</v>
      </c>
      <c r="B417" s="1" t="str">
        <f t="shared" si="84"/>
        <v>Tuesday</v>
      </c>
      <c r="C417" s="1" t="str">
        <f t="shared" si="85"/>
        <v>Weekday</v>
      </c>
      <c r="D417" s="4">
        <f t="shared" si="86"/>
        <v>5</v>
      </c>
      <c r="E417" s="4" t="str">
        <f t="shared" si="87"/>
        <v>Off-Peak</v>
      </c>
      <c r="F417">
        <v>25.040550991673001</v>
      </c>
      <c r="G417">
        <v>44.502491757883597</v>
      </c>
      <c r="H417">
        <v>1493.8249195911801</v>
      </c>
      <c r="I417">
        <v>5</v>
      </c>
      <c r="J417" t="s">
        <v>11</v>
      </c>
      <c r="K417" t="s">
        <v>11</v>
      </c>
      <c r="L417">
        <v>22.545050336334398</v>
      </c>
      <c r="M417" t="s">
        <v>15</v>
      </c>
      <c r="N417" t="s">
        <v>14</v>
      </c>
      <c r="O417">
        <v>81.676751198295804</v>
      </c>
      <c r="P417">
        <f t="shared" si="96"/>
        <v>627.02919396657569</v>
      </c>
      <c r="Q417">
        <f t="shared" si="88"/>
        <v>2045.2308532151151</v>
      </c>
      <c r="T417">
        <f t="shared" si="97"/>
        <v>77.126070583936254</v>
      </c>
      <c r="U417">
        <f t="shared" si="89"/>
        <v>4.5506806143595497</v>
      </c>
      <c r="AC417" t="str">
        <f t="shared" si="90"/>
        <v>Medium</v>
      </c>
      <c r="AD417" t="str">
        <f t="shared" si="91"/>
        <v>Medium</v>
      </c>
      <c r="AH417" t="str">
        <f t="shared" si="92"/>
        <v>High</v>
      </c>
      <c r="AI417">
        <f t="shared" si="93"/>
        <v>1</v>
      </c>
      <c r="AJ417">
        <f t="shared" si="94"/>
        <v>1</v>
      </c>
      <c r="AK417" t="str">
        <f t="shared" si="95"/>
        <v>Medium</v>
      </c>
    </row>
    <row r="418" spans="1:37" x14ac:dyDescent="0.25">
      <c r="A418" s="9">
        <v>44579.25</v>
      </c>
      <c r="B418" s="1" t="str">
        <f t="shared" si="84"/>
        <v>Tuesday</v>
      </c>
      <c r="C418" s="1" t="str">
        <f t="shared" si="85"/>
        <v>Weekday</v>
      </c>
      <c r="D418" s="4">
        <f t="shared" si="86"/>
        <v>6</v>
      </c>
      <c r="E418" s="4" t="str">
        <f t="shared" si="87"/>
        <v>Off-Peak</v>
      </c>
      <c r="F418">
        <v>24.790527515796601</v>
      </c>
      <c r="G418">
        <v>52.755832473564602</v>
      </c>
      <c r="H418">
        <v>1514.5333627944999</v>
      </c>
      <c r="I418">
        <v>5</v>
      </c>
      <c r="J418" t="s">
        <v>11</v>
      </c>
      <c r="K418" t="s">
        <v>11</v>
      </c>
      <c r="L418">
        <v>17.730160497067899</v>
      </c>
      <c r="M418" t="s">
        <v>17</v>
      </c>
      <c r="N418" t="s">
        <v>19</v>
      </c>
      <c r="O418">
        <v>85.433304648992404</v>
      </c>
      <c r="P418">
        <f t="shared" si="96"/>
        <v>614.57025451146842</v>
      </c>
      <c r="Q418">
        <f t="shared" si="88"/>
        <v>2117.93668966628</v>
      </c>
      <c r="T418">
        <f t="shared" si="97"/>
        <v>76.625468902970667</v>
      </c>
      <c r="U418">
        <f t="shared" si="89"/>
        <v>8.8078357460217376</v>
      </c>
      <c r="AC418" t="str">
        <f t="shared" si="90"/>
        <v>Medium</v>
      </c>
      <c r="AD418" t="str">
        <f t="shared" si="91"/>
        <v>High</v>
      </c>
      <c r="AH418" t="str">
        <f t="shared" si="92"/>
        <v>High</v>
      </c>
      <c r="AI418">
        <f t="shared" si="93"/>
        <v>1</v>
      </c>
      <c r="AJ418">
        <f t="shared" si="94"/>
        <v>1</v>
      </c>
      <c r="AK418" t="str">
        <f t="shared" si="95"/>
        <v>Medium</v>
      </c>
    </row>
    <row r="419" spans="1:37" x14ac:dyDescent="0.25">
      <c r="A419" s="9">
        <v>44579.291666666664</v>
      </c>
      <c r="B419" s="1" t="str">
        <f t="shared" si="84"/>
        <v>Tuesday</v>
      </c>
      <c r="C419" s="1" t="str">
        <f t="shared" si="85"/>
        <v>Weekday</v>
      </c>
      <c r="D419" s="4">
        <f t="shared" si="86"/>
        <v>7</v>
      </c>
      <c r="E419" s="4" t="str">
        <f t="shared" si="87"/>
        <v>Off-Peak</v>
      </c>
      <c r="F419">
        <v>29.7594575747558</v>
      </c>
      <c r="G419">
        <v>59.412499139379499</v>
      </c>
      <c r="H419">
        <v>1979.7493958525399</v>
      </c>
      <c r="I419">
        <v>9</v>
      </c>
      <c r="J419" t="s">
        <v>12</v>
      </c>
      <c r="K419" t="s">
        <v>12</v>
      </c>
      <c r="L419">
        <v>10.608493203120601</v>
      </c>
      <c r="M419" t="s">
        <v>18</v>
      </c>
      <c r="N419" t="s">
        <v>19</v>
      </c>
      <c r="O419">
        <v>71.311496011419095</v>
      </c>
      <c r="P419">
        <f t="shared" si="96"/>
        <v>885.62531514369039</v>
      </c>
      <c r="Q419">
        <f t="shared" si="88"/>
        <v>2122.1914401441941</v>
      </c>
      <c r="T419">
        <f t="shared" si="97"/>
        <v>86.574353628279709</v>
      </c>
      <c r="U419">
        <f t="shared" si="89"/>
        <v>15.262857616860614</v>
      </c>
      <c r="AC419" t="str">
        <f t="shared" si="90"/>
        <v>High</v>
      </c>
      <c r="AD419" t="str">
        <f t="shared" si="91"/>
        <v>High</v>
      </c>
      <c r="AH419" t="str">
        <f t="shared" si="92"/>
        <v>Low</v>
      </c>
      <c r="AI419">
        <f t="shared" si="93"/>
        <v>0</v>
      </c>
      <c r="AJ419">
        <f t="shared" si="94"/>
        <v>0</v>
      </c>
      <c r="AK419" t="str">
        <f t="shared" si="95"/>
        <v>High</v>
      </c>
    </row>
    <row r="420" spans="1:37" x14ac:dyDescent="0.25">
      <c r="A420" s="9">
        <v>44579.333333333336</v>
      </c>
      <c r="B420" s="1" t="str">
        <f t="shared" si="84"/>
        <v>Tuesday</v>
      </c>
      <c r="C420" s="1" t="str">
        <f t="shared" si="85"/>
        <v>Weekday</v>
      </c>
      <c r="D420" s="4">
        <f t="shared" si="86"/>
        <v>8</v>
      </c>
      <c r="E420" s="4" t="str">
        <f t="shared" si="87"/>
        <v>Peak</v>
      </c>
      <c r="F420">
        <v>20.572217098747601</v>
      </c>
      <c r="G420">
        <v>43.972162153243097</v>
      </c>
      <c r="H420">
        <v>1828.6860364040399</v>
      </c>
      <c r="I420">
        <v>5</v>
      </c>
      <c r="J420" t="s">
        <v>11</v>
      </c>
      <c r="K420" t="s">
        <v>11</v>
      </c>
      <c r="L420">
        <v>3.5793372886373499E-2</v>
      </c>
      <c r="M420" t="s">
        <v>21</v>
      </c>
      <c r="N420" t="s">
        <v>14</v>
      </c>
      <c r="O420">
        <v>71.594941716542294</v>
      </c>
      <c r="P420">
        <f t="shared" si="96"/>
        <v>423.21611635800315</v>
      </c>
      <c r="Q420">
        <f t="shared" si="88"/>
        <v>1472.8666841648892</v>
      </c>
      <c r="T420">
        <f t="shared" si="97"/>
        <v>68.179488867666777</v>
      </c>
      <c r="U420">
        <f t="shared" si="89"/>
        <v>3.4154528488755176</v>
      </c>
      <c r="AC420" t="str">
        <f t="shared" si="90"/>
        <v>Medium</v>
      </c>
      <c r="AD420" t="str">
        <f t="shared" si="91"/>
        <v>High</v>
      </c>
      <c r="AH420" t="str">
        <f t="shared" si="92"/>
        <v>Low</v>
      </c>
      <c r="AI420">
        <f t="shared" si="93"/>
        <v>1</v>
      </c>
      <c r="AJ420">
        <f t="shared" si="94"/>
        <v>1</v>
      </c>
      <c r="AK420" t="str">
        <f t="shared" si="95"/>
        <v>Low</v>
      </c>
    </row>
    <row r="421" spans="1:37" x14ac:dyDescent="0.25">
      <c r="A421" s="9">
        <v>44579.375</v>
      </c>
      <c r="B421" s="1" t="str">
        <f t="shared" si="84"/>
        <v>Tuesday</v>
      </c>
      <c r="C421" s="1" t="str">
        <f t="shared" si="85"/>
        <v>Weekday</v>
      </c>
      <c r="D421" s="4">
        <f t="shared" si="86"/>
        <v>9</v>
      </c>
      <c r="E421" s="4" t="str">
        <f t="shared" si="87"/>
        <v>Peak</v>
      </c>
      <c r="F421">
        <v>21.491110561304399</v>
      </c>
      <c r="G421">
        <v>39.488812216596699</v>
      </c>
      <c r="H421">
        <v>1312.0153544216901</v>
      </c>
      <c r="I421">
        <v>3</v>
      </c>
      <c r="J421" t="s">
        <v>11</v>
      </c>
      <c r="K421" t="s">
        <v>12</v>
      </c>
      <c r="L421">
        <v>18.422067594203</v>
      </c>
      <c r="M421" t="s">
        <v>13</v>
      </c>
      <c r="N421" t="s">
        <v>19</v>
      </c>
      <c r="O421">
        <v>66.631940547347497</v>
      </c>
      <c r="P421">
        <f t="shared" si="96"/>
        <v>461.86783315820952</v>
      </c>
      <c r="Q421">
        <f t="shared" si="88"/>
        <v>1431.9944012173066</v>
      </c>
      <c r="T421">
        <f t="shared" si="97"/>
        <v>70.019314549522434</v>
      </c>
      <c r="U421">
        <f t="shared" si="89"/>
        <v>3.387374002174937</v>
      </c>
      <c r="AC421" t="str">
        <f t="shared" si="90"/>
        <v>Low</v>
      </c>
      <c r="AD421" t="str">
        <f t="shared" si="91"/>
        <v>Medium</v>
      </c>
      <c r="AH421" t="str">
        <f t="shared" si="92"/>
        <v>Low</v>
      </c>
      <c r="AI421">
        <f t="shared" si="93"/>
        <v>1</v>
      </c>
      <c r="AJ421">
        <f t="shared" si="94"/>
        <v>0</v>
      </c>
      <c r="AK421" t="str">
        <f t="shared" si="95"/>
        <v>Low</v>
      </c>
    </row>
    <row r="422" spans="1:37" x14ac:dyDescent="0.25">
      <c r="A422" s="9">
        <v>44579.416666666664</v>
      </c>
      <c r="B422" s="1" t="str">
        <f t="shared" si="84"/>
        <v>Tuesday</v>
      </c>
      <c r="C422" s="1" t="str">
        <f t="shared" si="85"/>
        <v>Weekday</v>
      </c>
      <c r="D422" s="4">
        <f t="shared" si="86"/>
        <v>10</v>
      </c>
      <c r="E422" s="4" t="str">
        <f t="shared" si="87"/>
        <v>Peak</v>
      </c>
      <c r="F422">
        <v>22.8101254138817</v>
      </c>
      <c r="G422">
        <v>34.475901727672003</v>
      </c>
      <c r="H422">
        <v>1833.36824116618</v>
      </c>
      <c r="I422">
        <v>4</v>
      </c>
      <c r="J422" t="s">
        <v>12</v>
      </c>
      <c r="K422" t="s">
        <v>12</v>
      </c>
      <c r="L422">
        <v>0.201292860267797</v>
      </c>
      <c r="M422" t="s">
        <v>18</v>
      </c>
      <c r="N422" t="s">
        <v>19</v>
      </c>
      <c r="O422">
        <v>78.859155308851697</v>
      </c>
      <c r="P422">
        <f t="shared" si="96"/>
        <v>520.30182139701174</v>
      </c>
      <c r="Q422">
        <f t="shared" si="88"/>
        <v>1798.787222627682</v>
      </c>
      <c r="T422">
        <f t="shared" si="97"/>
        <v>72.660270764150809</v>
      </c>
      <c r="U422">
        <f t="shared" si="89"/>
        <v>6.1988845447008885</v>
      </c>
      <c r="AC422" t="str">
        <f t="shared" si="90"/>
        <v>Low</v>
      </c>
      <c r="AD422" t="str">
        <f t="shared" si="91"/>
        <v>High</v>
      </c>
      <c r="AH422" t="str">
        <f t="shared" si="92"/>
        <v>High</v>
      </c>
      <c r="AI422">
        <f t="shared" si="93"/>
        <v>0</v>
      </c>
      <c r="AJ422">
        <f t="shared" si="94"/>
        <v>0</v>
      </c>
      <c r="AK422" t="str">
        <f t="shared" si="95"/>
        <v>Medium</v>
      </c>
    </row>
    <row r="423" spans="1:37" x14ac:dyDescent="0.25">
      <c r="A423" s="9">
        <v>44579.458333333336</v>
      </c>
      <c r="B423" s="1" t="str">
        <f t="shared" si="84"/>
        <v>Tuesday</v>
      </c>
      <c r="C423" s="1" t="str">
        <f t="shared" si="85"/>
        <v>Weekday</v>
      </c>
      <c r="D423" s="4">
        <f t="shared" si="86"/>
        <v>11</v>
      </c>
      <c r="E423" s="4" t="str">
        <f t="shared" si="87"/>
        <v>Peak</v>
      </c>
      <c r="F423">
        <v>28.080265460825601</v>
      </c>
      <c r="G423">
        <v>48.266958050677502</v>
      </c>
      <c r="H423">
        <v>1394.5967533190701</v>
      </c>
      <c r="I423">
        <v>5</v>
      </c>
      <c r="J423" t="s">
        <v>11</v>
      </c>
      <c r="K423" t="s">
        <v>12</v>
      </c>
      <c r="L423">
        <v>5.18270925158017</v>
      </c>
      <c r="M423" t="s">
        <v>21</v>
      </c>
      <c r="N423" t="s">
        <v>19</v>
      </c>
      <c r="O423">
        <v>82.064109311828901</v>
      </c>
      <c r="P423">
        <f t="shared" si="96"/>
        <v>788.50130835043512</v>
      </c>
      <c r="Q423">
        <f t="shared" si="88"/>
        <v>2304.3819742823657</v>
      </c>
      <c r="T423">
        <f t="shared" si="97"/>
        <v>83.212243762591882</v>
      </c>
      <c r="U423">
        <f t="shared" si="89"/>
        <v>1.1481344507629814</v>
      </c>
      <c r="AC423" t="str">
        <f t="shared" si="90"/>
        <v>Medium</v>
      </c>
      <c r="AD423" t="str">
        <f t="shared" si="91"/>
        <v>Medium</v>
      </c>
      <c r="AH423" t="str">
        <f t="shared" si="92"/>
        <v>High</v>
      </c>
      <c r="AI423">
        <f t="shared" si="93"/>
        <v>1</v>
      </c>
      <c r="AJ423">
        <f t="shared" si="94"/>
        <v>0</v>
      </c>
      <c r="AK423" t="str">
        <f t="shared" si="95"/>
        <v>High</v>
      </c>
    </row>
    <row r="424" spans="1:37" x14ac:dyDescent="0.25">
      <c r="A424" s="9">
        <v>44579.5</v>
      </c>
      <c r="B424" s="1" t="str">
        <f t="shared" si="84"/>
        <v>Tuesday</v>
      </c>
      <c r="C424" s="1" t="str">
        <f t="shared" si="85"/>
        <v>Weekday</v>
      </c>
      <c r="D424" s="4">
        <f t="shared" si="86"/>
        <v>12</v>
      </c>
      <c r="E424" s="4" t="str">
        <f t="shared" si="87"/>
        <v>Peak</v>
      </c>
      <c r="F424">
        <v>28.153784155577799</v>
      </c>
      <c r="G424">
        <v>47.012486255439804</v>
      </c>
      <c r="H424">
        <v>1938.0178911488999</v>
      </c>
      <c r="I424">
        <v>8</v>
      </c>
      <c r="J424" t="s">
        <v>12</v>
      </c>
      <c r="K424" t="s">
        <v>11</v>
      </c>
      <c r="L424">
        <v>1.4700310912689201</v>
      </c>
      <c r="M424" t="s">
        <v>20</v>
      </c>
      <c r="N424" t="s">
        <v>14</v>
      </c>
      <c r="O424">
        <v>73.075135976060693</v>
      </c>
      <c r="P424">
        <f t="shared" si="96"/>
        <v>792.63556227886352</v>
      </c>
      <c r="Q424">
        <f t="shared" si="88"/>
        <v>2057.341605409511</v>
      </c>
      <c r="T424">
        <f t="shared" si="97"/>
        <v>83.359444268649725</v>
      </c>
      <c r="U424">
        <f t="shared" si="89"/>
        <v>10.284308292589031</v>
      </c>
      <c r="AC424" t="str">
        <f t="shared" si="90"/>
        <v>High</v>
      </c>
      <c r="AD424" t="str">
        <f t="shared" si="91"/>
        <v>High</v>
      </c>
      <c r="AH424" t="str">
        <f t="shared" si="92"/>
        <v>Low</v>
      </c>
      <c r="AI424">
        <f t="shared" si="93"/>
        <v>0</v>
      </c>
      <c r="AJ424">
        <f t="shared" si="94"/>
        <v>1</v>
      </c>
      <c r="AK424" t="str">
        <f t="shared" si="95"/>
        <v>High</v>
      </c>
    </row>
    <row r="425" spans="1:37" x14ac:dyDescent="0.25">
      <c r="A425" s="9">
        <v>44579.541666666664</v>
      </c>
      <c r="B425" s="1" t="str">
        <f t="shared" si="84"/>
        <v>Tuesday</v>
      </c>
      <c r="C425" s="1" t="str">
        <f t="shared" si="85"/>
        <v>Weekday</v>
      </c>
      <c r="D425" s="4">
        <f t="shared" si="86"/>
        <v>13</v>
      </c>
      <c r="E425" s="4" t="str">
        <f t="shared" si="87"/>
        <v>Peak</v>
      </c>
      <c r="F425">
        <v>20.095544725988901</v>
      </c>
      <c r="G425">
        <v>52.062068316900103</v>
      </c>
      <c r="H425">
        <v>1659.90626024313</v>
      </c>
      <c r="I425">
        <v>9</v>
      </c>
      <c r="J425" t="s">
        <v>12</v>
      </c>
      <c r="K425" t="s">
        <v>12</v>
      </c>
      <c r="L425">
        <v>29.044392024066699</v>
      </c>
      <c r="M425" t="s">
        <v>18</v>
      </c>
      <c r="N425" t="s">
        <v>19</v>
      </c>
      <c r="O425">
        <v>79.166195546547399</v>
      </c>
      <c r="P425">
        <f t="shared" si="96"/>
        <v>403.83091783422037</v>
      </c>
      <c r="Q425">
        <f t="shared" si="88"/>
        <v>1590.8878233920266</v>
      </c>
      <c r="T425">
        <f t="shared" si="97"/>
        <v>67.225086525101062</v>
      </c>
      <c r="U425">
        <f t="shared" si="89"/>
        <v>11.941109021446337</v>
      </c>
      <c r="AC425" t="str">
        <f t="shared" si="90"/>
        <v>High</v>
      </c>
      <c r="AD425" t="str">
        <f t="shared" si="91"/>
        <v>High</v>
      </c>
      <c r="AH425" t="str">
        <f t="shared" si="92"/>
        <v>High</v>
      </c>
      <c r="AI425">
        <f t="shared" si="93"/>
        <v>0</v>
      </c>
      <c r="AJ425">
        <f t="shared" si="94"/>
        <v>0</v>
      </c>
      <c r="AK425" t="str">
        <f t="shared" si="95"/>
        <v>Low</v>
      </c>
    </row>
    <row r="426" spans="1:37" x14ac:dyDescent="0.25">
      <c r="A426" s="9">
        <v>44579.583333333336</v>
      </c>
      <c r="B426" s="1" t="str">
        <f t="shared" si="84"/>
        <v>Tuesday</v>
      </c>
      <c r="C426" s="1" t="str">
        <f t="shared" si="85"/>
        <v>Weekday</v>
      </c>
      <c r="D426" s="4">
        <f t="shared" si="86"/>
        <v>14</v>
      </c>
      <c r="E426" s="4" t="str">
        <f t="shared" si="87"/>
        <v>Peak</v>
      </c>
      <c r="F426">
        <v>23.891457520352699</v>
      </c>
      <c r="G426">
        <v>40.835166508972797</v>
      </c>
      <c r="H426">
        <v>1446.90401417566</v>
      </c>
      <c r="I426">
        <v>7</v>
      </c>
      <c r="J426" t="s">
        <v>11</v>
      </c>
      <c r="K426" t="s">
        <v>11</v>
      </c>
      <c r="L426">
        <v>5.8270308228361598</v>
      </c>
      <c r="M426" t="s">
        <v>13</v>
      </c>
      <c r="N426" t="s">
        <v>14</v>
      </c>
      <c r="O426">
        <v>72.797519431769601</v>
      </c>
      <c r="P426">
        <f t="shared" si="96"/>
        <v>570.80174244681757</v>
      </c>
      <c r="Q426">
        <f t="shared" si="88"/>
        <v>1739.2388430911735</v>
      </c>
      <c r="T426">
        <f t="shared" si="97"/>
        <v>74.825334137835924</v>
      </c>
      <c r="U426">
        <f t="shared" si="89"/>
        <v>2.027814706066323</v>
      </c>
      <c r="AC426" t="str">
        <f t="shared" si="90"/>
        <v>High</v>
      </c>
      <c r="AD426" t="str">
        <f t="shared" si="91"/>
        <v>Medium</v>
      </c>
      <c r="AH426" t="str">
        <f t="shared" si="92"/>
        <v>Low</v>
      </c>
      <c r="AI426">
        <f t="shared" si="93"/>
        <v>1</v>
      </c>
      <c r="AJ426">
        <f t="shared" si="94"/>
        <v>1</v>
      </c>
      <c r="AK426" t="str">
        <f t="shared" si="95"/>
        <v>Medium</v>
      </c>
    </row>
    <row r="427" spans="1:37" x14ac:dyDescent="0.25">
      <c r="A427" s="9">
        <v>44579.625</v>
      </c>
      <c r="B427" s="1" t="str">
        <f t="shared" si="84"/>
        <v>Tuesday</v>
      </c>
      <c r="C427" s="1" t="str">
        <f t="shared" si="85"/>
        <v>Weekday</v>
      </c>
      <c r="D427" s="4">
        <f t="shared" si="86"/>
        <v>15</v>
      </c>
      <c r="E427" s="4" t="str">
        <f t="shared" si="87"/>
        <v>Peak</v>
      </c>
      <c r="F427">
        <v>20.138530462730699</v>
      </c>
      <c r="G427">
        <v>39.655526378523902</v>
      </c>
      <c r="H427">
        <v>1838.9723265085199</v>
      </c>
      <c r="I427">
        <v>4</v>
      </c>
      <c r="J427" t="s">
        <v>11</v>
      </c>
      <c r="K427" t="s">
        <v>12</v>
      </c>
      <c r="L427">
        <v>14.2590828048404</v>
      </c>
      <c r="M427" t="s">
        <v>15</v>
      </c>
      <c r="N427" t="s">
        <v>14</v>
      </c>
      <c r="O427">
        <v>66.477634456266401</v>
      </c>
      <c r="P427">
        <f t="shared" si="96"/>
        <v>405.56040919833237</v>
      </c>
      <c r="Q427">
        <f t="shared" si="88"/>
        <v>1338.7618665877969</v>
      </c>
      <c r="T427">
        <f t="shared" si="97"/>
        <v>67.31115337140443</v>
      </c>
      <c r="U427">
        <f t="shared" si="89"/>
        <v>0.83351891513802912</v>
      </c>
      <c r="AC427" t="str">
        <f t="shared" si="90"/>
        <v>Low</v>
      </c>
      <c r="AD427" t="str">
        <f t="shared" si="91"/>
        <v>High</v>
      </c>
      <c r="AH427" t="str">
        <f t="shared" si="92"/>
        <v>Low</v>
      </c>
      <c r="AI427">
        <f t="shared" si="93"/>
        <v>1</v>
      </c>
      <c r="AJ427">
        <f t="shared" si="94"/>
        <v>0</v>
      </c>
      <c r="AK427" t="str">
        <f t="shared" si="95"/>
        <v>Low</v>
      </c>
    </row>
    <row r="428" spans="1:37" x14ac:dyDescent="0.25">
      <c r="A428" s="9">
        <v>44579.666666666664</v>
      </c>
      <c r="B428" s="1" t="str">
        <f t="shared" si="84"/>
        <v>Tuesday</v>
      </c>
      <c r="C428" s="1" t="str">
        <f t="shared" si="85"/>
        <v>Weekday</v>
      </c>
      <c r="D428" s="4">
        <f t="shared" si="86"/>
        <v>16</v>
      </c>
      <c r="E428" s="4" t="str">
        <f t="shared" si="87"/>
        <v>Peak</v>
      </c>
      <c r="F428">
        <v>20.179111779636202</v>
      </c>
      <c r="G428">
        <v>55.528428433074403</v>
      </c>
      <c r="H428">
        <v>1859.3921330518299</v>
      </c>
      <c r="I428">
        <v>9</v>
      </c>
      <c r="J428" t="s">
        <v>11</v>
      </c>
      <c r="K428" t="s">
        <v>12</v>
      </c>
      <c r="L428">
        <v>26.383462265326699</v>
      </c>
      <c r="M428" t="s">
        <v>16</v>
      </c>
      <c r="N428" t="s">
        <v>14</v>
      </c>
      <c r="O428">
        <v>72.803850722652001</v>
      </c>
      <c r="P428">
        <f t="shared" si="96"/>
        <v>407.19655221505252</v>
      </c>
      <c r="Q428">
        <f t="shared" si="88"/>
        <v>1469.1170417203425</v>
      </c>
      <c r="T428">
        <f t="shared" si="97"/>
        <v>67.392406043328464</v>
      </c>
      <c r="U428">
        <f t="shared" si="89"/>
        <v>5.4114446793235373</v>
      </c>
      <c r="AC428" t="str">
        <f t="shared" si="90"/>
        <v>High</v>
      </c>
      <c r="AD428" t="str">
        <f t="shared" si="91"/>
        <v>High</v>
      </c>
      <c r="AH428" t="str">
        <f t="shared" si="92"/>
        <v>Low</v>
      </c>
      <c r="AI428">
        <f t="shared" si="93"/>
        <v>1</v>
      </c>
      <c r="AJ428">
        <f t="shared" si="94"/>
        <v>0</v>
      </c>
      <c r="AK428" t="str">
        <f t="shared" si="95"/>
        <v>Low</v>
      </c>
    </row>
    <row r="429" spans="1:37" x14ac:dyDescent="0.25">
      <c r="A429" s="9">
        <v>44579.708333333336</v>
      </c>
      <c r="B429" s="1" t="str">
        <f t="shared" si="84"/>
        <v>Tuesday</v>
      </c>
      <c r="C429" s="1" t="str">
        <f t="shared" si="85"/>
        <v>Weekday</v>
      </c>
      <c r="D429" s="4">
        <f t="shared" si="86"/>
        <v>17</v>
      </c>
      <c r="E429" s="4" t="str">
        <f t="shared" si="87"/>
        <v>Peak</v>
      </c>
      <c r="F429">
        <v>28.077378373401</v>
      </c>
      <c r="G429">
        <v>59.937571183545003</v>
      </c>
      <c r="H429">
        <v>1462.9856749718799</v>
      </c>
      <c r="I429">
        <v>8</v>
      </c>
      <c r="J429" t="s">
        <v>11</v>
      </c>
      <c r="K429" t="s">
        <v>11</v>
      </c>
      <c r="L429">
        <v>17.560564472949601</v>
      </c>
      <c r="M429" t="s">
        <v>13</v>
      </c>
      <c r="N429" t="s">
        <v>14</v>
      </c>
      <c r="O429">
        <v>76.067384908480406</v>
      </c>
      <c r="P429">
        <f t="shared" si="96"/>
        <v>788.33917632312625</v>
      </c>
      <c r="Q429">
        <f t="shared" si="88"/>
        <v>2135.7727479505375</v>
      </c>
      <c r="T429">
        <f t="shared" si="97"/>
        <v>83.206463182137256</v>
      </c>
      <c r="U429">
        <f t="shared" si="89"/>
        <v>7.1390782736568497</v>
      </c>
      <c r="AC429" t="str">
        <f t="shared" si="90"/>
        <v>High</v>
      </c>
      <c r="AD429" t="str">
        <f t="shared" si="91"/>
        <v>Medium</v>
      </c>
      <c r="AH429" t="str">
        <f t="shared" si="92"/>
        <v>Low</v>
      </c>
      <c r="AI429">
        <f t="shared" si="93"/>
        <v>1</v>
      </c>
      <c r="AJ429">
        <f t="shared" si="94"/>
        <v>1</v>
      </c>
      <c r="AK429" t="str">
        <f t="shared" si="95"/>
        <v>High</v>
      </c>
    </row>
    <row r="430" spans="1:37" x14ac:dyDescent="0.25">
      <c r="A430" s="9">
        <v>44579.75</v>
      </c>
      <c r="B430" s="1" t="str">
        <f t="shared" si="84"/>
        <v>Tuesday</v>
      </c>
      <c r="C430" s="1" t="str">
        <f t="shared" si="85"/>
        <v>Weekday</v>
      </c>
      <c r="D430" s="4">
        <f t="shared" si="86"/>
        <v>18</v>
      </c>
      <c r="E430" s="4" t="str">
        <f t="shared" si="87"/>
        <v>Peak</v>
      </c>
      <c r="F430">
        <v>22.7508742359277</v>
      </c>
      <c r="G430">
        <v>50.507006149580299</v>
      </c>
      <c r="H430">
        <v>1698.63436476315</v>
      </c>
      <c r="I430">
        <v>1</v>
      </c>
      <c r="J430" t="s">
        <v>11</v>
      </c>
      <c r="K430" t="s">
        <v>12</v>
      </c>
      <c r="L430">
        <v>19.710776968799099</v>
      </c>
      <c r="M430" t="s">
        <v>20</v>
      </c>
      <c r="N430" t="s">
        <v>14</v>
      </c>
      <c r="O430">
        <v>67.983750261338798</v>
      </c>
      <c r="P430">
        <f t="shared" si="96"/>
        <v>517.60227849899877</v>
      </c>
      <c r="Q430">
        <f t="shared" si="88"/>
        <v>1546.6897522824358</v>
      </c>
      <c r="T430">
        <f t="shared" si="97"/>
        <v>72.541636947150252</v>
      </c>
      <c r="U430">
        <f t="shared" si="89"/>
        <v>4.5578866858114537</v>
      </c>
      <c r="AC430" t="str">
        <f t="shared" si="90"/>
        <v>Low</v>
      </c>
      <c r="AD430" t="str">
        <f t="shared" si="91"/>
        <v>High</v>
      </c>
      <c r="AH430" t="str">
        <f t="shared" si="92"/>
        <v>Low</v>
      </c>
      <c r="AI430">
        <f t="shared" si="93"/>
        <v>1</v>
      </c>
      <c r="AJ430">
        <f t="shared" si="94"/>
        <v>0</v>
      </c>
      <c r="AK430" t="str">
        <f t="shared" si="95"/>
        <v>Medium</v>
      </c>
    </row>
    <row r="431" spans="1:37" x14ac:dyDescent="0.25">
      <c r="A431" s="9">
        <v>44579.791666666664</v>
      </c>
      <c r="B431" s="1" t="str">
        <f t="shared" si="84"/>
        <v>Tuesday</v>
      </c>
      <c r="C431" s="1" t="str">
        <f t="shared" si="85"/>
        <v>Weekday</v>
      </c>
      <c r="D431" s="4">
        <f t="shared" si="86"/>
        <v>19</v>
      </c>
      <c r="E431" s="4" t="str">
        <f t="shared" si="87"/>
        <v>Peak</v>
      </c>
      <c r="F431">
        <v>27.123791012042201</v>
      </c>
      <c r="G431">
        <v>57.190103220519497</v>
      </c>
      <c r="H431">
        <v>1992.6197087601199</v>
      </c>
      <c r="I431">
        <v>0</v>
      </c>
      <c r="J431" t="s">
        <v>12</v>
      </c>
      <c r="K431" t="s">
        <v>12</v>
      </c>
      <c r="L431">
        <v>8.4541390992244203</v>
      </c>
      <c r="M431" t="s">
        <v>15</v>
      </c>
      <c r="N431" t="s">
        <v>14</v>
      </c>
      <c r="O431">
        <v>81.386571074919601</v>
      </c>
      <c r="P431">
        <f t="shared" si="96"/>
        <v>735.70003886494123</v>
      </c>
      <c r="Q431">
        <f t="shared" si="88"/>
        <v>2207.512345022838</v>
      </c>
      <c r="T431">
        <f t="shared" si="97"/>
        <v>81.297172727029192</v>
      </c>
      <c r="U431">
        <f t="shared" si="89"/>
        <v>8.9398347890409013E-2</v>
      </c>
      <c r="AC431" t="str">
        <f t="shared" si="90"/>
        <v>Low</v>
      </c>
      <c r="AD431" t="str">
        <f t="shared" si="91"/>
        <v>High</v>
      </c>
      <c r="AH431" t="str">
        <f t="shared" si="92"/>
        <v>High</v>
      </c>
      <c r="AI431">
        <f t="shared" si="93"/>
        <v>0</v>
      </c>
      <c r="AJ431">
        <f t="shared" si="94"/>
        <v>0</v>
      </c>
      <c r="AK431" t="str">
        <f t="shared" si="95"/>
        <v>High</v>
      </c>
    </row>
    <row r="432" spans="1:37" x14ac:dyDescent="0.25">
      <c r="A432" s="9">
        <v>44579.833333333336</v>
      </c>
      <c r="B432" s="1" t="str">
        <f t="shared" si="84"/>
        <v>Tuesday</v>
      </c>
      <c r="C432" s="1" t="str">
        <f t="shared" si="85"/>
        <v>Weekday</v>
      </c>
      <c r="D432" s="4">
        <f t="shared" si="86"/>
        <v>20</v>
      </c>
      <c r="E432" s="4" t="str">
        <f t="shared" si="87"/>
        <v>Peak</v>
      </c>
      <c r="F432">
        <v>27.2833292049155</v>
      </c>
      <c r="G432">
        <v>33.866740613695498</v>
      </c>
      <c r="H432">
        <v>1221.2270923756701</v>
      </c>
      <c r="I432">
        <v>3</v>
      </c>
      <c r="J432" t="s">
        <v>11</v>
      </c>
      <c r="K432" t="s">
        <v>12</v>
      </c>
      <c r="L432">
        <v>0.64965026902638301</v>
      </c>
      <c r="M432" t="s">
        <v>16</v>
      </c>
      <c r="N432" t="s">
        <v>14</v>
      </c>
      <c r="O432">
        <v>83.250943806542395</v>
      </c>
      <c r="P432">
        <f t="shared" si="96"/>
        <v>744.38005250379501</v>
      </c>
      <c r="Q432">
        <f t="shared" si="88"/>
        <v>2271.3629064938173</v>
      </c>
      <c r="T432">
        <f t="shared" si="97"/>
        <v>81.616603081521447</v>
      </c>
      <c r="U432">
        <f t="shared" si="89"/>
        <v>1.6343407250209481</v>
      </c>
      <c r="AC432" t="str">
        <f t="shared" si="90"/>
        <v>Low</v>
      </c>
      <c r="AD432" t="str">
        <f t="shared" si="91"/>
        <v>Medium</v>
      </c>
      <c r="AH432" t="str">
        <f t="shared" si="92"/>
        <v>High</v>
      </c>
      <c r="AI432">
        <f t="shared" si="93"/>
        <v>1</v>
      </c>
      <c r="AJ432">
        <f t="shared" si="94"/>
        <v>0</v>
      </c>
      <c r="AK432" t="str">
        <f t="shared" si="95"/>
        <v>High</v>
      </c>
    </row>
    <row r="433" spans="1:37" x14ac:dyDescent="0.25">
      <c r="A433" s="9">
        <v>44579.875</v>
      </c>
      <c r="B433" s="1" t="str">
        <f t="shared" si="84"/>
        <v>Tuesday</v>
      </c>
      <c r="C433" s="1" t="str">
        <f t="shared" si="85"/>
        <v>Weekday</v>
      </c>
      <c r="D433" s="4">
        <f t="shared" si="86"/>
        <v>21</v>
      </c>
      <c r="E433" s="4" t="str">
        <f t="shared" si="87"/>
        <v>Peak</v>
      </c>
      <c r="F433">
        <v>25.014993307259601</v>
      </c>
      <c r="G433">
        <v>57.381204072895301</v>
      </c>
      <c r="H433">
        <v>1427.66252953975</v>
      </c>
      <c r="I433">
        <v>0</v>
      </c>
      <c r="J433" t="s">
        <v>12</v>
      </c>
      <c r="K433" t="s">
        <v>12</v>
      </c>
      <c r="L433">
        <v>9.4255489688460798</v>
      </c>
      <c r="M433" t="s">
        <v>20</v>
      </c>
      <c r="N433" t="s">
        <v>14</v>
      </c>
      <c r="O433">
        <v>67.174573193957102</v>
      </c>
      <c r="P433">
        <f t="shared" si="96"/>
        <v>625.74989016224265</v>
      </c>
      <c r="Q433">
        <f t="shared" si="88"/>
        <v>1680.3714988648571</v>
      </c>
      <c r="T433">
        <f t="shared" si="97"/>
        <v>77.074898510057636</v>
      </c>
      <c r="U433">
        <f t="shared" si="89"/>
        <v>9.9003253161005347</v>
      </c>
      <c r="AC433" t="str">
        <f t="shared" si="90"/>
        <v>Low</v>
      </c>
      <c r="AD433" t="str">
        <f t="shared" si="91"/>
        <v>Medium</v>
      </c>
      <c r="AH433" t="str">
        <f t="shared" si="92"/>
        <v>Low</v>
      </c>
      <c r="AI433">
        <f t="shared" si="93"/>
        <v>0</v>
      </c>
      <c r="AJ433">
        <f t="shared" si="94"/>
        <v>0</v>
      </c>
      <c r="AK433" t="str">
        <f t="shared" si="95"/>
        <v>Medium</v>
      </c>
    </row>
    <row r="434" spans="1:37" x14ac:dyDescent="0.25">
      <c r="A434" s="9">
        <v>44579.916666666664</v>
      </c>
      <c r="B434" s="1" t="str">
        <f t="shared" si="84"/>
        <v>Tuesday</v>
      </c>
      <c r="C434" s="1" t="str">
        <f t="shared" si="85"/>
        <v>Weekday</v>
      </c>
      <c r="D434" s="4">
        <f t="shared" si="86"/>
        <v>22</v>
      </c>
      <c r="E434" s="4" t="str">
        <f t="shared" si="87"/>
        <v>Off-Peak</v>
      </c>
      <c r="F434">
        <v>21.466143655009201</v>
      </c>
      <c r="G434">
        <v>43.337017863132999</v>
      </c>
      <c r="H434">
        <v>1629.2869753529999</v>
      </c>
      <c r="I434">
        <v>6</v>
      </c>
      <c r="J434" t="s">
        <v>12</v>
      </c>
      <c r="K434" t="s">
        <v>11</v>
      </c>
      <c r="L434">
        <v>3.4054971368004998</v>
      </c>
      <c r="M434" t="s">
        <v>21</v>
      </c>
      <c r="N434" t="s">
        <v>14</v>
      </c>
      <c r="O434">
        <v>67.261206603428107</v>
      </c>
      <c r="P434">
        <f t="shared" si="96"/>
        <v>460.79532341749177</v>
      </c>
      <c r="Q434">
        <f t="shared" si="88"/>
        <v>1443.8387233584413</v>
      </c>
      <c r="T434">
        <f t="shared" si="97"/>
        <v>69.969325342644652</v>
      </c>
      <c r="U434">
        <f t="shared" si="89"/>
        <v>2.7081187392165447</v>
      </c>
      <c r="AC434" t="str">
        <f t="shared" si="90"/>
        <v>High</v>
      </c>
      <c r="AD434" t="str">
        <f t="shared" si="91"/>
        <v>High</v>
      </c>
      <c r="AH434" t="str">
        <f t="shared" si="92"/>
        <v>Low</v>
      </c>
      <c r="AI434">
        <f t="shared" si="93"/>
        <v>0</v>
      </c>
      <c r="AJ434">
        <f t="shared" si="94"/>
        <v>1</v>
      </c>
      <c r="AK434" t="str">
        <f t="shared" si="95"/>
        <v>Low</v>
      </c>
    </row>
    <row r="435" spans="1:37" x14ac:dyDescent="0.25">
      <c r="A435" s="9">
        <v>44579.958333333336</v>
      </c>
      <c r="B435" s="1" t="str">
        <f t="shared" si="84"/>
        <v>Tuesday</v>
      </c>
      <c r="C435" s="1" t="str">
        <f t="shared" si="85"/>
        <v>Weekday</v>
      </c>
      <c r="D435" s="4">
        <f t="shared" si="86"/>
        <v>23</v>
      </c>
      <c r="E435" s="4" t="str">
        <f t="shared" si="87"/>
        <v>Off-Peak</v>
      </c>
      <c r="F435">
        <v>24.4132594763771</v>
      </c>
      <c r="G435">
        <v>51.6960674347268</v>
      </c>
      <c r="H435">
        <v>1781.98407158686</v>
      </c>
      <c r="I435">
        <v>7</v>
      </c>
      <c r="J435" t="s">
        <v>11</v>
      </c>
      <c r="K435" t="s">
        <v>12</v>
      </c>
      <c r="L435">
        <v>10.4242577932272</v>
      </c>
      <c r="M435" t="s">
        <v>18</v>
      </c>
      <c r="N435" t="s">
        <v>19</v>
      </c>
      <c r="O435">
        <v>80.345601788333994</v>
      </c>
      <c r="P435">
        <f t="shared" si="96"/>
        <v>596.00723826091621</v>
      </c>
      <c r="Q435">
        <f t="shared" si="88"/>
        <v>1961.4980242442657</v>
      </c>
      <c r="T435">
        <f t="shared" si="97"/>
        <v>75.870095776323325</v>
      </c>
      <c r="U435">
        <f t="shared" si="89"/>
        <v>4.4755060120106691</v>
      </c>
      <c r="AC435" t="str">
        <f t="shared" si="90"/>
        <v>High</v>
      </c>
      <c r="AD435" t="str">
        <f t="shared" si="91"/>
        <v>High</v>
      </c>
      <c r="AH435" t="str">
        <f t="shared" si="92"/>
        <v>High</v>
      </c>
      <c r="AI435">
        <f t="shared" si="93"/>
        <v>1</v>
      </c>
      <c r="AJ435">
        <f t="shared" si="94"/>
        <v>0</v>
      </c>
      <c r="AK435" t="str">
        <f t="shared" si="95"/>
        <v>Medium</v>
      </c>
    </row>
    <row r="436" spans="1:37" x14ac:dyDescent="0.25">
      <c r="A436" s="9">
        <v>44580</v>
      </c>
      <c r="B436" s="1" t="str">
        <f t="shared" si="84"/>
        <v>Wednesday</v>
      </c>
      <c r="C436" s="1" t="str">
        <f t="shared" si="85"/>
        <v>Weekday</v>
      </c>
      <c r="D436" s="4">
        <f t="shared" si="86"/>
        <v>0</v>
      </c>
      <c r="E436" s="4" t="str">
        <f t="shared" si="87"/>
        <v>Off-Peak</v>
      </c>
      <c r="F436">
        <v>26.634832086508201</v>
      </c>
      <c r="G436">
        <v>59.356824108741797</v>
      </c>
      <c r="H436">
        <v>1254.5531970418201</v>
      </c>
      <c r="I436">
        <v>1</v>
      </c>
      <c r="J436" t="s">
        <v>12</v>
      </c>
      <c r="K436" t="s">
        <v>12</v>
      </c>
      <c r="L436">
        <v>9.9517081454470802</v>
      </c>
      <c r="M436" t="s">
        <v>15</v>
      </c>
      <c r="N436" t="s">
        <v>14</v>
      </c>
      <c r="O436">
        <v>77.040568849345206</v>
      </c>
      <c r="P436">
        <f t="shared" si="96"/>
        <v>709.41428027648681</v>
      </c>
      <c r="Q436">
        <f t="shared" si="88"/>
        <v>2051.9626151513839</v>
      </c>
      <c r="T436">
        <f t="shared" si="97"/>
        <v>80.318170018633722</v>
      </c>
      <c r="U436">
        <f t="shared" si="89"/>
        <v>3.2776011692885163</v>
      </c>
      <c r="AC436" t="str">
        <f t="shared" si="90"/>
        <v>Low</v>
      </c>
      <c r="AD436" t="str">
        <f t="shared" si="91"/>
        <v>Medium</v>
      </c>
      <c r="AH436" t="str">
        <f t="shared" si="92"/>
        <v>High</v>
      </c>
      <c r="AI436">
        <f t="shared" si="93"/>
        <v>0</v>
      </c>
      <c r="AJ436">
        <f t="shared" si="94"/>
        <v>0</v>
      </c>
      <c r="AK436" t="str">
        <f t="shared" si="95"/>
        <v>High</v>
      </c>
    </row>
    <row r="437" spans="1:37" x14ac:dyDescent="0.25">
      <c r="A437" s="9">
        <v>44580.041666666664</v>
      </c>
      <c r="B437" s="1" t="str">
        <f t="shared" si="84"/>
        <v>Wednesday</v>
      </c>
      <c r="C437" s="1" t="str">
        <f t="shared" si="85"/>
        <v>Weekday</v>
      </c>
      <c r="D437" s="4">
        <f t="shared" si="86"/>
        <v>1</v>
      </c>
      <c r="E437" s="4" t="str">
        <f t="shared" si="87"/>
        <v>Off-Peak</v>
      </c>
      <c r="F437">
        <v>27.5296050836563</v>
      </c>
      <c r="G437">
        <v>59.7962578213968</v>
      </c>
      <c r="H437">
        <v>1624.0143073879401</v>
      </c>
      <c r="I437">
        <v>7</v>
      </c>
      <c r="J437" t="s">
        <v>12</v>
      </c>
      <c r="K437" t="s">
        <v>11</v>
      </c>
      <c r="L437">
        <v>27.2363097686681</v>
      </c>
      <c r="M437" t="s">
        <v>13</v>
      </c>
      <c r="N437" t="s">
        <v>19</v>
      </c>
      <c r="O437">
        <v>95.402959689102104</v>
      </c>
      <c r="P437">
        <f t="shared" si="96"/>
        <v>757.8791560620748</v>
      </c>
      <c r="Q437">
        <f t="shared" si="88"/>
        <v>2626.4058040529621</v>
      </c>
      <c r="T437">
        <f t="shared" si="97"/>
        <v>82.109701253390185</v>
      </c>
      <c r="U437">
        <f t="shared" si="89"/>
        <v>13.29325843571192</v>
      </c>
      <c r="AC437" t="str">
        <f t="shared" si="90"/>
        <v>High</v>
      </c>
      <c r="AD437" t="str">
        <f t="shared" si="91"/>
        <v>High</v>
      </c>
      <c r="AH437" t="str">
        <f t="shared" si="92"/>
        <v>High</v>
      </c>
      <c r="AI437">
        <f t="shared" si="93"/>
        <v>0</v>
      </c>
      <c r="AJ437">
        <f t="shared" si="94"/>
        <v>1</v>
      </c>
      <c r="AK437" t="str">
        <f t="shared" si="95"/>
        <v>High</v>
      </c>
    </row>
    <row r="438" spans="1:37" x14ac:dyDescent="0.25">
      <c r="A438" s="9">
        <v>44580.083333333336</v>
      </c>
      <c r="B438" s="1" t="str">
        <f t="shared" si="84"/>
        <v>Wednesday</v>
      </c>
      <c r="C438" s="1" t="str">
        <f t="shared" si="85"/>
        <v>Weekday</v>
      </c>
      <c r="D438" s="4">
        <f t="shared" si="86"/>
        <v>2</v>
      </c>
      <c r="E438" s="4" t="str">
        <f t="shared" si="87"/>
        <v>Off-Peak</v>
      </c>
      <c r="F438">
        <v>20.4236232219165</v>
      </c>
      <c r="G438">
        <v>46.8390881240692</v>
      </c>
      <c r="H438">
        <v>1696.39518355118</v>
      </c>
      <c r="I438">
        <v>1</v>
      </c>
      <c r="J438" t="s">
        <v>11</v>
      </c>
      <c r="K438" t="s">
        <v>12</v>
      </c>
      <c r="L438">
        <v>28.962509029488501</v>
      </c>
      <c r="M438" t="s">
        <v>16</v>
      </c>
      <c r="N438" t="s">
        <v>14</v>
      </c>
      <c r="O438">
        <v>67.290604557886795</v>
      </c>
      <c r="P438">
        <f t="shared" si="96"/>
        <v>417.12438551080692</v>
      </c>
      <c r="Q438">
        <f t="shared" si="88"/>
        <v>1374.3179538652571</v>
      </c>
      <c r="T438">
        <f t="shared" si="97"/>
        <v>67.881971427506016</v>
      </c>
      <c r="U438">
        <f t="shared" si="89"/>
        <v>0.5913668696192218</v>
      </c>
      <c r="AC438" t="str">
        <f t="shared" si="90"/>
        <v>Low</v>
      </c>
      <c r="AD438" t="str">
        <f t="shared" si="91"/>
        <v>High</v>
      </c>
      <c r="AH438" t="str">
        <f t="shared" si="92"/>
        <v>Low</v>
      </c>
      <c r="AI438">
        <f t="shared" si="93"/>
        <v>1</v>
      </c>
      <c r="AJ438">
        <f t="shared" si="94"/>
        <v>0</v>
      </c>
      <c r="AK438" t="str">
        <f t="shared" si="95"/>
        <v>Low</v>
      </c>
    </row>
    <row r="439" spans="1:37" x14ac:dyDescent="0.25">
      <c r="A439" s="9">
        <v>44580.125</v>
      </c>
      <c r="B439" s="1" t="str">
        <f t="shared" si="84"/>
        <v>Wednesday</v>
      </c>
      <c r="C439" s="1" t="str">
        <f t="shared" si="85"/>
        <v>Weekday</v>
      </c>
      <c r="D439" s="4">
        <f t="shared" si="86"/>
        <v>3</v>
      </c>
      <c r="E439" s="4" t="str">
        <f t="shared" si="87"/>
        <v>Off-Peak</v>
      </c>
      <c r="F439">
        <v>29.196131107386801</v>
      </c>
      <c r="G439">
        <v>41.387759474294199</v>
      </c>
      <c r="H439">
        <v>1010.27170919912</v>
      </c>
      <c r="I439">
        <v>6</v>
      </c>
      <c r="J439" t="s">
        <v>11</v>
      </c>
      <c r="K439" t="s">
        <v>11</v>
      </c>
      <c r="L439">
        <v>11.899717731813199</v>
      </c>
      <c r="M439" t="s">
        <v>13</v>
      </c>
      <c r="N439" t="s">
        <v>19</v>
      </c>
      <c r="O439">
        <v>86.075403314725605</v>
      </c>
      <c r="P439">
        <f t="shared" si="96"/>
        <v>852.41407163971928</v>
      </c>
      <c r="Q439">
        <f t="shared" si="88"/>
        <v>2513.0687602979251</v>
      </c>
      <c r="T439">
        <f t="shared" si="97"/>
        <v>85.446450836316558</v>
      </c>
      <c r="U439">
        <f t="shared" si="89"/>
        <v>0.62895247840904744</v>
      </c>
      <c r="AC439" t="str">
        <f t="shared" si="90"/>
        <v>High</v>
      </c>
      <c r="AD439" t="str">
        <f t="shared" si="91"/>
        <v>Medium</v>
      </c>
      <c r="AH439" t="str">
        <f t="shared" si="92"/>
        <v>High</v>
      </c>
      <c r="AI439">
        <f t="shared" si="93"/>
        <v>1</v>
      </c>
      <c r="AJ439">
        <f t="shared" si="94"/>
        <v>1</v>
      </c>
      <c r="AK439" t="str">
        <f t="shared" si="95"/>
        <v>High</v>
      </c>
    </row>
    <row r="440" spans="1:37" x14ac:dyDescent="0.25">
      <c r="A440" s="9">
        <v>44580.166666666664</v>
      </c>
      <c r="B440" s="1" t="str">
        <f t="shared" si="84"/>
        <v>Wednesday</v>
      </c>
      <c r="C440" s="1" t="str">
        <f t="shared" si="85"/>
        <v>Weekday</v>
      </c>
      <c r="D440" s="4">
        <f t="shared" si="86"/>
        <v>4</v>
      </c>
      <c r="E440" s="4" t="str">
        <f t="shared" si="87"/>
        <v>Off-Peak</v>
      </c>
      <c r="F440">
        <v>29.132278473010199</v>
      </c>
      <c r="G440">
        <v>50.810241941962097</v>
      </c>
      <c r="H440">
        <v>1693.7589512808399</v>
      </c>
      <c r="I440">
        <v>9</v>
      </c>
      <c r="J440" t="s">
        <v>11</v>
      </c>
      <c r="K440" t="s">
        <v>12</v>
      </c>
      <c r="L440">
        <v>11.8344618250647</v>
      </c>
      <c r="M440" t="s">
        <v>21</v>
      </c>
      <c r="N440" t="s">
        <v>19</v>
      </c>
      <c r="O440">
        <v>91.007122281253203</v>
      </c>
      <c r="P440">
        <f t="shared" si="96"/>
        <v>848.68964902901348</v>
      </c>
      <c r="Q440">
        <f t="shared" si="88"/>
        <v>2651.2448293247594</v>
      </c>
      <c r="T440">
        <f t="shared" si="97"/>
        <v>85.318603897180296</v>
      </c>
      <c r="U440">
        <f t="shared" si="89"/>
        <v>5.688518384072907</v>
      </c>
      <c r="AC440" t="str">
        <f t="shared" si="90"/>
        <v>High</v>
      </c>
      <c r="AD440" t="str">
        <f t="shared" si="91"/>
        <v>High</v>
      </c>
      <c r="AH440" t="str">
        <f t="shared" si="92"/>
        <v>High</v>
      </c>
      <c r="AI440">
        <f t="shared" si="93"/>
        <v>1</v>
      </c>
      <c r="AJ440">
        <f t="shared" si="94"/>
        <v>0</v>
      </c>
      <c r="AK440" t="str">
        <f t="shared" si="95"/>
        <v>High</v>
      </c>
    </row>
    <row r="441" spans="1:37" x14ac:dyDescent="0.25">
      <c r="A441" s="9">
        <v>44580.208333333336</v>
      </c>
      <c r="B441" s="1" t="str">
        <f t="shared" si="84"/>
        <v>Wednesday</v>
      </c>
      <c r="C441" s="1" t="str">
        <f t="shared" si="85"/>
        <v>Weekday</v>
      </c>
      <c r="D441" s="4">
        <f t="shared" si="86"/>
        <v>5</v>
      </c>
      <c r="E441" s="4" t="str">
        <f t="shared" si="87"/>
        <v>Off-Peak</v>
      </c>
      <c r="F441">
        <v>21.113107683027899</v>
      </c>
      <c r="G441">
        <v>58.704668687433397</v>
      </c>
      <c r="H441">
        <v>1226.6708122120001</v>
      </c>
      <c r="I441">
        <v>2</v>
      </c>
      <c r="J441" t="s">
        <v>12</v>
      </c>
      <c r="K441" t="s">
        <v>11</v>
      </c>
      <c r="L441">
        <v>8.5844293574742103</v>
      </c>
      <c r="M441" t="s">
        <v>21</v>
      </c>
      <c r="N441" t="s">
        <v>19</v>
      </c>
      <c r="O441">
        <v>66.918012107158603</v>
      </c>
      <c r="P441">
        <f t="shared" si="96"/>
        <v>445.76331603513165</v>
      </c>
      <c r="Q441">
        <f t="shared" si="88"/>
        <v>1412.8471955526043</v>
      </c>
      <c r="T441">
        <f t="shared" si="97"/>
        <v>69.262470114767865</v>
      </c>
      <c r="U441">
        <f t="shared" si="89"/>
        <v>2.344458007609262</v>
      </c>
      <c r="AC441" t="str">
        <f t="shared" si="90"/>
        <v>Low</v>
      </c>
      <c r="AD441" t="str">
        <f t="shared" si="91"/>
        <v>Medium</v>
      </c>
      <c r="AH441" t="str">
        <f t="shared" si="92"/>
        <v>Low</v>
      </c>
      <c r="AI441">
        <f t="shared" si="93"/>
        <v>0</v>
      </c>
      <c r="AJ441">
        <f t="shared" si="94"/>
        <v>1</v>
      </c>
      <c r="AK441" t="str">
        <f t="shared" si="95"/>
        <v>Low</v>
      </c>
    </row>
    <row r="442" spans="1:37" x14ac:dyDescent="0.25">
      <c r="A442" s="9">
        <v>44580.25</v>
      </c>
      <c r="B442" s="1" t="str">
        <f t="shared" si="84"/>
        <v>Wednesday</v>
      </c>
      <c r="C442" s="1" t="str">
        <f t="shared" si="85"/>
        <v>Weekday</v>
      </c>
      <c r="D442" s="4">
        <f t="shared" si="86"/>
        <v>6</v>
      </c>
      <c r="E442" s="4" t="str">
        <f t="shared" si="87"/>
        <v>Off-Peak</v>
      </c>
      <c r="F442">
        <v>24.966378373156601</v>
      </c>
      <c r="G442">
        <v>53.289073821133798</v>
      </c>
      <c r="H442">
        <v>1007.7091089431</v>
      </c>
      <c r="I442">
        <v>6</v>
      </c>
      <c r="J442" t="s">
        <v>11</v>
      </c>
      <c r="K442" t="s">
        <v>12</v>
      </c>
      <c r="L442">
        <v>9.3437759593469192</v>
      </c>
      <c r="M442" t="s">
        <v>18</v>
      </c>
      <c r="N442" t="s">
        <v>19</v>
      </c>
      <c r="O442">
        <v>67.801928449053193</v>
      </c>
      <c r="P442">
        <f t="shared" si="96"/>
        <v>623.32004907162161</v>
      </c>
      <c r="Q442">
        <f t="shared" si="88"/>
        <v>1692.7686000887529</v>
      </c>
      <c r="T442">
        <f t="shared" si="97"/>
        <v>76.977560779483795</v>
      </c>
      <c r="U442">
        <f t="shared" si="89"/>
        <v>9.1756323304306022</v>
      </c>
      <c r="AC442" t="str">
        <f t="shared" si="90"/>
        <v>High</v>
      </c>
      <c r="AD442" t="str">
        <f t="shared" si="91"/>
        <v>Medium</v>
      </c>
      <c r="AH442" t="str">
        <f t="shared" si="92"/>
        <v>Low</v>
      </c>
      <c r="AI442">
        <f t="shared" si="93"/>
        <v>1</v>
      </c>
      <c r="AJ442">
        <f t="shared" si="94"/>
        <v>0</v>
      </c>
      <c r="AK442" t="str">
        <f t="shared" si="95"/>
        <v>Medium</v>
      </c>
    </row>
    <row r="443" spans="1:37" x14ac:dyDescent="0.25">
      <c r="A443" s="9">
        <v>44580.291666666664</v>
      </c>
      <c r="B443" s="1" t="str">
        <f t="shared" si="84"/>
        <v>Wednesday</v>
      </c>
      <c r="C443" s="1" t="str">
        <f t="shared" si="85"/>
        <v>Weekday</v>
      </c>
      <c r="D443" s="4">
        <f t="shared" si="86"/>
        <v>7</v>
      </c>
      <c r="E443" s="4" t="str">
        <f t="shared" si="87"/>
        <v>Off-Peak</v>
      </c>
      <c r="F443">
        <v>22.763581036685199</v>
      </c>
      <c r="G443">
        <v>57.977217689306102</v>
      </c>
      <c r="H443">
        <v>1185.3908267668901</v>
      </c>
      <c r="I443">
        <v>9</v>
      </c>
      <c r="J443" t="s">
        <v>12</v>
      </c>
      <c r="K443" t="s">
        <v>11</v>
      </c>
      <c r="L443">
        <v>7.4326855855614298</v>
      </c>
      <c r="M443" t="s">
        <v>13</v>
      </c>
      <c r="N443" t="s">
        <v>19</v>
      </c>
      <c r="O443">
        <v>72.791162538297996</v>
      </c>
      <c r="P443">
        <f t="shared" si="96"/>
        <v>518.18062161373405</v>
      </c>
      <c r="Q443">
        <f t="shared" si="88"/>
        <v>1656.9875271950702</v>
      </c>
      <c r="T443">
        <f t="shared" si="97"/>
        <v>72.567078741352191</v>
      </c>
      <c r="U443">
        <f t="shared" si="89"/>
        <v>0.2240837969458056</v>
      </c>
      <c r="AC443" t="str">
        <f t="shared" si="90"/>
        <v>High</v>
      </c>
      <c r="AD443" t="str">
        <f t="shared" si="91"/>
        <v>Medium</v>
      </c>
      <c r="AH443" t="str">
        <f t="shared" si="92"/>
        <v>Low</v>
      </c>
      <c r="AI443">
        <f t="shared" si="93"/>
        <v>0</v>
      </c>
      <c r="AJ443">
        <f t="shared" si="94"/>
        <v>1</v>
      </c>
      <c r="AK443" t="str">
        <f t="shared" si="95"/>
        <v>Medium</v>
      </c>
    </row>
    <row r="444" spans="1:37" x14ac:dyDescent="0.25">
      <c r="A444" s="9">
        <v>44580.333333333336</v>
      </c>
      <c r="B444" s="1" t="str">
        <f t="shared" si="84"/>
        <v>Wednesday</v>
      </c>
      <c r="C444" s="1" t="str">
        <f t="shared" si="85"/>
        <v>Weekday</v>
      </c>
      <c r="D444" s="4">
        <f t="shared" si="86"/>
        <v>8</v>
      </c>
      <c r="E444" s="4" t="str">
        <f t="shared" si="87"/>
        <v>Peak</v>
      </c>
      <c r="F444">
        <v>24.650592225221899</v>
      </c>
      <c r="G444">
        <v>54.458854045458203</v>
      </c>
      <c r="H444">
        <v>1703.84431004762</v>
      </c>
      <c r="I444">
        <v>7</v>
      </c>
      <c r="J444" t="s">
        <v>11</v>
      </c>
      <c r="K444" t="s">
        <v>12</v>
      </c>
      <c r="L444">
        <v>15.9666774704441</v>
      </c>
      <c r="M444" t="s">
        <v>21</v>
      </c>
      <c r="N444" t="s">
        <v>19</v>
      </c>
      <c r="O444">
        <v>73.718926229993997</v>
      </c>
      <c r="P444">
        <f t="shared" si="96"/>
        <v>607.65169705417031</v>
      </c>
      <c r="Q444">
        <f t="shared" si="88"/>
        <v>1817.2151897767967</v>
      </c>
      <c r="T444">
        <f t="shared" si="97"/>
        <v>76.3452878462017</v>
      </c>
      <c r="U444">
        <f t="shared" si="89"/>
        <v>2.6263616162077028</v>
      </c>
      <c r="AC444" t="str">
        <f t="shared" si="90"/>
        <v>High</v>
      </c>
      <c r="AD444" t="str">
        <f t="shared" si="91"/>
        <v>High</v>
      </c>
      <c r="AH444" t="str">
        <f t="shared" si="92"/>
        <v>Low</v>
      </c>
      <c r="AI444">
        <f t="shared" si="93"/>
        <v>1</v>
      </c>
      <c r="AJ444">
        <f t="shared" si="94"/>
        <v>0</v>
      </c>
      <c r="AK444" t="str">
        <f t="shared" si="95"/>
        <v>Medium</v>
      </c>
    </row>
    <row r="445" spans="1:37" x14ac:dyDescent="0.25">
      <c r="A445" s="9">
        <v>44580.375</v>
      </c>
      <c r="B445" s="1" t="str">
        <f t="shared" si="84"/>
        <v>Wednesday</v>
      </c>
      <c r="C445" s="1" t="str">
        <f t="shared" si="85"/>
        <v>Weekday</v>
      </c>
      <c r="D445" s="4">
        <f t="shared" si="86"/>
        <v>9</v>
      </c>
      <c r="E445" s="4" t="str">
        <f t="shared" si="87"/>
        <v>Peak</v>
      </c>
      <c r="F445">
        <v>22.409574710479198</v>
      </c>
      <c r="G445">
        <v>38.405462424111498</v>
      </c>
      <c r="H445">
        <v>1474.64584203304</v>
      </c>
      <c r="I445">
        <v>3</v>
      </c>
      <c r="J445" t="s">
        <v>11</v>
      </c>
      <c r="K445" t="s">
        <v>11</v>
      </c>
      <c r="L445">
        <v>18.311245952118298</v>
      </c>
      <c r="M445" t="s">
        <v>15</v>
      </c>
      <c r="N445" t="s">
        <v>14</v>
      </c>
      <c r="O445">
        <v>73.954220529477197</v>
      </c>
      <c r="P445">
        <f t="shared" si="96"/>
        <v>502.18903870454886</v>
      </c>
      <c r="Q445">
        <f t="shared" si="88"/>
        <v>1657.2826301105738</v>
      </c>
      <c r="T445">
        <f t="shared" si="97"/>
        <v>71.85828065209283</v>
      </c>
      <c r="U445">
        <f t="shared" si="89"/>
        <v>2.0959398773843674</v>
      </c>
      <c r="AC445" t="str">
        <f t="shared" si="90"/>
        <v>Low</v>
      </c>
      <c r="AD445" t="str">
        <f t="shared" si="91"/>
        <v>Medium</v>
      </c>
      <c r="AH445" t="str">
        <f t="shared" si="92"/>
        <v>Low</v>
      </c>
      <c r="AI445">
        <f t="shared" si="93"/>
        <v>1</v>
      </c>
      <c r="AJ445">
        <f t="shared" si="94"/>
        <v>1</v>
      </c>
      <c r="AK445" t="str">
        <f t="shared" si="95"/>
        <v>Medium</v>
      </c>
    </row>
    <row r="446" spans="1:37" x14ac:dyDescent="0.25">
      <c r="A446" s="9">
        <v>44580.416666666664</v>
      </c>
      <c r="B446" s="1" t="str">
        <f t="shared" si="84"/>
        <v>Wednesday</v>
      </c>
      <c r="C446" s="1" t="str">
        <f t="shared" si="85"/>
        <v>Weekday</v>
      </c>
      <c r="D446" s="4">
        <f t="shared" si="86"/>
        <v>10</v>
      </c>
      <c r="E446" s="4" t="str">
        <f t="shared" si="87"/>
        <v>Peak</v>
      </c>
      <c r="F446">
        <v>27.412537124126001</v>
      </c>
      <c r="G446">
        <v>44.609208592818398</v>
      </c>
      <c r="H446">
        <v>1490.1453193710299</v>
      </c>
      <c r="I446">
        <v>1</v>
      </c>
      <c r="J446" t="s">
        <v>12</v>
      </c>
      <c r="K446" t="s">
        <v>11</v>
      </c>
      <c r="L446">
        <v>5.4424679430968999</v>
      </c>
      <c r="M446" t="s">
        <v>17</v>
      </c>
      <c r="N446" t="s">
        <v>14</v>
      </c>
      <c r="O446">
        <v>79.623971997972703</v>
      </c>
      <c r="P446">
        <f t="shared" si="96"/>
        <v>751.44719158158614</v>
      </c>
      <c r="Q446">
        <f t="shared" si="88"/>
        <v>2182.695088364796</v>
      </c>
      <c r="T446">
        <f t="shared" si="97"/>
        <v>81.875305594651934</v>
      </c>
      <c r="U446">
        <f t="shared" si="89"/>
        <v>2.2513335966792312</v>
      </c>
      <c r="AC446" t="str">
        <f t="shared" si="90"/>
        <v>Low</v>
      </c>
      <c r="AD446" t="str">
        <f t="shared" si="91"/>
        <v>Medium</v>
      </c>
      <c r="AH446" t="str">
        <f t="shared" si="92"/>
        <v>High</v>
      </c>
      <c r="AI446">
        <f t="shared" si="93"/>
        <v>0</v>
      </c>
      <c r="AJ446">
        <f t="shared" si="94"/>
        <v>1</v>
      </c>
      <c r="AK446" t="str">
        <f t="shared" si="95"/>
        <v>High</v>
      </c>
    </row>
    <row r="447" spans="1:37" x14ac:dyDescent="0.25">
      <c r="A447" s="9">
        <v>44580.458333333336</v>
      </c>
      <c r="B447" s="1" t="str">
        <f t="shared" si="84"/>
        <v>Wednesday</v>
      </c>
      <c r="C447" s="1" t="str">
        <f t="shared" si="85"/>
        <v>Weekday</v>
      </c>
      <c r="D447" s="4">
        <f t="shared" si="86"/>
        <v>11</v>
      </c>
      <c r="E447" s="4" t="str">
        <f t="shared" si="87"/>
        <v>Peak</v>
      </c>
      <c r="F447">
        <v>28.0333112693712</v>
      </c>
      <c r="G447">
        <v>39.367211141352598</v>
      </c>
      <c r="H447">
        <v>1594.42340979904</v>
      </c>
      <c r="I447">
        <v>5</v>
      </c>
      <c r="J447" t="s">
        <v>12</v>
      </c>
      <c r="K447" t="s">
        <v>11</v>
      </c>
      <c r="L447">
        <v>29.800950329484099</v>
      </c>
      <c r="M447" t="s">
        <v>15</v>
      </c>
      <c r="N447" t="s">
        <v>14</v>
      </c>
      <c r="O447">
        <v>88.684364186421305</v>
      </c>
      <c r="P447">
        <f t="shared" si="96"/>
        <v>785.86654072545434</v>
      </c>
      <c r="Q447">
        <f t="shared" si="88"/>
        <v>2486.1163859642243</v>
      </c>
      <c r="T447">
        <f t="shared" si="97"/>
        <v>83.118231202019075</v>
      </c>
      <c r="U447">
        <f t="shared" si="89"/>
        <v>5.5661329844022305</v>
      </c>
      <c r="AC447" t="str">
        <f t="shared" si="90"/>
        <v>Medium</v>
      </c>
      <c r="AD447" t="str">
        <f t="shared" si="91"/>
        <v>High</v>
      </c>
      <c r="AH447" t="str">
        <f t="shared" si="92"/>
        <v>High</v>
      </c>
      <c r="AI447">
        <f t="shared" si="93"/>
        <v>0</v>
      </c>
      <c r="AJ447">
        <f t="shared" si="94"/>
        <v>1</v>
      </c>
      <c r="AK447" t="str">
        <f t="shared" si="95"/>
        <v>High</v>
      </c>
    </row>
    <row r="448" spans="1:37" x14ac:dyDescent="0.25">
      <c r="A448" s="9">
        <v>44580.5</v>
      </c>
      <c r="B448" s="1" t="str">
        <f t="shared" si="84"/>
        <v>Wednesday</v>
      </c>
      <c r="C448" s="1" t="str">
        <f t="shared" si="85"/>
        <v>Weekday</v>
      </c>
      <c r="D448" s="4">
        <f t="shared" si="86"/>
        <v>12</v>
      </c>
      <c r="E448" s="4" t="str">
        <f t="shared" si="87"/>
        <v>Peak</v>
      </c>
      <c r="F448">
        <v>23.508825825875999</v>
      </c>
      <c r="G448">
        <v>33.047467611643697</v>
      </c>
      <c r="H448">
        <v>1886.0887956467</v>
      </c>
      <c r="I448">
        <v>8</v>
      </c>
      <c r="J448" t="s">
        <v>12</v>
      </c>
      <c r="K448" t="s">
        <v>11</v>
      </c>
      <c r="L448">
        <v>14.2993737034896</v>
      </c>
      <c r="M448" t="s">
        <v>17</v>
      </c>
      <c r="N448" t="s">
        <v>19</v>
      </c>
      <c r="O448">
        <v>81.299913107281697</v>
      </c>
      <c r="P448">
        <f t="shared" si="96"/>
        <v>552.66489171137437</v>
      </c>
      <c r="Q448">
        <f t="shared" si="88"/>
        <v>1911.2654968979386</v>
      </c>
      <c r="T448">
        <f t="shared" si="97"/>
        <v>74.059221800687084</v>
      </c>
      <c r="U448">
        <f t="shared" si="89"/>
        <v>7.2406913065946128</v>
      </c>
      <c r="AC448" t="str">
        <f t="shared" si="90"/>
        <v>High</v>
      </c>
      <c r="AD448" t="str">
        <f t="shared" si="91"/>
        <v>High</v>
      </c>
      <c r="AH448" t="str">
        <f t="shared" si="92"/>
        <v>High</v>
      </c>
      <c r="AI448">
        <f t="shared" si="93"/>
        <v>0</v>
      </c>
      <c r="AJ448">
        <f t="shared" si="94"/>
        <v>1</v>
      </c>
      <c r="AK448" t="str">
        <f t="shared" si="95"/>
        <v>Medium</v>
      </c>
    </row>
    <row r="449" spans="1:37" x14ac:dyDescent="0.25">
      <c r="A449" s="9">
        <v>44580.541666666664</v>
      </c>
      <c r="B449" s="1" t="str">
        <f t="shared" si="84"/>
        <v>Wednesday</v>
      </c>
      <c r="C449" s="1" t="str">
        <f t="shared" si="85"/>
        <v>Weekday</v>
      </c>
      <c r="D449" s="4">
        <f t="shared" si="86"/>
        <v>13</v>
      </c>
      <c r="E449" s="4" t="str">
        <f t="shared" si="87"/>
        <v>Peak</v>
      </c>
      <c r="F449">
        <v>23.145295623453801</v>
      </c>
      <c r="G449">
        <v>47.356941068072103</v>
      </c>
      <c r="H449">
        <v>1452.7264027226399</v>
      </c>
      <c r="I449">
        <v>7</v>
      </c>
      <c r="J449" t="s">
        <v>12</v>
      </c>
      <c r="K449" t="s">
        <v>11</v>
      </c>
      <c r="L449">
        <v>29.381936075669401</v>
      </c>
      <c r="M449" t="s">
        <v>20</v>
      </c>
      <c r="N449" t="s">
        <v>19</v>
      </c>
      <c r="O449">
        <v>70.679166015915797</v>
      </c>
      <c r="P449">
        <f t="shared" si="96"/>
        <v>535.70470949706964</v>
      </c>
      <c r="Q449">
        <f t="shared" si="88"/>
        <v>1635.8901918575405</v>
      </c>
      <c r="T449">
        <f t="shared" si="97"/>
        <v>73.331354828290159</v>
      </c>
      <c r="U449">
        <f t="shared" si="89"/>
        <v>2.6521888123743622</v>
      </c>
      <c r="AC449" t="str">
        <f t="shared" si="90"/>
        <v>High</v>
      </c>
      <c r="AD449" t="str">
        <f t="shared" si="91"/>
        <v>Medium</v>
      </c>
      <c r="AH449" t="str">
        <f t="shared" si="92"/>
        <v>Low</v>
      </c>
      <c r="AI449">
        <f t="shared" si="93"/>
        <v>0</v>
      </c>
      <c r="AJ449">
        <f t="shared" si="94"/>
        <v>1</v>
      </c>
      <c r="AK449" t="str">
        <f t="shared" si="95"/>
        <v>Medium</v>
      </c>
    </row>
    <row r="450" spans="1:37" x14ac:dyDescent="0.25">
      <c r="A450" s="9">
        <v>44580.583333333336</v>
      </c>
      <c r="B450" s="1" t="str">
        <f t="shared" si="84"/>
        <v>Wednesday</v>
      </c>
      <c r="C450" s="1" t="str">
        <f t="shared" si="85"/>
        <v>Weekday</v>
      </c>
      <c r="D450" s="4">
        <f t="shared" si="86"/>
        <v>14</v>
      </c>
      <c r="E450" s="4" t="str">
        <f t="shared" si="87"/>
        <v>Peak</v>
      </c>
      <c r="F450">
        <v>22.430862898122399</v>
      </c>
      <c r="G450">
        <v>54.413487936302701</v>
      </c>
      <c r="H450">
        <v>1504.02988711438</v>
      </c>
      <c r="I450">
        <v>5</v>
      </c>
      <c r="J450" t="s">
        <v>12</v>
      </c>
      <c r="K450" t="s">
        <v>11</v>
      </c>
      <c r="L450">
        <v>24.674782430435201</v>
      </c>
      <c r="M450" t="s">
        <v>20</v>
      </c>
      <c r="N450" t="s">
        <v>14</v>
      </c>
      <c r="O450">
        <v>65.171246239257698</v>
      </c>
      <c r="P450">
        <f t="shared" si="96"/>
        <v>503.143610354364</v>
      </c>
      <c r="Q450">
        <f t="shared" si="88"/>
        <v>1461.8472892925645</v>
      </c>
      <c r="T450">
        <f t="shared" si="97"/>
        <v>71.900904259662241</v>
      </c>
      <c r="U450">
        <f t="shared" si="89"/>
        <v>6.7296580204045426</v>
      </c>
      <c r="AC450" t="str">
        <f t="shared" si="90"/>
        <v>Medium</v>
      </c>
      <c r="AD450" t="str">
        <f t="shared" si="91"/>
        <v>High</v>
      </c>
      <c r="AH450" t="str">
        <f t="shared" si="92"/>
        <v>Low</v>
      </c>
      <c r="AI450">
        <f t="shared" si="93"/>
        <v>0</v>
      </c>
      <c r="AJ450">
        <f t="shared" si="94"/>
        <v>1</v>
      </c>
      <c r="AK450" t="str">
        <f t="shared" si="95"/>
        <v>Medium</v>
      </c>
    </row>
    <row r="451" spans="1:37" x14ac:dyDescent="0.25">
      <c r="A451" s="9">
        <v>44580.625</v>
      </c>
      <c r="B451" s="1" t="str">
        <f t="shared" si="84"/>
        <v>Wednesday</v>
      </c>
      <c r="C451" s="1" t="str">
        <f t="shared" si="85"/>
        <v>Weekday</v>
      </c>
      <c r="D451" s="4">
        <f t="shared" si="86"/>
        <v>15</v>
      </c>
      <c r="E451" s="4" t="str">
        <f t="shared" si="87"/>
        <v>Peak</v>
      </c>
      <c r="F451">
        <v>20.5837764955632</v>
      </c>
      <c r="G451">
        <v>51.746028789023498</v>
      </c>
      <c r="H451">
        <v>1297.63869249297</v>
      </c>
      <c r="I451">
        <v>3</v>
      </c>
      <c r="J451" t="s">
        <v>11</v>
      </c>
      <c r="K451" t="s">
        <v>12</v>
      </c>
      <c r="L451">
        <v>5.9837420455259797E-2</v>
      </c>
      <c r="M451" t="s">
        <v>20</v>
      </c>
      <c r="N451" t="s">
        <v>14</v>
      </c>
      <c r="O451">
        <v>63.869542312990099</v>
      </c>
      <c r="P451">
        <f t="shared" si="96"/>
        <v>423.69185481930003</v>
      </c>
      <c r="Q451">
        <f t="shared" si="88"/>
        <v>1314.6763838445049</v>
      </c>
      <c r="T451">
        <f t="shared" si="97"/>
        <v>68.20263330823002</v>
      </c>
      <c r="U451">
        <f t="shared" si="89"/>
        <v>4.333090995239921</v>
      </c>
      <c r="AC451" t="str">
        <f t="shared" si="90"/>
        <v>Low</v>
      </c>
      <c r="AD451" t="str">
        <f t="shared" si="91"/>
        <v>Medium</v>
      </c>
      <c r="AH451" t="str">
        <f t="shared" si="92"/>
        <v>Low</v>
      </c>
      <c r="AI451">
        <f t="shared" si="93"/>
        <v>1</v>
      </c>
      <c r="AJ451">
        <f t="shared" si="94"/>
        <v>0</v>
      </c>
      <c r="AK451" t="str">
        <f t="shared" si="95"/>
        <v>Low</v>
      </c>
    </row>
    <row r="452" spans="1:37" x14ac:dyDescent="0.25">
      <c r="A452" s="9">
        <v>44580.666666666664</v>
      </c>
      <c r="B452" s="1" t="str">
        <f t="shared" si="84"/>
        <v>Wednesday</v>
      </c>
      <c r="C452" s="1" t="str">
        <f t="shared" si="85"/>
        <v>Weekday</v>
      </c>
      <c r="D452" s="4">
        <f t="shared" si="86"/>
        <v>16</v>
      </c>
      <c r="E452" s="4" t="str">
        <f t="shared" si="87"/>
        <v>Peak</v>
      </c>
      <c r="F452">
        <v>25.671657767932601</v>
      </c>
      <c r="G452">
        <v>59.969084904146001</v>
      </c>
      <c r="H452">
        <v>1898.1754808993901</v>
      </c>
      <c r="I452">
        <v>6</v>
      </c>
      <c r="J452" t="s">
        <v>12</v>
      </c>
      <c r="K452" t="s">
        <v>12</v>
      </c>
      <c r="L452">
        <v>27.635776126023298</v>
      </c>
      <c r="M452" t="s">
        <v>18</v>
      </c>
      <c r="N452" t="s">
        <v>19</v>
      </c>
      <c r="O452">
        <v>76.937003552933206</v>
      </c>
      <c r="P452">
        <f t="shared" si="96"/>
        <v>659.03401255385427</v>
      </c>
      <c r="Q452">
        <f t="shared" si="88"/>
        <v>1975.1004249011157</v>
      </c>
      <c r="T452">
        <f t="shared" si="97"/>
        <v>78.389684378428527</v>
      </c>
      <c r="U452">
        <f t="shared" si="89"/>
        <v>1.452680825495321</v>
      </c>
      <c r="AC452" t="str">
        <f t="shared" si="90"/>
        <v>High</v>
      </c>
      <c r="AD452" t="str">
        <f t="shared" si="91"/>
        <v>High</v>
      </c>
      <c r="AH452" t="str">
        <f t="shared" si="92"/>
        <v>Low</v>
      </c>
      <c r="AI452">
        <f t="shared" si="93"/>
        <v>0</v>
      </c>
      <c r="AJ452">
        <f t="shared" si="94"/>
        <v>0</v>
      </c>
      <c r="AK452" t="str">
        <f t="shared" si="95"/>
        <v>Medium</v>
      </c>
    </row>
    <row r="453" spans="1:37" x14ac:dyDescent="0.25">
      <c r="A453" s="9">
        <v>44580.708333333336</v>
      </c>
      <c r="B453" s="1" t="str">
        <f t="shared" ref="B453:B515" si="98">TEXT(A453,"dddd")</f>
        <v>Wednesday</v>
      </c>
      <c r="C453" s="1" t="str">
        <f t="shared" ref="C453:C515" si="99">IF(OR(B453="Saturday", B453="Sunday"), "Weekend", "Weekday")</f>
        <v>Weekday</v>
      </c>
      <c r="D453" s="4">
        <f t="shared" ref="D453:D515" si="100">HOUR(A453)</f>
        <v>17</v>
      </c>
      <c r="E453" s="4" t="str">
        <f t="shared" ref="E453:E515" si="101">IF(AND(D453&gt;=8, D453&lt;22), "Peak", "Off-Peak")</f>
        <v>Peak</v>
      </c>
      <c r="F453">
        <v>27.887454181933698</v>
      </c>
      <c r="G453">
        <v>38.855881815738798</v>
      </c>
      <c r="H453">
        <v>1881.7402531544501</v>
      </c>
      <c r="I453">
        <v>0</v>
      </c>
      <c r="J453" t="s">
        <v>12</v>
      </c>
      <c r="K453" t="s">
        <v>11</v>
      </c>
      <c r="L453">
        <v>13.751586174594699</v>
      </c>
      <c r="M453" t="s">
        <v>16</v>
      </c>
      <c r="N453" t="s">
        <v>14</v>
      </c>
      <c r="O453">
        <v>77.435311550281696</v>
      </c>
      <c r="P453">
        <f t="shared" si="96"/>
        <v>777.71010074945127</v>
      </c>
      <c r="Q453">
        <f t="shared" ref="Q453:Q515" si="102">F453*O453</f>
        <v>2159.473702922242</v>
      </c>
      <c r="T453">
        <f t="shared" si="97"/>
        <v>82.826193412783425</v>
      </c>
      <c r="U453">
        <f t="shared" ref="U453:U515" si="103">ABS(O453-T453)</f>
        <v>5.390881862501729</v>
      </c>
      <c r="AC453" t="str">
        <f t="shared" ref="AC453:AC515" si="104">IF(I453 &lt;= 4, "Low", IF(I453 &lt;= 5, "Medium", "High"))</f>
        <v>Low</v>
      </c>
      <c r="AD453" t="str">
        <f t="shared" ref="AD453:AD515" si="105">IF(H453 &lt;= 1000, "Low", IF(H453 &lt;= 1500, "Medium", "High"))</f>
        <v>High</v>
      </c>
      <c r="AH453" t="str">
        <f t="shared" ref="AH453:AH515" si="106">IF(O453&gt;=$V$4, "High", "Low")</f>
        <v>High</v>
      </c>
      <c r="AI453">
        <f t="shared" ref="AI453:AI515" si="107">IF(J453 = "On", 1, 0)</f>
        <v>0</v>
      </c>
      <c r="AJ453">
        <f t="shared" ref="AJ453:AJ515" si="108">IF(K453 = "On", 1, 0)</f>
        <v>1</v>
      </c>
      <c r="AK453" t="str">
        <f t="shared" ref="AK453:AK515" si="109">IF(F453 &lt;= 22, "Low", IF(F453 &lt;= 26, "Medium", "High"))</f>
        <v>High</v>
      </c>
    </row>
    <row r="454" spans="1:37" x14ac:dyDescent="0.25">
      <c r="A454" s="9">
        <v>44580.75</v>
      </c>
      <c r="B454" s="1" t="str">
        <f t="shared" si="98"/>
        <v>Wednesday</v>
      </c>
      <c r="C454" s="1" t="str">
        <f t="shared" si="99"/>
        <v>Weekday</v>
      </c>
      <c r="D454" s="4">
        <f t="shared" si="100"/>
        <v>18</v>
      </c>
      <c r="E454" s="4" t="str">
        <f t="shared" si="101"/>
        <v>Peak</v>
      </c>
      <c r="F454">
        <v>22.612632063543099</v>
      </c>
      <c r="G454">
        <v>50.447442328957003</v>
      </c>
      <c r="H454">
        <v>1366.2069473305501</v>
      </c>
      <c r="I454">
        <v>9</v>
      </c>
      <c r="J454" t="s">
        <v>11</v>
      </c>
      <c r="K454" t="s">
        <v>12</v>
      </c>
      <c r="L454">
        <v>19.589102315436701</v>
      </c>
      <c r="M454" t="s">
        <v>16</v>
      </c>
      <c r="N454" t="s">
        <v>19</v>
      </c>
      <c r="O454">
        <v>77.037774890000094</v>
      </c>
      <c r="P454">
        <f t="shared" ref="P454:P516" si="110">F454^2</f>
        <v>511.33112884117742</v>
      </c>
      <c r="Q454">
        <f t="shared" si="102"/>
        <v>1742.0268585816316</v>
      </c>
      <c r="T454">
        <f t="shared" ref="T454:T516" si="111">($S$6*F454)+$R$4</f>
        <v>72.264845883297212</v>
      </c>
      <c r="U454">
        <f t="shared" si="103"/>
        <v>4.7729290067028813</v>
      </c>
      <c r="AC454" t="str">
        <f t="shared" si="104"/>
        <v>High</v>
      </c>
      <c r="AD454" t="str">
        <f t="shared" si="105"/>
        <v>Medium</v>
      </c>
      <c r="AH454" t="str">
        <f t="shared" si="106"/>
        <v>Low</v>
      </c>
      <c r="AI454">
        <f t="shared" si="107"/>
        <v>1</v>
      </c>
      <c r="AJ454">
        <f t="shared" si="108"/>
        <v>0</v>
      </c>
      <c r="AK454" t="str">
        <f t="shared" si="109"/>
        <v>Medium</v>
      </c>
    </row>
    <row r="455" spans="1:37" x14ac:dyDescent="0.25">
      <c r="A455" s="9">
        <v>44580.791666666664</v>
      </c>
      <c r="B455" s="1" t="str">
        <f t="shared" si="98"/>
        <v>Wednesday</v>
      </c>
      <c r="C455" s="1" t="str">
        <f t="shared" si="99"/>
        <v>Weekday</v>
      </c>
      <c r="D455" s="4">
        <f t="shared" si="100"/>
        <v>19</v>
      </c>
      <c r="E455" s="4" t="str">
        <f t="shared" si="101"/>
        <v>Peak</v>
      </c>
      <c r="F455">
        <v>20.128737577453201</v>
      </c>
      <c r="G455">
        <v>57.844049602962997</v>
      </c>
      <c r="H455">
        <v>1318.1843880881499</v>
      </c>
      <c r="I455">
        <v>2</v>
      </c>
      <c r="J455" t="s">
        <v>11</v>
      </c>
      <c r="K455" t="s">
        <v>12</v>
      </c>
      <c r="L455">
        <v>11.9764766646287</v>
      </c>
      <c r="M455" t="s">
        <v>18</v>
      </c>
      <c r="N455" t="s">
        <v>14</v>
      </c>
      <c r="O455">
        <v>61.498861564580203</v>
      </c>
      <c r="P455">
        <f t="shared" si="110"/>
        <v>405.16607646197656</v>
      </c>
      <c r="Q455">
        <f t="shared" si="102"/>
        <v>1237.894445745558</v>
      </c>
      <c r="T455">
        <f t="shared" si="111"/>
        <v>67.291545873291568</v>
      </c>
      <c r="U455">
        <f t="shared" si="103"/>
        <v>5.7926843087113653</v>
      </c>
      <c r="AC455" t="str">
        <f t="shared" si="104"/>
        <v>Low</v>
      </c>
      <c r="AD455" t="str">
        <f t="shared" si="105"/>
        <v>Medium</v>
      </c>
      <c r="AH455" t="str">
        <f t="shared" si="106"/>
        <v>Low</v>
      </c>
      <c r="AI455">
        <f t="shared" si="107"/>
        <v>1</v>
      </c>
      <c r="AJ455">
        <f t="shared" si="108"/>
        <v>0</v>
      </c>
      <c r="AK455" t="str">
        <f t="shared" si="109"/>
        <v>Low</v>
      </c>
    </row>
    <row r="456" spans="1:37" x14ac:dyDescent="0.25">
      <c r="A456" s="9">
        <v>44580.833333333336</v>
      </c>
      <c r="B456" s="1" t="str">
        <f t="shared" si="98"/>
        <v>Wednesday</v>
      </c>
      <c r="C456" s="1" t="str">
        <f t="shared" si="99"/>
        <v>Weekday</v>
      </c>
      <c r="D456" s="4">
        <f t="shared" si="100"/>
        <v>20</v>
      </c>
      <c r="E456" s="4" t="str">
        <f t="shared" si="101"/>
        <v>Peak</v>
      </c>
      <c r="F456">
        <v>25.480452458916901</v>
      </c>
      <c r="G456">
        <v>58.394514377231197</v>
      </c>
      <c r="H456">
        <v>1098.4957876521801</v>
      </c>
      <c r="I456">
        <v>9</v>
      </c>
      <c r="J456" t="s">
        <v>11</v>
      </c>
      <c r="K456" t="s">
        <v>12</v>
      </c>
      <c r="L456">
        <v>23.087514243507002</v>
      </c>
      <c r="M456" t="s">
        <v>18</v>
      </c>
      <c r="N456" t="s">
        <v>14</v>
      </c>
      <c r="O456">
        <v>87.888630812734306</v>
      </c>
      <c r="P456">
        <f t="shared" si="110"/>
        <v>649.25345751112434</v>
      </c>
      <c r="Q456">
        <f t="shared" si="102"/>
        <v>2239.4420791031757</v>
      </c>
      <c r="T456">
        <f t="shared" si="111"/>
        <v>78.006849531551509</v>
      </c>
      <c r="U456">
        <f t="shared" si="103"/>
        <v>9.8817812811827963</v>
      </c>
      <c r="AC456" t="str">
        <f t="shared" si="104"/>
        <v>High</v>
      </c>
      <c r="AD456" t="str">
        <f t="shared" si="105"/>
        <v>Medium</v>
      </c>
      <c r="AH456" t="str">
        <f t="shared" si="106"/>
        <v>High</v>
      </c>
      <c r="AI456">
        <f t="shared" si="107"/>
        <v>1</v>
      </c>
      <c r="AJ456">
        <f t="shared" si="108"/>
        <v>0</v>
      </c>
      <c r="AK456" t="str">
        <f t="shared" si="109"/>
        <v>Medium</v>
      </c>
    </row>
    <row r="457" spans="1:37" x14ac:dyDescent="0.25">
      <c r="A457" s="9">
        <v>44580.875</v>
      </c>
      <c r="B457" s="1" t="str">
        <f t="shared" si="98"/>
        <v>Wednesday</v>
      </c>
      <c r="C457" s="1" t="str">
        <f t="shared" si="99"/>
        <v>Weekday</v>
      </c>
      <c r="D457" s="4">
        <f t="shared" si="100"/>
        <v>21</v>
      </c>
      <c r="E457" s="4" t="str">
        <f t="shared" si="101"/>
        <v>Peak</v>
      </c>
      <c r="F457">
        <v>20.220086774789401</v>
      </c>
      <c r="G457">
        <v>44.555510972218599</v>
      </c>
      <c r="H457">
        <v>1586.2845222313099</v>
      </c>
      <c r="I457">
        <v>2</v>
      </c>
      <c r="J457" t="s">
        <v>12</v>
      </c>
      <c r="K457" t="s">
        <v>12</v>
      </c>
      <c r="L457">
        <v>8.2021031357170102</v>
      </c>
      <c r="M457" t="s">
        <v>16</v>
      </c>
      <c r="N457" t="s">
        <v>14</v>
      </c>
      <c r="O457">
        <v>61.896414765285698</v>
      </c>
      <c r="P457">
        <f t="shared" si="110"/>
        <v>408.85190918001325</v>
      </c>
      <c r="Q457">
        <f t="shared" si="102"/>
        <v>1251.5508776024328</v>
      </c>
      <c r="T457">
        <f t="shared" si="111"/>
        <v>67.474446945205159</v>
      </c>
      <c r="U457">
        <f t="shared" si="103"/>
        <v>5.578032179919461</v>
      </c>
      <c r="AC457" t="str">
        <f t="shared" si="104"/>
        <v>Low</v>
      </c>
      <c r="AD457" t="str">
        <f t="shared" si="105"/>
        <v>High</v>
      </c>
      <c r="AH457" t="str">
        <f t="shared" si="106"/>
        <v>Low</v>
      </c>
      <c r="AI457">
        <f t="shared" si="107"/>
        <v>0</v>
      </c>
      <c r="AJ457">
        <f t="shared" si="108"/>
        <v>0</v>
      </c>
      <c r="AK457" t="str">
        <f t="shared" si="109"/>
        <v>Low</v>
      </c>
    </row>
    <row r="458" spans="1:37" x14ac:dyDescent="0.25">
      <c r="A458" s="9">
        <v>44580.958333333336</v>
      </c>
      <c r="B458" s="1" t="str">
        <f t="shared" si="98"/>
        <v>Wednesday</v>
      </c>
      <c r="C458" s="1" t="str">
        <f t="shared" si="99"/>
        <v>Weekday</v>
      </c>
      <c r="D458" s="4">
        <f t="shared" si="100"/>
        <v>23</v>
      </c>
      <c r="E458" s="4" t="str">
        <f t="shared" si="101"/>
        <v>Off-Peak</v>
      </c>
      <c r="F458">
        <v>24.250220009206</v>
      </c>
      <c r="G458">
        <v>53.403188712891598</v>
      </c>
      <c r="H458">
        <v>1221.61863031754</v>
      </c>
      <c r="I458">
        <v>1</v>
      </c>
      <c r="J458" t="s">
        <v>11</v>
      </c>
      <c r="K458" t="s">
        <v>11</v>
      </c>
      <c r="L458">
        <v>3.6489776097014199</v>
      </c>
      <c r="M458" t="s">
        <v>16</v>
      </c>
      <c r="N458" t="s">
        <v>19</v>
      </c>
      <c r="O458">
        <v>77.220284798102398</v>
      </c>
      <c r="P458">
        <f t="shared" si="110"/>
        <v>588.07317049489507</v>
      </c>
      <c r="Q458">
        <f t="shared" si="102"/>
        <v>1872.6088955275286</v>
      </c>
      <c r="T458">
        <f t="shared" si="111"/>
        <v>75.543655104928405</v>
      </c>
      <c r="U458">
        <f t="shared" si="103"/>
        <v>1.676629693173993</v>
      </c>
      <c r="AC458" t="str">
        <f t="shared" si="104"/>
        <v>Low</v>
      </c>
      <c r="AD458" t="str">
        <f t="shared" si="105"/>
        <v>Medium</v>
      </c>
      <c r="AH458" t="str">
        <f t="shared" si="106"/>
        <v>High</v>
      </c>
      <c r="AI458">
        <f t="shared" si="107"/>
        <v>1</v>
      </c>
      <c r="AJ458">
        <f t="shared" si="108"/>
        <v>1</v>
      </c>
      <c r="AK458" t="str">
        <f t="shared" si="109"/>
        <v>Medium</v>
      </c>
    </row>
    <row r="459" spans="1:37" x14ac:dyDescent="0.25">
      <c r="A459" s="9">
        <v>44581</v>
      </c>
      <c r="B459" s="1" t="str">
        <f t="shared" si="98"/>
        <v>Thursday</v>
      </c>
      <c r="C459" s="1" t="str">
        <f t="shared" si="99"/>
        <v>Weekday</v>
      </c>
      <c r="D459" s="4">
        <f t="shared" si="100"/>
        <v>0</v>
      </c>
      <c r="E459" s="4" t="str">
        <f t="shared" si="101"/>
        <v>Off-Peak</v>
      </c>
      <c r="F459">
        <v>25.383316359569498</v>
      </c>
      <c r="G459">
        <v>54.197723552995797</v>
      </c>
      <c r="H459">
        <v>1994.85323371701</v>
      </c>
      <c r="I459">
        <v>1</v>
      </c>
      <c r="J459" t="s">
        <v>12</v>
      </c>
      <c r="K459" t="s">
        <v>11</v>
      </c>
      <c r="L459">
        <v>17.175717983827798</v>
      </c>
      <c r="M459" t="s">
        <v>15</v>
      </c>
      <c r="N459" t="s">
        <v>14</v>
      </c>
      <c r="O459">
        <v>68.560863337911499</v>
      </c>
      <c r="P459">
        <f t="shared" si="110"/>
        <v>644.31274940998856</v>
      </c>
      <c r="Q459">
        <f t="shared" si="102"/>
        <v>1740.3020839914177</v>
      </c>
      <c r="T459">
        <f t="shared" si="111"/>
        <v>77.812361816166785</v>
      </c>
      <c r="U459">
        <f t="shared" si="103"/>
        <v>9.2514984782552858</v>
      </c>
      <c r="AC459" t="str">
        <f t="shared" si="104"/>
        <v>Low</v>
      </c>
      <c r="AD459" t="str">
        <f t="shared" si="105"/>
        <v>High</v>
      </c>
      <c r="AH459" t="str">
        <f t="shared" si="106"/>
        <v>Low</v>
      </c>
      <c r="AI459">
        <f t="shared" si="107"/>
        <v>0</v>
      </c>
      <c r="AJ459">
        <f t="shared" si="108"/>
        <v>1</v>
      </c>
      <c r="AK459" t="str">
        <f t="shared" si="109"/>
        <v>Medium</v>
      </c>
    </row>
    <row r="460" spans="1:37" x14ac:dyDescent="0.25">
      <c r="A460" s="9">
        <v>44581.041666666664</v>
      </c>
      <c r="B460" s="1" t="str">
        <f t="shared" si="98"/>
        <v>Thursday</v>
      </c>
      <c r="C460" s="1" t="str">
        <f t="shared" si="99"/>
        <v>Weekday</v>
      </c>
      <c r="D460" s="4">
        <f t="shared" si="100"/>
        <v>1</v>
      </c>
      <c r="E460" s="4" t="str">
        <f t="shared" si="101"/>
        <v>Off-Peak</v>
      </c>
      <c r="F460">
        <v>22.514234925379402</v>
      </c>
      <c r="G460">
        <v>50.695971729976598</v>
      </c>
      <c r="H460">
        <v>1916.2943137907801</v>
      </c>
      <c r="I460">
        <v>9</v>
      </c>
      <c r="J460" t="s">
        <v>11</v>
      </c>
      <c r="K460" t="s">
        <v>12</v>
      </c>
      <c r="L460">
        <v>13.5005342351549</v>
      </c>
      <c r="M460" t="s">
        <v>16</v>
      </c>
      <c r="N460" t="s">
        <v>14</v>
      </c>
      <c r="O460">
        <v>73.596988941672606</v>
      </c>
      <c r="P460">
        <f t="shared" si="110"/>
        <v>506.89077427517361</v>
      </c>
      <c r="Q460">
        <f t="shared" si="102"/>
        <v>1656.9798988333671</v>
      </c>
      <c r="T460">
        <f t="shared" si="111"/>
        <v>72.067833292402341</v>
      </c>
      <c r="U460">
        <f t="shared" si="103"/>
        <v>1.5291556492702654</v>
      </c>
      <c r="AC460" t="str">
        <f t="shared" si="104"/>
        <v>High</v>
      </c>
      <c r="AD460" t="str">
        <f t="shared" si="105"/>
        <v>High</v>
      </c>
      <c r="AH460" t="str">
        <f t="shared" si="106"/>
        <v>Low</v>
      </c>
      <c r="AI460">
        <f t="shared" si="107"/>
        <v>1</v>
      </c>
      <c r="AJ460">
        <f t="shared" si="108"/>
        <v>0</v>
      </c>
      <c r="AK460" t="str">
        <f t="shared" si="109"/>
        <v>Medium</v>
      </c>
    </row>
    <row r="461" spans="1:37" x14ac:dyDescent="0.25">
      <c r="A461" s="9">
        <v>44581.083333333336</v>
      </c>
      <c r="B461" s="1" t="str">
        <f t="shared" si="98"/>
        <v>Thursday</v>
      </c>
      <c r="C461" s="1" t="str">
        <f t="shared" si="99"/>
        <v>Weekday</v>
      </c>
      <c r="D461" s="4">
        <f t="shared" si="100"/>
        <v>2</v>
      </c>
      <c r="E461" s="4" t="str">
        <f t="shared" si="101"/>
        <v>Off-Peak</v>
      </c>
      <c r="F461">
        <v>26.535222128965099</v>
      </c>
      <c r="G461">
        <v>55.303835449618497</v>
      </c>
      <c r="H461">
        <v>1648.5008128153199</v>
      </c>
      <c r="I461">
        <v>5</v>
      </c>
      <c r="J461" t="s">
        <v>12</v>
      </c>
      <c r="K461" t="s">
        <v>11</v>
      </c>
      <c r="L461">
        <v>11.166354521445999</v>
      </c>
      <c r="M461" t="s">
        <v>21</v>
      </c>
      <c r="N461" t="s">
        <v>14</v>
      </c>
      <c r="O461">
        <v>77.944747884522201</v>
      </c>
      <c r="P461">
        <f t="shared" si="110"/>
        <v>704.11801343351908</v>
      </c>
      <c r="Q461">
        <f t="shared" si="102"/>
        <v>2068.2811989019792</v>
      </c>
      <c r="T461">
        <f t="shared" si="111"/>
        <v>80.118729098087371</v>
      </c>
      <c r="U461">
        <f t="shared" si="103"/>
        <v>2.1739812135651704</v>
      </c>
      <c r="AC461" t="str">
        <f t="shared" si="104"/>
        <v>Medium</v>
      </c>
      <c r="AD461" t="str">
        <f t="shared" si="105"/>
        <v>High</v>
      </c>
      <c r="AH461" t="str">
        <f t="shared" si="106"/>
        <v>High</v>
      </c>
      <c r="AI461">
        <f t="shared" si="107"/>
        <v>0</v>
      </c>
      <c r="AJ461">
        <f t="shared" si="108"/>
        <v>1</v>
      </c>
      <c r="AK461" t="str">
        <f t="shared" si="109"/>
        <v>High</v>
      </c>
    </row>
    <row r="462" spans="1:37" x14ac:dyDescent="0.25">
      <c r="A462" s="9">
        <v>44581.125</v>
      </c>
      <c r="B462" s="1" t="str">
        <f t="shared" si="98"/>
        <v>Thursday</v>
      </c>
      <c r="C462" s="1" t="str">
        <f t="shared" si="99"/>
        <v>Weekday</v>
      </c>
      <c r="D462" s="4">
        <f t="shared" si="100"/>
        <v>3</v>
      </c>
      <c r="E462" s="4" t="str">
        <f t="shared" si="101"/>
        <v>Off-Peak</v>
      </c>
      <c r="F462">
        <v>21.844770768163801</v>
      </c>
      <c r="G462">
        <v>41.6997315372912</v>
      </c>
      <c r="H462">
        <v>1485.21048652749</v>
      </c>
      <c r="I462">
        <v>7</v>
      </c>
      <c r="J462" t="s">
        <v>11</v>
      </c>
      <c r="K462" t="s">
        <v>12</v>
      </c>
      <c r="L462">
        <v>6.6220478972104697</v>
      </c>
      <c r="M462" t="s">
        <v>20</v>
      </c>
      <c r="N462" t="s">
        <v>14</v>
      </c>
      <c r="O462">
        <v>69.716088245651093</v>
      </c>
      <c r="P462">
        <f t="shared" si="110"/>
        <v>477.19400991362374</v>
      </c>
      <c r="Q462">
        <f t="shared" si="102"/>
        <v>1522.9319665793271</v>
      </c>
      <c r="T462">
        <f t="shared" si="111"/>
        <v>70.727419632150642</v>
      </c>
      <c r="U462">
        <f t="shared" si="103"/>
        <v>1.011331386499549</v>
      </c>
      <c r="AC462" t="str">
        <f t="shared" si="104"/>
        <v>High</v>
      </c>
      <c r="AD462" t="str">
        <f t="shared" si="105"/>
        <v>Medium</v>
      </c>
      <c r="AH462" t="str">
        <f t="shared" si="106"/>
        <v>Low</v>
      </c>
      <c r="AI462">
        <f t="shared" si="107"/>
        <v>1</v>
      </c>
      <c r="AJ462">
        <f t="shared" si="108"/>
        <v>0</v>
      </c>
      <c r="AK462" t="str">
        <f t="shared" si="109"/>
        <v>Low</v>
      </c>
    </row>
    <row r="463" spans="1:37" x14ac:dyDescent="0.25">
      <c r="A463" s="9">
        <v>44581.166666666664</v>
      </c>
      <c r="B463" s="1" t="str">
        <f t="shared" si="98"/>
        <v>Thursday</v>
      </c>
      <c r="C463" s="1" t="str">
        <f t="shared" si="99"/>
        <v>Weekday</v>
      </c>
      <c r="D463" s="4">
        <f t="shared" si="100"/>
        <v>4</v>
      </c>
      <c r="E463" s="4" t="str">
        <f t="shared" si="101"/>
        <v>Off-Peak</v>
      </c>
      <c r="F463">
        <v>25.815971147012899</v>
      </c>
      <c r="G463">
        <v>30.340829665475699</v>
      </c>
      <c r="H463">
        <v>1040.0281148895399</v>
      </c>
      <c r="I463">
        <v>9</v>
      </c>
      <c r="J463" t="s">
        <v>11</v>
      </c>
      <c r="K463" t="s">
        <v>11</v>
      </c>
      <c r="L463">
        <v>28.9891249186145</v>
      </c>
      <c r="M463" t="s">
        <v>18</v>
      </c>
      <c r="N463" t="s">
        <v>19</v>
      </c>
      <c r="O463">
        <v>92.012587489978998</v>
      </c>
      <c r="P463">
        <f t="shared" si="110"/>
        <v>666.46436626340244</v>
      </c>
      <c r="Q463">
        <f t="shared" si="102"/>
        <v>2375.394303803298</v>
      </c>
      <c r="T463">
        <f t="shared" si="111"/>
        <v>78.678631325910914</v>
      </c>
      <c r="U463">
        <f t="shared" si="103"/>
        <v>13.333956164068084</v>
      </c>
      <c r="AC463" t="str">
        <f t="shared" si="104"/>
        <v>High</v>
      </c>
      <c r="AD463" t="str">
        <f t="shared" si="105"/>
        <v>Medium</v>
      </c>
      <c r="AH463" t="str">
        <f t="shared" si="106"/>
        <v>High</v>
      </c>
      <c r="AI463">
        <f t="shared" si="107"/>
        <v>1</v>
      </c>
      <c r="AJ463">
        <f t="shared" si="108"/>
        <v>1</v>
      </c>
      <c r="AK463" t="str">
        <f t="shared" si="109"/>
        <v>Medium</v>
      </c>
    </row>
    <row r="464" spans="1:37" x14ac:dyDescent="0.25">
      <c r="A464" s="9">
        <v>44581.208333333336</v>
      </c>
      <c r="B464" s="1" t="str">
        <f t="shared" si="98"/>
        <v>Thursday</v>
      </c>
      <c r="C464" s="1" t="str">
        <f t="shared" si="99"/>
        <v>Weekday</v>
      </c>
      <c r="D464" s="4">
        <f t="shared" si="100"/>
        <v>5</v>
      </c>
      <c r="E464" s="4" t="str">
        <f t="shared" si="101"/>
        <v>Off-Peak</v>
      </c>
      <c r="F464">
        <v>29.1912594277</v>
      </c>
      <c r="G464">
        <v>55.327288491183197</v>
      </c>
      <c r="H464">
        <v>1398.6956870566501</v>
      </c>
      <c r="I464">
        <v>3</v>
      </c>
      <c r="J464" t="s">
        <v>12</v>
      </c>
      <c r="K464" t="s">
        <v>11</v>
      </c>
      <c r="L464">
        <v>26.7756688723838</v>
      </c>
      <c r="M464" t="s">
        <v>13</v>
      </c>
      <c r="N464" t="s">
        <v>14</v>
      </c>
      <c r="O464">
        <v>83.412310823625603</v>
      </c>
      <c r="P464">
        <f t="shared" si="110"/>
        <v>852.12962697528417</v>
      </c>
      <c r="Q464">
        <f t="shared" si="102"/>
        <v>2434.9104047164037</v>
      </c>
      <c r="T464">
        <f t="shared" si="111"/>
        <v>85.436696668105796</v>
      </c>
      <c r="U464">
        <f t="shared" si="103"/>
        <v>2.024385844480193</v>
      </c>
      <c r="AC464" t="str">
        <f t="shared" si="104"/>
        <v>Low</v>
      </c>
      <c r="AD464" t="str">
        <f t="shared" si="105"/>
        <v>Medium</v>
      </c>
      <c r="AH464" t="str">
        <f t="shared" si="106"/>
        <v>High</v>
      </c>
      <c r="AI464">
        <f t="shared" si="107"/>
        <v>0</v>
      </c>
      <c r="AJ464">
        <f t="shared" si="108"/>
        <v>1</v>
      </c>
      <c r="AK464" t="str">
        <f t="shared" si="109"/>
        <v>High</v>
      </c>
    </row>
    <row r="465" spans="1:37" x14ac:dyDescent="0.25">
      <c r="A465" s="9">
        <v>44581.25</v>
      </c>
      <c r="B465" s="1" t="str">
        <f t="shared" si="98"/>
        <v>Thursday</v>
      </c>
      <c r="C465" s="1" t="str">
        <f t="shared" si="99"/>
        <v>Weekday</v>
      </c>
      <c r="D465" s="4">
        <f t="shared" si="100"/>
        <v>6</v>
      </c>
      <c r="E465" s="4" t="str">
        <f t="shared" si="101"/>
        <v>Off-Peak</v>
      </c>
      <c r="F465">
        <v>22.862277371468402</v>
      </c>
      <c r="G465">
        <v>55.558038371673099</v>
      </c>
      <c r="H465">
        <v>1907.76030774473</v>
      </c>
      <c r="I465">
        <v>7</v>
      </c>
      <c r="J465" t="s">
        <v>11</v>
      </c>
      <c r="K465" t="s">
        <v>11</v>
      </c>
      <c r="L465">
        <v>8.7301638088417199</v>
      </c>
      <c r="M465" t="s">
        <v>16</v>
      </c>
      <c r="N465" t="s">
        <v>19</v>
      </c>
      <c r="O465">
        <v>82.215643645531998</v>
      </c>
      <c r="P465">
        <f t="shared" si="110"/>
        <v>522.68372660995612</v>
      </c>
      <c r="Q465">
        <f t="shared" si="102"/>
        <v>1879.6368492979561</v>
      </c>
      <c r="T465">
        <f t="shared" si="111"/>
        <v>72.764690389316144</v>
      </c>
      <c r="U465">
        <f t="shared" si="103"/>
        <v>9.450953256215854</v>
      </c>
      <c r="AC465" t="str">
        <f t="shared" si="104"/>
        <v>High</v>
      </c>
      <c r="AD465" t="str">
        <f t="shared" si="105"/>
        <v>High</v>
      </c>
      <c r="AH465" t="str">
        <f t="shared" si="106"/>
        <v>High</v>
      </c>
      <c r="AI465">
        <f t="shared" si="107"/>
        <v>1</v>
      </c>
      <c r="AJ465">
        <f t="shared" si="108"/>
        <v>1</v>
      </c>
      <c r="AK465" t="str">
        <f t="shared" si="109"/>
        <v>Medium</v>
      </c>
    </row>
    <row r="466" spans="1:37" x14ac:dyDescent="0.25">
      <c r="A466" s="9">
        <v>44581.291666666664</v>
      </c>
      <c r="B466" s="1" t="str">
        <f t="shared" si="98"/>
        <v>Thursday</v>
      </c>
      <c r="C466" s="1" t="str">
        <f t="shared" si="99"/>
        <v>Weekday</v>
      </c>
      <c r="D466" s="4">
        <f t="shared" si="100"/>
        <v>7</v>
      </c>
      <c r="E466" s="4" t="str">
        <f t="shared" si="101"/>
        <v>Off-Peak</v>
      </c>
      <c r="F466">
        <v>22.0914678663454</v>
      </c>
      <c r="G466">
        <v>38.1821664620999</v>
      </c>
      <c r="H466">
        <v>1995.02212575157</v>
      </c>
      <c r="I466">
        <v>9</v>
      </c>
      <c r="J466" t="s">
        <v>12</v>
      </c>
      <c r="K466" t="s">
        <v>11</v>
      </c>
      <c r="L466">
        <v>25.721186180405599</v>
      </c>
      <c r="M466" t="s">
        <v>18</v>
      </c>
      <c r="N466" t="s">
        <v>14</v>
      </c>
      <c r="O466">
        <v>78.211170890325107</v>
      </c>
      <c r="P466">
        <f t="shared" si="110"/>
        <v>488.03295248977139</v>
      </c>
      <c r="Q466">
        <f t="shared" si="102"/>
        <v>1727.7995685128658</v>
      </c>
      <c r="T466">
        <f t="shared" si="111"/>
        <v>71.221361177464146</v>
      </c>
      <c r="U466">
        <f t="shared" si="103"/>
        <v>6.9898097128609606</v>
      </c>
      <c r="AC466" t="str">
        <f t="shared" si="104"/>
        <v>High</v>
      </c>
      <c r="AD466" t="str">
        <f t="shared" si="105"/>
        <v>High</v>
      </c>
      <c r="AH466" t="str">
        <f t="shared" si="106"/>
        <v>High</v>
      </c>
      <c r="AI466">
        <f t="shared" si="107"/>
        <v>0</v>
      </c>
      <c r="AJ466">
        <f t="shared" si="108"/>
        <v>1</v>
      </c>
      <c r="AK466" t="str">
        <f t="shared" si="109"/>
        <v>Medium</v>
      </c>
    </row>
    <row r="467" spans="1:37" x14ac:dyDescent="0.25">
      <c r="A467" s="9">
        <v>44581.333333333336</v>
      </c>
      <c r="B467" s="1" t="str">
        <f t="shared" si="98"/>
        <v>Thursday</v>
      </c>
      <c r="C467" s="1" t="str">
        <f t="shared" si="99"/>
        <v>Weekday</v>
      </c>
      <c r="D467" s="4">
        <f t="shared" si="100"/>
        <v>8</v>
      </c>
      <c r="E467" s="4" t="str">
        <f t="shared" si="101"/>
        <v>Peak</v>
      </c>
      <c r="F467">
        <v>25.2048697315306</v>
      </c>
      <c r="G467">
        <v>49.459948875548697</v>
      </c>
      <c r="H467">
        <v>1241.4137405080501</v>
      </c>
      <c r="I467">
        <v>1</v>
      </c>
      <c r="J467" t="s">
        <v>12</v>
      </c>
      <c r="K467" t="s">
        <v>11</v>
      </c>
      <c r="L467">
        <v>15.978054590290901</v>
      </c>
      <c r="M467" t="s">
        <v>17</v>
      </c>
      <c r="N467" t="s">
        <v>14</v>
      </c>
      <c r="O467">
        <v>78.136001256138201</v>
      </c>
      <c r="P467">
        <f t="shared" si="110"/>
        <v>635.28545818342741</v>
      </c>
      <c r="Q467">
        <f t="shared" si="102"/>
        <v>1969.4077330036746</v>
      </c>
      <c r="T467">
        <f t="shared" si="111"/>
        <v>77.455072639037368</v>
      </c>
      <c r="U467">
        <f t="shared" si="103"/>
        <v>0.68092861710083241</v>
      </c>
      <c r="AC467" t="str">
        <f t="shared" si="104"/>
        <v>Low</v>
      </c>
      <c r="AD467" t="str">
        <f t="shared" si="105"/>
        <v>Medium</v>
      </c>
      <c r="AH467" t="str">
        <f t="shared" si="106"/>
        <v>High</v>
      </c>
      <c r="AI467">
        <f t="shared" si="107"/>
        <v>0</v>
      </c>
      <c r="AJ467">
        <f t="shared" si="108"/>
        <v>1</v>
      </c>
      <c r="AK467" t="str">
        <f t="shared" si="109"/>
        <v>Medium</v>
      </c>
    </row>
    <row r="468" spans="1:37" x14ac:dyDescent="0.25">
      <c r="A468" s="9">
        <v>44581.375</v>
      </c>
      <c r="B468" s="1" t="str">
        <f t="shared" si="98"/>
        <v>Thursday</v>
      </c>
      <c r="C468" s="1" t="str">
        <f t="shared" si="99"/>
        <v>Weekday</v>
      </c>
      <c r="D468" s="4">
        <f t="shared" si="100"/>
        <v>9</v>
      </c>
      <c r="E468" s="4" t="str">
        <f t="shared" si="101"/>
        <v>Peak</v>
      </c>
      <c r="F468">
        <v>20.888861757974698</v>
      </c>
      <c r="G468">
        <v>59.099746528392302</v>
      </c>
      <c r="H468">
        <v>1507.61699328349</v>
      </c>
      <c r="I468">
        <v>6</v>
      </c>
      <c r="J468" t="s">
        <v>12</v>
      </c>
      <c r="K468" t="s">
        <v>11</v>
      </c>
      <c r="L468">
        <v>19.260642373434699</v>
      </c>
      <c r="M468" t="s">
        <v>16</v>
      </c>
      <c r="N468" t="s">
        <v>14</v>
      </c>
      <c r="O468">
        <v>70.757798566283796</v>
      </c>
      <c r="P468">
        <f t="shared" si="110"/>
        <v>436.34454554377783</v>
      </c>
      <c r="Q468">
        <f t="shared" si="102"/>
        <v>1478.0498725497225</v>
      </c>
      <c r="T468">
        <f t="shared" si="111"/>
        <v>68.813480728319973</v>
      </c>
      <c r="U468">
        <f t="shared" si="103"/>
        <v>1.9443178379638226</v>
      </c>
      <c r="AC468" t="str">
        <f t="shared" si="104"/>
        <v>High</v>
      </c>
      <c r="AD468" t="str">
        <f t="shared" si="105"/>
        <v>High</v>
      </c>
      <c r="AH468" t="str">
        <f t="shared" si="106"/>
        <v>Low</v>
      </c>
      <c r="AI468">
        <f t="shared" si="107"/>
        <v>0</v>
      </c>
      <c r="AJ468">
        <f t="shared" si="108"/>
        <v>1</v>
      </c>
      <c r="AK468" t="str">
        <f t="shared" si="109"/>
        <v>Low</v>
      </c>
    </row>
    <row r="469" spans="1:37" x14ac:dyDescent="0.25">
      <c r="A469" s="9">
        <v>44581.416666666664</v>
      </c>
      <c r="B469" s="1" t="str">
        <f t="shared" si="98"/>
        <v>Thursday</v>
      </c>
      <c r="C469" s="1" t="str">
        <f t="shared" si="99"/>
        <v>Weekday</v>
      </c>
      <c r="D469" s="4">
        <f t="shared" si="100"/>
        <v>10</v>
      </c>
      <c r="E469" s="4" t="str">
        <f t="shared" si="101"/>
        <v>Peak</v>
      </c>
      <c r="F469">
        <v>25.5042721155822</v>
      </c>
      <c r="G469">
        <v>35.883918597959102</v>
      </c>
      <c r="H469">
        <v>1124.70897452603</v>
      </c>
      <c r="I469">
        <v>9</v>
      </c>
      <c r="J469" t="s">
        <v>11</v>
      </c>
      <c r="K469" t="s">
        <v>12</v>
      </c>
      <c r="L469">
        <v>1.97449079093441</v>
      </c>
      <c r="M469" t="s">
        <v>18</v>
      </c>
      <c r="N469" t="s">
        <v>19</v>
      </c>
      <c r="O469">
        <v>84.906880524586995</v>
      </c>
      <c r="P469">
        <f t="shared" si="110"/>
        <v>650.46789614566376</v>
      </c>
      <c r="Q469">
        <f t="shared" si="102"/>
        <v>2165.4881853842935</v>
      </c>
      <c r="T469">
        <f t="shared" si="111"/>
        <v>78.054541693756974</v>
      </c>
      <c r="U469">
        <f t="shared" si="103"/>
        <v>6.8523388308300213</v>
      </c>
      <c r="AC469" t="str">
        <f t="shared" si="104"/>
        <v>High</v>
      </c>
      <c r="AD469" t="str">
        <f t="shared" si="105"/>
        <v>Medium</v>
      </c>
      <c r="AH469" t="str">
        <f t="shared" si="106"/>
        <v>High</v>
      </c>
      <c r="AI469">
        <f t="shared" si="107"/>
        <v>1</v>
      </c>
      <c r="AJ469">
        <f t="shared" si="108"/>
        <v>0</v>
      </c>
      <c r="AK469" t="str">
        <f t="shared" si="109"/>
        <v>Medium</v>
      </c>
    </row>
    <row r="470" spans="1:37" x14ac:dyDescent="0.25">
      <c r="A470" s="9">
        <v>44581.458333333336</v>
      </c>
      <c r="B470" s="1" t="str">
        <f t="shared" si="98"/>
        <v>Thursday</v>
      </c>
      <c r="C470" s="1" t="str">
        <f t="shared" si="99"/>
        <v>Weekday</v>
      </c>
      <c r="D470" s="4">
        <f t="shared" si="100"/>
        <v>11</v>
      </c>
      <c r="E470" s="4" t="str">
        <f t="shared" si="101"/>
        <v>Peak</v>
      </c>
      <c r="F470">
        <v>28.580806825931599</v>
      </c>
      <c r="G470">
        <v>33.993811846531599</v>
      </c>
      <c r="H470">
        <v>1000.51266067474</v>
      </c>
      <c r="I470">
        <v>7</v>
      </c>
      <c r="J470" t="s">
        <v>11</v>
      </c>
      <c r="K470" t="s">
        <v>12</v>
      </c>
      <c r="L470">
        <v>8.9504586710880503</v>
      </c>
      <c r="M470" t="s">
        <v>21</v>
      </c>
      <c r="N470" t="s">
        <v>14</v>
      </c>
      <c r="O470">
        <v>83.572373858679597</v>
      </c>
      <c r="P470">
        <f t="shared" si="110"/>
        <v>816.86251882121826</v>
      </c>
      <c r="Q470">
        <f t="shared" si="102"/>
        <v>2388.5658732394572</v>
      </c>
      <c r="T470">
        <f t="shared" si="111"/>
        <v>84.214437048188557</v>
      </c>
      <c r="U470">
        <f t="shared" si="103"/>
        <v>0.64206318950895991</v>
      </c>
      <c r="AC470" t="str">
        <f t="shared" si="104"/>
        <v>High</v>
      </c>
      <c r="AD470" t="str">
        <f t="shared" si="105"/>
        <v>Medium</v>
      </c>
      <c r="AH470" t="str">
        <f t="shared" si="106"/>
        <v>High</v>
      </c>
      <c r="AI470">
        <f t="shared" si="107"/>
        <v>1</v>
      </c>
      <c r="AJ470">
        <f t="shared" si="108"/>
        <v>0</v>
      </c>
      <c r="AK470" t="str">
        <f t="shared" si="109"/>
        <v>High</v>
      </c>
    </row>
    <row r="471" spans="1:37" x14ac:dyDescent="0.25">
      <c r="A471" s="9">
        <v>44581.5</v>
      </c>
      <c r="B471" s="1" t="str">
        <f t="shared" si="98"/>
        <v>Thursday</v>
      </c>
      <c r="C471" s="1" t="str">
        <f t="shared" si="99"/>
        <v>Weekday</v>
      </c>
      <c r="D471" s="4">
        <f t="shared" si="100"/>
        <v>12</v>
      </c>
      <c r="E471" s="4" t="str">
        <f t="shared" si="101"/>
        <v>Peak</v>
      </c>
      <c r="F471">
        <v>25.354491182222901</v>
      </c>
      <c r="G471">
        <v>32.510253529056001</v>
      </c>
      <c r="H471">
        <v>1675.29110106645</v>
      </c>
      <c r="I471">
        <v>9</v>
      </c>
      <c r="J471" t="s">
        <v>12</v>
      </c>
      <c r="K471" t="s">
        <v>12</v>
      </c>
      <c r="L471">
        <v>22.534032691715101</v>
      </c>
      <c r="M471" t="s">
        <v>18</v>
      </c>
      <c r="N471" t="s">
        <v>14</v>
      </c>
      <c r="O471">
        <v>70.117789948031501</v>
      </c>
      <c r="P471">
        <f t="shared" si="110"/>
        <v>642.85022310941883</v>
      </c>
      <c r="Q471">
        <f t="shared" si="102"/>
        <v>1777.8008869543223</v>
      </c>
      <c r="T471">
        <f t="shared" si="111"/>
        <v>77.754647506807402</v>
      </c>
      <c r="U471">
        <f t="shared" si="103"/>
        <v>7.6368575587759011</v>
      </c>
      <c r="AC471" t="str">
        <f t="shared" si="104"/>
        <v>High</v>
      </c>
      <c r="AD471" t="str">
        <f t="shared" si="105"/>
        <v>High</v>
      </c>
      <c r="AH471" t="str">
        <f t="shared" si="106"/>
        <v>Low</v>
      </c>
      <c r="AI471">
        <f t="shared" si="107"/>
        <v>0</v>
      </c>
      <c r="AJ471">
        <f t="shared" si="108"/>
        <v>0</v>
      </c>
      <c r="AK471" t="str">
        <f t="shared" si="109"/>
        <v>Medium</v>
      </c>
    </row>
    <row r="472" spans="1:37" x14ac:dyDescent="0.25">
      <c r="A472" s="9">
        <v>44581.541666666664</v>
      </c>
      <c r="B472" s="1" t="str">
        <f t="shared" si="98"/>
        <v>Thursday</v>
      </c>
      <c r="C472" s="1" t="str">
        <f t="shared" si="99"/>
        <v>Weekday</v>
      </c>
      <c r="D472" s="4">
        <f t="shared" si="100"/>
        <v>13</v>
      </c>
      <c r="E472" s="4" t="str">
        <f t="shared" si="101"/>
        <v>Peak</v>
      </c>
      <c r="F472">
        <v>26.916619743576401</v>
      </c>
      <c r="G472">
        <v>58.224926911331799</v>
      </c>
      <c r="H472">
        <v>1710.7150436173199</v>
      </c>
      <c r="I472">
        <v>5</v>
      </c>
      <c r="J472" t="s">
        <v>11</v>
      </c>
      <c r="K472" t="s">
        <v>12</v>
      </c>
      <c r="L472">
        <v>3.7024685002738198</v>
      </c>
      <c r="M472" t="s">
        <v>18</v>
      </c>
      <c r="N472" t="s">
        <v>19</v>
      </c>
      <c r="O472">
        <v>81.284681177001303</v>
      </c>
      <c r="P472">
        <f t="shared" si="110"/>
        <v>724.50441842028692</v>
      </c>
      <c r="Q472">
        <f t="shared" si="102"/>
        <v>2187.9088542191862</v>
      </c>
      <c r="T472">
        <f t="shared" si="111"/>
        <v>80.882370537441915</v>
      </c>
      <c r="U472">
        <f t="shared" si="103"/>
        <v>0.40231063955938851</v>
      </c>
      <c r="AC472" t="str">
        <f t="shared" si="104"/>
        <v>Medium</v>
      </c>
      <c r="AD472" t="str">
        <f t="shared" si="105"/>
        <v>High</v>
      </c>
      <c r="AH472" t="str">
        <f t="shared" si="106"/>
        <v>High</v>
      </c>
      <c r="AI472">
        <f t="shared" si="107"/>
        <v>1</v>
      </c>
      <c r="AJ472">
        <f t="shared" si="108"/>
        <v>0</v>
      </c>
      <c r="AK472" t="str">
        <f t="shared" si="109"/>
        <v>High</v>
      </c>
    </row>
    <row r="473" spans="1:37" x14ac:dyDescent="0.25">
      <c r="A473" s="9">
        <v>44581.583333333336</v>
      </c>
      <c r="B473" s="1" t="str">
        <f t="shared" si="98"/>
        <v>Thursday</v>
      </c>
      <c r="C473" s="1" t="str">
        <f t="shared" si="99"/>
        <v>Weekday</v>
      </c>
      <c r="D473" s="4">
        <f t="shared" si="100"/>
        <v>14</v>
      </c>
      <c r="E473" s="4" t="str">
        <f t="shared" si="101"/>
        <v>Peak</v>
      </c>
      <c r="F473">
        <v>22.631193499696401</v>
      </c>
      <c r="G473">
        <v>42.5949791378426</v>
      </c>
      <c r="H473">
        <v>1360.0199270401899</v>
      </c>
      <c r="I473">
        <v>7</v>
      </c>
      <c r="J473" t="s">
        <v>12</v>
      </c>
      <c r="K473" t="s">
        <v>11</v>
      </c>
      <c r="L473">
        <v>29.393431072356702</v>
      </c>
      <c r="M473" t="s">
        <v>16</v>
      </c>
      <c r="N473" t="s">
        <v>19</v>
      </c>
      <c r="O473">
        <v>71.897858675049093</v>
      </c>
      <c r="P473">
        <f t="shared" si="110"/>
        <v>512.17091922070063</v>
      </c>
      <c r="Q473">
        <f t="shared" si="102"/>
        <v>1627.1343518888616</v>
      </c>
      <c r="T473">
        <f t="shared" si="111"/>
        <v>72.302009938020106</v>
      </c>
      <c r="U473">
        <f t="shared" si="103"/>
        <v>0.40415126297101267</v>
      </c>
      <c r="AC473" t="str">
        <f t="shared" si="104"/>
        <v>High</v>
      </c>
      <c r="AD473" t="str">
        <f t="shared" si="105"/>
        <v>Medium</v>
      </c>
      <c r="AH473" t="str">
        <f t="shared" si="106"/>
        <v>Low</v>
      </c>
      <c r="AI473">
        <f t="shared" si="107"/>
        <v>0</v>
      </c>
      <c r="AJ473">
        <f t="shared" si="108"/>
        <v>1</v>
      </c>
      <c r="AK473" t="str">
        <f t="shared" si="109"/>
        <v>Medium</v>
      </c>
    </row>
    <row r="474" spans="1:37" x14ac:dyDescent="0.25">
      <c r="A474" s="9">
        <v>44581.625</v>
      </c>
      <c r="B474" s="1" t="str">
        <f t="shared" si="98"/>
        <v>Thursday</v>
      </c>
      <c r="C474" s="1" t="str">
        <f t="shared" si="99"/>
        <v>Weekday</v>
      </c>
      <c r="D474" s="4">
        <f t="shared" si="100"/>
        <v>15</v>
      </c>
      <c r="E474" s="4" t="str">
        <f t="shared" si="101"/>
        <v>Peak</v>
      </c>
      <c r="F474">
        <v>24.077228049710602</v>
      </c>
      <c r="G474">
        <v>41.709721077424703</v>
      </c>
      <c r="H474">
        <v>1014.00652450702</v>
      </c>
      <c r="I474">
        <v>5</v>
      </c>
      <c r="J474" t="s">
        <v>11</v>
      </c>
      <c r="K474" t="s">
        <v>12</v>
      </c>
      <c r="L474">
        <v>23.124849860388998</v>
      </c>
      <c r="M474" t="s">
        <v>21</v>
      </c>
      <c r="N474" t="s">
        <v>14</v>
      </c>
      <c r="O474">
        <v>78.212712996741701</v>
      </c>
      <c r="P474">
        <f t="shared" si="110"/>
        <v>579.71291055777101</v>
      </c>
      <c r="Q474">
        <f t="shared" si="102"/>
        <v>1883.1453272091142</v>
      </c>
      <c r="T474">
        <f t="shared" si="111"/>
        <v>75.19728736720549</v>
      </c>
      <c r="U474">
        <f t="shared" si="103"/>
        <v>3.0154256295362103</v>
      </c>
      <c r="AC474" t="str">
        <f t="shared" si="104"/>
        <v>Medium</v>
      </c>
      <c r="AD474" t="str">
        <f t="shared" si="105"/>
        <v>Medium</v>
      </c>
      <c r="AH474" t="str">
        <f t="shared" si="106"/>
        <v>High</v>
      </c>
      <c r="AI474">
        <f t="shared" si="107"/>
        <v>1</v>
      </c>
      <c r="AJ474">
        <f t="shared" si="108"/>
        <v>0</v>
      </c>
      <c r="AK474" t="str">
        <f t="shared" si="109"/>
        <v>Medium</v>
      </c>
    </row>
    <row r="475" spans="1:37" x14ac:dyDescent="0.25">
      <c r="A475" s="9">
        <v>44581.666666666664</v>
      </c>
      <c r="B475" s="1" t="str">
        <f t="shared" si="98"/>
        <v>Thursday</v>
      </c>
      <c r="C475" s="1" t="str">
        <f t="shared" si="99"/>
        <v>Weekday</v>
      </c>
      <c r="D475" s="4">
        <f t="shared" si="100"/>
        <v>16</v>
      </c>
      <c r="E475" s="4" t="str">
        <f t="shared" si="101"/>
        <v>Peak</v>
      </c>
      <c r="F475">
        <v>23.066246973477401</v>
      </c>
      <c r="G475">
        <v>47.454387871521398</v>
      </c>
      <c r="H475">
        <v>1103.7505725209401</v>
      </c>
      <c r="I475">
        <v>7</v>
      </c>
      <c r="J475" t="s">
        <v>12</v>
      </c>
      <c r="K475" t="s">
        <v>12</v>
      </c>
      <c r="L475">
        <v>14.902751022831501</v>
      </c>
      <c r="M475" t="s">
        <v>16</v>
      </c>
      <c r="N475" t="s">
        <v>14</v>
      </c>
      <c r="O475">
        <v>67.071147192689295</v>
      </c>
      <c r="P475">
        <f t="shared" si="110"/>
        <v>532.0517494414554</v>
      </c>
      <c r="Q475">
        <f t="shared" si="102"/>
        <v>1547.0796459410267</v>
      </c>
      <c r="T475">
        <f t="shared" si="111"/>
        <v>73.173082142425216</v>
      </c>
      <c r="U475">
        <f t="shared" si="103"/>
        <v>6.1019349497359201</v>
      </c>
      <c r="AC475" t="str">
        <f t="shared" si="104"/>
        <v>High</v>
      </c>
      <c r="AD475" t="str">
        <f t="shared" si="105"/>
        <v>Medium</v>
      </c>
      <c r="AH475" t="str">
        <f t="shared" si="106"/>
        <v>Low</v>
      </c>
      <c r="AI475">
        <f t="shared" si="107"/>
        <v>0</v>
      </c>
      <c r="AJ475">
        <f t="shared" si="108"/>
        <v>0</v>
      </c>
      <c r="AK475" t="str">
        <f t="shared" si="109"/>
        <v>Medium</v>
      </c>
    </row>
    <row r="476" spans="1:37" x14ac:dyDescent="0.25">
      <c r="A476" s="9">
        <v>44581.708333333336</v>
      </c>
      <c r="B476" s="1" t="str">
        <f t="shared" si="98"/>
        <v>Thursday</v>
      </c>
      <c r="C476" s="1" t="str">
        <f t="shared" si="99"/>
        <v>Weekday</v>
      </c>
      <c r="D476" s="4">
        <f t="shared" si="100"/>
        <v>17</v>
      </c>
      <c r="E476" s="4" t="str">
        <f t="shared" si="101"/>
        <v>Peak</v>
      </c>
      <c r="F476">
        <v>23.773581854522501</v>
      </c>
      <c r="G476">
        <v>32.349481847183903</v>
      </c>
      <c r="H476">
        <v>1628.9234417928401</v>
      </c>
      <c r="I476">
        <v>7</v>
      </c>
      <c r="J476" t="s">
        <v>11</v>
      </c>
      <c r="K476" t="s">
        <v>11</v>
      </c>
      <c r="L476">
        <v>8.094987416276</v>
      </c>
      <c r="M476" t="s">
        <v>20</v>
      </c>
      <c r="N476" t="s">
        <v>19</v>
      </c>
      <c r="O476">
        <v>79.528561038345302</v>
      </c>
      <c r="P476">
        <f t="shared" si="110"/>
        <v>565.18319419368152</v>
      </c>
      <c r="Q476">
        <f t="shared" si="102"/>
        <v>1890.6787556174911</v>
      </c>
      <c r="T476">
        <f t="shared" si="111"/>
        <v>74.589321274433019</v>
      </c>
      <c r="U476">
        <f t="shared" si="103"/>
        <v>4.9392397639122834</v>
      </c>
      <c r="AC476" t="str">
        <f t="shared" si="104"/>
        <v>High</v>
      </c>
      <c r="AD476" t="str">
        <f t="shared" si="105"/>
        <v>High</v>
      </c>
      <c r="AH476" t="str">
        <f t="shared" si="106"/>
        <v>High</v>
      </c>
      <c r="AI476">
        <f t="shared" si="107"/>
        <v>1</v>
      </c>
      <c r="AJ476">
        <f t="shared" si="108"/>
        <v>1</v>
      </c>
      <c r="AK476" t="str">
        <f t="shared" si="109"/>
        <v>Medium</v>
      </c>
    </row>
    <row r="477" spans="1:37" x14ac:dyDescent="0.25">
      <c r="A477" s="9">
        <v>44581.75</v>
      </c>
      <c r="B477" s="1" t="str">
        <f t="shared" si="98"/>
        <v>Thursday</v>
      </c>
      <c r="C477" s="1" t="str">
        <f t="shared" si="99"/>
        <v>Weekday</v>
      </c>
      <c r="D477" s="4">
        <f t="shared" si="100"/>
        <v>18</v>
      </c>
      <c r="E477" s="4" t="str">
        <f t="shared" si="101"/>
        <v>Peak</v>
      </c>
      <c r="F477">
        <v>29.165312147879501</v>
      </c>
      <c r="G477">
        <v>43.192464517413903</v>
      </c>
      <c r="H477">
        <v>1862.3431226463199</v>
      </c>
      <c r="I477">
        <v>7</v>
      </c>
      <c r="J477" t="s">
        <v>12</v>
      </c>
      <c r="K477" t="s">
        <v>12</v>
      </c>
      <c r="L477">
        <v>11.4958385073349</v>
      </c>
      <c r="M477" t="s">
        <v>13</v>
      </c>
      <c r="N477" t="s">
        <v>19</v>
      </c>
      <c r="O477">
        <v>83.784135253069195</v>
      </c>
      <c r="P477">
        <f t="shared" si="110"/>
        <v>850.6154326832476</v>
      </c>
      <c r="Q477">
        <f t="shared" si="102"/>
        <v>2443.5904576959183</v>
      </c>
      <c r="T477">
        <f t="shared" si="111"/>
        <v>85.384744539014335</v>
      </c>
      <c r="U477">
        <f t="shared" si="103"/>
        <v>1.60060928594514</v>
      </c>
      <c r="AC477" t="str">
        <f t="shared" si="104"/>
        <v>High</v>
      </c>
      <c r="AD477" t="str">
        <f t="shared" si="105"/>
        <v>High</v>
      </c>
      <c r="AH477" t="str">
        <f t="shared" si="106"/>
        <v>High</v>
      </c>
      <c r="AI477">
        <f t="shared" si="107"/>
        <v>0</v>
      </c>
      <c r="AJ477">
        <f t="shared" si="108"/>
        <v>0</v>
      </c>
      <c r="AK477" t="str">
        <f t="shared" si="109"/>
        <v>High</v>
      </c>
    </row>
    <row r="478" spans="1:37" x14ac:dyDescent="0.25">
      <c r="A478" s="9">
        <v>44581.791666666664</v>
      </c>
      <c r="B478" s="1" t="str">
        <f t="shared" si="98"/>
        <v>Thursday</v>
      </c>
      <c r="C478" s="1" t="str">
        <f t="shared" si="99"/>
        <v>Weekday</v>
      </c>
      <c r="D478" s="4">
        <f t="shared" si="100"/>
        <v>19</v>
      </c>
      <c r="E478" s="4" t="str">
        <f t="shared" si="101"/>
        <v>Peak</v>
      </c>
      <c r="F478">
        <v>28.8569793307175</v>
      </c>
      <c r="G478">
        <v>43.217114578895398</v>
      </c>
      <c r="H478">
        <v>1270.20583534242</v>
      </c>
      <c r="I478">
        <v>0</v>
      </c>
      <c r="J478" t="s">
        <v>12</v>
      </c>
      <c r="K478" t="s">
        <v>12</v>
      </c>
      <c r="L478">
        <v>22.098534870347802</v>
      </c>
      <c r="M478" t="s">
        <v>13</v>
      </c>
      <c r="N478" t="s">
        <v>14</v>
      </c>
      <c r="O478">
        <v>81.523203579605706</v>
      </c>
      <c r="P478">
        <f t="shared" si="110"/>
        <v>832.72525609345701</v>
      </c>
      <c r="Q478">
        <f t="shared" si="102"/>
        <v>2352.5134006705566</v>
      </c>
      <c r="T478">
        <f t="shared" si="111"/>
        <v>84.76739480404602</v>
      </c>
      <c r="U478">
        <f t="shared" si="103"/>
        <v>3.2441912244403142</v>
      </c>
      <c r="AC478" t="str">
        <f t="shared" si="104"/>
        <v>Low</v>
      </c>
      <c r="AD478" t="str">
        <f t="shared" si="105"/>
        <v>Medium</v>
      </c>
      <c r="AH478" t="str">
        <f t="shared" si="106"/>
        <v>High</v>
      </c>
      <c r="AI478">
        <f t="shared" si="107"/>
        <v>0</v>
      </c>
      <c r="AJ478">
        <f t="shared" si="108"/>
        <v>0</v>
      </c>
      <c r="AK478" t="str">
        <f t="shared" si="109"/>
        <v>High</v>
      </c>
    </row>
    <row r="479" spans="1:37" x14ac:dyDescent="0.25">
      <c r="A479" s="9">
        <v>44581.833333333336</v>
      </c>
      <c r="B479" s="1" t="str">
        <f t="shared" si="98"/>
        <v>Thursday</v>
      </c>
      <c r="C479" s="1" t="str">
        <f t="shared" si="99"/>
        <v>Weekday</v>
      </c>
      <c r="D479" s="4">
        <f t="shared" si="100"/>
        <v>20</v>
      </c>
      <c r="E479" s="4" t="str">
        <f t="shared" si="101"/>
        <v>Peak</v>
      </c>
      <c r="F479">
        <v>23.355251042380399</v>
      </c>
      <c r="G479">
        <v>34.594199279588501</v>
      </c>
      <c r="H479">
        <v>1693.3374322192101</v>
      </c>
      <c r="I479">
        <v>1</v>
      </c>
      <c r="J479" t="s">
        <v>12</v>
      </c>
      <c r="K479" t="s">
        <v>12</v>
      </c>
      <c r="L479">
        <v>25.087500119586</v>
      </c>
      <c r="M479" t="s">
        <v>17</v>
      </c>
      <c r="N479" t="s">
        <v>14</v>
      </c>
      <c r="O479">
        <v>66.463167095275494</v>
      </c>
      <c r="P479">
        <f t="shared" si="110"/>
        <v>545.4677512526107</v>
      </c>
      <c r="Q479">
        <f t="shared" si="102"/>
        <v>1552.2639525818356</v>
      </c>
      <c r="T479">
        <f t="shared" si="111"/>
        <v>73.751731496017342</v>
      </c>
      <c r="U479">
        <f t="shared" si="103"/>
        <v>7.2885644007418477</v>
      </c>
      <c r="AC479" t="str">
        <f t="shared" si="104"/>
        <v>Low</v>
      </c>
      <c r="AD479" t="str">
        <f t="shared" si="105"/>
        <v>High</v>
      </c>
      <c r="AH479" t="str">
        <f t="shared" si="106"/>
        <v>Low</v>
      </c>
      <c r="AI479">
        <f t="shared" si="107"/>
        <v>0</v>
      </c>
      <c r="AJ479">
        <f t="shared" si="108"/>
        <v>0</v>
      </c>
      <c r="AK479" t="str">
        <f t="shared" si="109"/>
        <v>Medium</v>
      </c>
    </row>
    <row r="480" spans="1:37" x14ac:dyDescent="0.25">
      <c r="A480" s="9">
        <v>44581.875</v>
      </c>
      <c r="B480" s="1" t="str">
        <f t="shared" si="98"/>
        <v>Thursday</v>
      </c>
      <c r="C480" s="1" t="str">
        <f t="shared" si="99"/>
        <v>Weekday</v>
      </c>
      <c r="D480" s="4">
        <f t="shared" si="100"/>
        <v>21</v>
      </c>
      <c r="E480" s="4" t="str">
        <f t="shared" si="101"/>
        <v>Peak</v>
      </c>
      <c r="F480">
        <v>29.476509553670301</v>
      </c>
      <c r="G480">
        <v>59.136686746047303</v>
      </c>
      <c r="H480">
        <v>1347.9548470290199</v>
      </c>
      <c r="I480">
        <v>3</v>
      </c>
      <c r="J480" t="s">
        <v>12</v>
      </c>
      <c r="K480" t="s">
        <v>11</v>
      </c>
      <c r="L480">
        <v>10.709557251694299</v>
      </c>
      <c r="M480" t="s">
        <v>16</v>
      </c>
      <c r="N480" t="s">
        <v>19</v>
      </c>
      <c r="O480">
        <v>81.995627210276396</v>
      </c>
      <c r="P480">
        <f t="shared" si="110"/>
        <v>868.86461546761655</v>
      </c>
      <c r="Q480">
        <f t="shared" si="102"/>
        <v>2416.9448888229008</v>
      </c>
      <c r="T480">
        <f t="shared" si="111"/>
        <v>86.007829806927404</v>
      </c>
      <c r="U480">
        <f t="shared" si="103"/>
        <v>4.012202596651008</v>
      </c>
      <c r="AC480" t="str">
        <f t="shared" si="104"/>
        <v>Low</v>
      </c>
      <c r="AD480" t="str">
        <f t="shared" si="105"/>
        <v>Medium</v>
      </c>
      <c r="AH480" t="str">
        <f t="shared" si="106"/>
        <v>High</v>
      </c>
      <c r="AI480">
        <f t="shared" si="107"/>
        <v>0</v>
      </c>
      <c r="AJ480">
        <f t="shared" si="108"/>
        <v>1</v>
      </c>
      <c r="AK480" t="str">
        <f t="shared" si="109"/>
        <v>High</v>
      </c>
    </row>
    <row r="481" spans="1:37" x14ac:dyDescent="0.25">
      <c r="A481" s="9">
        <v>44581.916666666664</v>
      </c>
      <c r="B481" s="1" t="str">
        <f t="shared" si="98"/>
        <v>Thursday</v>
      </c>
      <c r="C481" s="1" t="str">
        <f t="shared" si="99"/>
        <v>Weekday</v>
      </c>
      <c r="D481" s="4">
        <f t="shared" si="100"/>
        <v>22</v>
      </c>
      <c r="E481" s="4" t="str">
        <f t="shared" si="101"/>
        <v>Off-Peak</v>
      </c>
      <c r="F481">
        <v>25.646704219384301</v>
      </c>
      <c r="G481">
        <v>46.760632599204698</v>
      </c>
      <c r="H481">
        <v>1462.7077298576701</v>
      </c>
      <c r="I481">
        <v>6</v>
      </c>
      <c r="J481" t="s">
        <v>12</v>
      </c>
      <c r="K481" t="s">
        <v>12</v>
      </c>
      <c r="L481">
        <v>10.5815043545031</v>
      </c>
      <c r="M481" t="s">
        <v>15</v>
      </c>
      <c r="N481" t="s">
        <v>14</v>
      </c>
      <c r="O481">
        <v>70.238804998533993</v>
      </c>
      <c r="P481">
        <f t="shared" si="110"/>
        <v>657.7534373165845</v>
      </c>
      <c r="Q481">
        <f t="shared" si="102"/>
        <v>1801.3938565204128</v>
      </c>
      <c r="T481">
        <f t="shared" si="111"/>
        <v>78.339721916681498</v>
      </c>
      <c r="U481">
        <f t="shared" si="103"/>
        <v>8.1009169181475045</v>
      </c>
      <c r="AC481" t="str">
        <f t="shared" si="104"/>
        <v>High</v>
      </c>
      <c r="AD481" t="str">
        <f t="shared" si="105"/>
        <v>Medium</v>
      </c>
      <c r="AH481" t="str">
        <f t="shared" si="106"/>
        <v>Low</v>
      </c>
      <c r="AI481">
        <f t="shared" si="107"/>
        <v>0</v>
      </c>
      <c r="AJ481">
        <f t="shared" si="108"/>
        <v>0</v>
      </c>
      <c r="AK481" t="str">
        <f t="shared" si="109"/>
        <v>Medium</v>
      </c>
    </row>
    <row r="482" spans="1:37" x14ac:dyDescent="0.25">
      <c r="A482" s="9">
        <v>44581.958333333336</v>
      </c>
      <c r="B482" s="1" t="str">
        <f t="shared" si="98"/>
        <v>Thursday</v>
      </c>
      <c r="C482" s="1" t="str">
        <f t="shared" si="99"/>
        <v>Weekday</v>
      </c>
      <c r="D482" s="4">
        <f t="shared" si="100"/>
        <v>23</v>
      </c>
      <c r="E482" s="4" t="str">
        <f t="shared" si="101"/>
        <v>Off-Peak</v>
      </c>
      <c r="F482">
        <v>26.785853629042698</v>
      </c>
      <c r="G482">
        <v>43.356571884147002</v>
      </c>
      <c r="H482">
        <v>1342.9586094476599</v>
      </c>
      <c r="I482">
        <v>4</v>
      </c>
      <c r="J482" t="s">
        <v>11</v>
      </c>
      <c r="K482" t="s">
        <v>12</v>
      </c>
      <c r="L482">
        <v>19.332825467380999</v>
      </c>
      <c r="M482" t="s">
        <v>16</v>
      </c>
      <c r="N482" t="s">
        <v>19</v>
      </c>
      <c r="O482">
        <v>77.778026501097102</v>
      </c>
      <c r="P482">
        <f t="shared" si="110"/>
        <v>717.48195463649984</v>
      </c>
      <c r="Q482">
        <f t="shared" si="102"/>
        <v>2083.3508334141911</v>
      </c>
      <c r="T482">
        <f t="shared" si="111"/>
        <v>80.620548176483823</v>
      </c>
      <c r="U482">
        <f t="shared" si="103"/>
        <v>2.8425216753867204</v>
      </c>
      <c r="AC482" t="str">
        <f t="shared" si="104"/>
        <v>Low</v>
      </c>
      <c r="AD482" t="str">
        <f t="shared" si="105"/>
        <v>Medium</v>
      </c>
      <c r="AH482" t="str">
        <f t="shared" si="106"/>
        <v>High</v>
      </c>
      <c r="AI482">
        <f t="shared" si="107"/>
        <v>1</v>
      </c>
      <c r="AJ482">
        <f t="shared" si="108"/>
        <v>0</v>
      </c>
      <c r="AK482" t="str">
        <f t="shared" si="109"/>
        <v>High</v>
      </c>
    </row>
    <row r="483" spans="1:37" x14ac:dyDescent="0.25">
      <c r="A483" s="9">
        <v>44582</v>
      </c>
      <c r="B483" s="1" t="str">
        <f t="shared" si="98"/>
        <v>Friday</v>
      </c>
      <c r="C483" s="1" t="str">
        <f t="shared" si="99"/>
        <v>Weekday</v>
      </c>
      <c r="D483" s="4">
        <f t="shared" si="100"/>
        <v>0</v>
      </c>
      <c r="E483" s="4" t="str">
        <f t="shared" si="101"/>
        <v>Off-Peak</v>
      </c>
      <c r="F483">
        <v>22.241050225881899</v>
      </c>
      <c r="G483">
        <v>46.7836199108987</v>
      </c>
      <c r="H483">
        <v>1554.4354666776701</v>
      </c>
      <c r="I483">
        <v>0</v>
      </c>
      <c r="J483" t="s">
        <v>11</v>
      </c>
      <c r="K483" t="s">
        <v>12</v>
      </c>
      <c r="L483">
        <v>25.892664260392401</v>
      </c>
      <c r="M483" t="s">
        <v>18</v>
      </c>
      <c r="N483" t="s">
        <v>14</v>
      </c>
      <c r="O483">
        <v>77.808508740937199</v>
      </c>
      <c r="P483">
        <f t="shared" si="110"/>
        <v>494.66431515020128</v>
      </c>
      <c r="Q483">
        <f t="shared" si="102"/>
        <v>1730.542950908155</v>
      </c>
      <c r="T483">
        <f t="shared" si="111"/>
        <v>71.520857776190681</v>
      </c>
      <c r="U483">
        <f t="shared" si="103"/>
        <v>6.2876509647465184</v>
      </c>
      <c r="AC483" t="str">
        <f t="shared" si="104"/>
        <v>Low</v>
      </c>
      <c r="AD483" t="str">
        <f t="shared" si="105"/>
        <v>High</v>
      </c>
      <c r="AH483" t="str">
        <f t="shared" si="106"/>
        <v>High</v>
      </c>
      <c r="AI483">
        <f t="shared" si="107"/>
        <v>1</v>
      </c>
      <c r="AJ483">
        <f t="shared" si="108"/>
        <v>0</v>
      </c>
      <c r="AK483" t="str">
        <f t="shared" si="109"/>
        <v>Medium</v>
      </c>
    </row>
    <row r="484" spans="1:37" x14ac:dyDescent="0.25">
      <c r="A484" s="9">
        <v>44582.041666666664</v>
      </c>
      <c r="B484" s="1" t="str">
        <f t="shared" si="98"/>
        <v>Friday</v>
      </c>
      <c r="C484" s="1" t="str">
        <f t="shared" si="99"/>
        <v>Weekday</v>
      </c>
      <c r="D484" s="4">
        <f t="shared" si="100"/>
        <v>1</v>
      </c>
      <c r="E484" s="4" t="str">
        <f t="shared" si="101"/>
        <v>Off-Peak</v>
      </c>
      <c r="F484">
        <v>27.258290801594601</v>
      </c>
      <c r="G484">
        <v>31.274588784714599</v>
      </c>
      <c r="H484">
        <v>1396.94850479917</v>
      </c>
      <c r="I484">
        <v>7</v>
      </c>
      <c r="J484" t="s">
        <v>11</v>
      </c>
      <c r="K484" t="s">
        <v>11</v>
      </c>
      <c r="L484">
        <v>23.386359210970401</v>
      </c>
      <c r="M484" t="s">
        <v>15</v>
      </c>
      <c r="N484" t="s">
        <v>19</v>
      </c>
      <c r="O484">
        <v>85.2818832991085</v>
      </c>
      <c r="P484">
        <f t="shared" si="110"/>
        <v>743.01441742429688</v>
      </c>
      <c r="Q484">
        <f t="shared" si="102"/>
        <v>2324.6383750747536</v>
      </c>
      <c r="T484">
        <f t="shared" si="111"/>
        <v>81.56647072196121</v>
      </c>
      <c r="U484">
        <f t="shared" si="103"/>
        <v>3.7154125771472906</v>
      </c>
      <c r="AC484" t="str">
        <f t="shared" si="104"/>
        <v>High</v>
      </c>
      <c r="AD484" t="str">
        <f t="shared" si="105"/>
        <v>Medium</v>
      </c>
      <c r="AH484" t="str">
        <f t="shared" si="106"/>
        <v>High</v>
      </c>
      <c r="AI484">
        <f t="shared" si="107"/>
        <v>1</v>
      </c>
      <c r="AJ484">
        <f t="shared" si="108"/>
        <v>1</v>
      </c>
      <c r="AK484" t="str">
        <f t="shared" si="109"/>
        <v>High</v>
      </c>
    </row>
    <row r="485" spans="1:37" x14ac:dyDescent="0.25">
      <c r="A485" s="9">
        <v>44582.083333333336</v>
      </c>
      <c r="B485" s="1" t="str">
        <f t="shared" si="98"/>
        <v>Friday</v>
      </c>
      <c r="C485" s="1" t="str">
        <f t="shared" si="99"/>
        <v>Weekday</v>
      </c>
      <c r="D485" s="4">
        <f t="shared" si="100"/>
        <v>2</v>
      </c>
      <c r="E485" s="4" t="str">
        <f t="shared" si="101"/>
        <v>Off-Peak</v>
      </c>
      <c r="F485">
        <v>27.573100719202699</v>
      </c>
      <c r="G485">
        <v>53.889595339374303</v>
      </c>
      <c r="H485">
        <v>1113.79477869998</v>
      </c>
      <c r="I485">
        <v>2</v>
      </c>
      <c r="J485" t="s">
        <v>12</v>
      </c>
      <c r="K485" t="s">
        <v>11</v>
      </c>
      <c r="L485">
        <v>9.6015687403265098</v>
      </c>
      <c r="M485" t="s">
        <v>15</v>
      </c>
      <c r="N485" t="s">
        <v>14</v>
      </c>
      <c r="O485">
        <v>81.997741414249006</v>
      </c>
      <c r="P485">
        <f t="shared" si="110"/>
        <v>760.27588327129638</v>
      </c>
      <c r="Q485">
        <f t="shared" si="102"/>
        <v>2260.9319827622262</v>
      </c>
      <c r="T485">
        <f t="shared" si="111"/>
        <v>82.196789028619577</v>
      </c>
      <c r="U485">
        <f t="shared" si="103"/>
        <v>0.19904761437057061</v>
      </c>
      <c r="AC485" t="str">
        <f t="shared" si="104"/>
        <v>Low</v>
      </c>
      <c r="AD485" t="str">
        <f t="shared" si="105"/>
        <v>Medium</v>
      </c>
      <c r="AH485" t="str">
        <f t="shared" si="106"/>
        <v>High</v>
      </c>
      <c r="AI485">
        <f t="shared" si="107"/>
        <v>0</v>
      </c>
      <c r="AJ485">
        <f t="shared" si="108"/>
        <v>1</v>
      </c>
      <c r="AK485" t="str">
        <f t="shared" si="109"/>
        <v>High</v>
      </c>
    </row>
    <row r="486" spans="1:37" x14ac:dyDescent="0.25">
      <c r="A486" s="9">
        <v>44582.125</v>
      </c>
      <c r="B486" s="1" t="str">
        <f t="shared" si="98"/>
        <v>Friday</v>
      </c>
      <c r="C486" s="1" t="str">
        <f t="shared" si="99"/>
        <v>Weekday</v>
      </c>
      <c r="D486" s="4">
        <f t="shared" si="100"/>
        <v>3</v>
      </c>
      <c r="E486" s="4" t="str">
        <f t="shared" si="101"/>
        <v>Off-Peak</v>
      </c>
      <c r="F486">
        <v>21.709430109696001</v>
      </c>
      <c r="G486">
        <v>50.935994068037097</v>
      </c>
      <c r="H486">
        <v>1606.20671292625</v>
      </c>
      <c r="I486">
        <v>1</v>
      </c>
      <c r="J486" t="s">
        <v>12</v>
      </c>
      <c r="K486" t="s">
        <v>11</v>
      </c>
      <c r="L486">
        <v>25.260850166131</v>
      </c>
      <c r="M486" t="s">
        <v>21</v>
      </c>
      <c r="N486" t="s">
        <v>19</v>
      </c>
      <c r="O486">
        <v>69.426142831023597</v>
      </c>
      <c r="P486">
        <f t="shared" si="110"/>
        <v>471.29935568777535</v>
      </c>
      <c r="Q486">
        <f t="shared" si="102"/>
        <v>1507.2019955758788</v>
      </c>
      <c r="T486">
        <f t="shared" si="111"/>
        <v>70.456438033744817</v>
      </c>
      <c r="U486">
        <f t="shared" si="103"/>
        <v>1.03029520272122</v>
      </c>
      <c r="AC486" t="str">
        <f t="shared" si="104"/>
        <v>Low</v>
      </c>
      <c r="AD486" t="str">
        <f t="shared" si="105"/>
        <v>High</v>
      </c>
      <c r="AH486" t="str">
        <f t="shared" si="106"/>
        <v>Low</v>
      </c>
      <c r="AI486">
        <f t="shared" si="107"/>
        <v>0</v>
      </c>
      <c r="AJ486">
        <f t="shared" si="108"/>
        <v>1</v>
      </c>
      <c r="AK486" t="str">
        <f t="shared" si="109"/>
        <v>Low</v>
      </c>
    </row>
    <row r="487" spans="1:37" x14ac:dyDescent="0.25">
      <c r="A487" s="9">
        <v>44582.166666666664</v>
      </c>
      <c r="B487" s="1" t="str">
        <f t="shared" si="98"/>
        <v>Friday</v>
      </c>
      <c r="C487" s="1" t="str">
        <f t="shared" si="99"/>
        <v>Weekday</v>
      </c>
      <c r="D487" s="4">
        <f t="shared" si="100"/>
        <v>4</v>
      </c>
      <c r="E487" s="4" t="str">
        <f t="shared" si="101"/>
        <v>Off-Peak</v>
      </c>
      <c r="F487">
        <v>20.8195950551736</v>
      </c>
      <c r="G487">
        <v>34.9082396735052</v>
      </c>
      <c r="H487">
        <v>1717.0324142050999</v>
      </c>
      <c r="I487">
        <v>4</v>
      </c>
      <c r="J487" t="s">
        <v>12</v>
      </c>
      <c r="K487" t="s">
        <v>11</v>
      </c>
      <c r="L487">
        <v>1.4267160488786199</v>
      </c>
      <c r="M487" t="s">
        <v>15</v>
      </c>
      <c r="N487" t="s">
        <v>14</v>
      </c>
      <c r="O487">
        <v>57.968913586459401</v>
      </c>
      <c r="P487">
        <f t="shared" si="110"/>
        <v>433.45553826140906</v>
      </c>
      <c r="Q487">
        <f t="shared" si="102"/>
        <v>1206.8893066584358</v>
      </c>
      <c r="T487">
        <f t="shared" si="111"/>
        <v>68.674793640095046</v>
      </c>
      <c r="U487">
        <f t="shared" si="103"/>
        <v>10.705880053635646</v>
      </c>
      <c r="AC487" t="str">
        <f t="shared" si="104"/>
        <v>Low</v>
      </c>
      <c r="AD487" t="str">
        <f t="shared" si="105"/>
        <v>High</v>
      </c>
      <c r="AH487" t="str">
        <f t="shared" si="106"/>
        <v>Low</v>
      </c>
      <c r="AI487">
        <f t="shared" si="107"/>
        <v>0</v>
      </c>
      <c r="AJ487">
        <f t="shared" si="108"/>
        <v>1</v>
      </c>
      <c r="AK487" t="str">
        <f t="shared" si="109"/>
        <v>Low</v>
      </c>
    </row>
    <row r="488" spans="1:37" x14ac:dyDescent="0.25">
      <c r="A488" s="9">
        <v>44582.208333333336</v>
      </c>
      <c r="B488" s="1" t="str">
        <f t="shared" si="98"/>
        <v>Friday</v>
      </c>
      <c r="C488" s="1" t="str">
        <f t="shared" si="99"/>
        <v>Weekday</v>
      </c>
      <c r="D488" s="4">
        <f t="shared" si="100"/>
        <v>5</v>
      </c>
      <c r="E488" s="4" t="str">
        <f t="shared" si="101"/>
        <v>Off-Peak</v>
      </c>
      <c r="F488">
        <v>25.648771418792801</v>
      </c>
      <c r="G488">
        <v>32.887018565932699</v>
      </c>
      <c r="H488">
        <v>1399.45937847242</v>
      </c>
      <c r="I488">
        <v>1</v>
      </c>
      <c r="J488" t="s">
        <v>12</v>
      </c>
      <c r="K488" t="s">
        <v>11</v>
      </c>
      <c r="L488">
        <v>12.254877475183299</v>
      </c>
      <c r="M488" t="s">
        <v>21</v>
      </c>
      <c r="N488" t="s">
        <v>14</v>
      </c>
      <c r="O488">
        <v>70.766546556685597</v>
      </c>
      <c r="P488">
        <f t="shared" si="110"/>
        <v>657.85947529348255</v>
      </c>
      <c r="Q488">
        <f t="shared" si="102"/>
        <v>1815.0749767297877</v>
      </c>
      <c r="T488">
        <f t="shared" si="111"/>
        <v>78.343860902011414</v>
      </c>
      <c r="U488">
        <f t="shared" si="103"/>
        <v>7.5773143453258172</v>
      </c>
      <c r="AC488" t="str">
        <f t="shared" si="104"/>
        <v>Low</v>
      </c>
      <c r="AD488" t="str">
        <f t="shared" si="105"/>
        <v>Medium</v>
      </c>
      <c r="AH488" t="str">
        <f t="shared" si="106"/>
        <v>Low</v>
      </c>
      <c r="AI488">
        <f t="shared" si="107"/>
        <v>0</v>
      </c>
      <c r="AJ488">
        <f t="shared" si="108"/>
        <v>1</v>
      </c>
      <c r="AK488" t="str">
        <f t="shared" si="109"/>
        <v>Medium</v>
      </c>
    </row>
    <row r="489" spans="1:37" x14ac:dyDescent="0.25">
      <c r="A489" s="9">
        <v>44582.25</v>
      </c>
      <c r="B489" s="1" t="str">
        <f t="shared" si="98"/>
        <v>Friday</v>
      </c>
      <c r="C489" s="1" t="str">
        <f t="shared" si="99"/>
        <v>Weekday</v>
      </c>
      <c r="D489" s="4">
        <f t="shared" si="100"/>
        <v>6</v>
      </c>
      <c r="E489" s="4" t="str">
        <f t="shared" si="101"/>
        <v>Off-Peak</v>
      </c>
      <c r="F489">
        <v>26.7607404518496</v>
      </c>
      <c r="G489">
        <v>56.627905455664902</v>
      </c>
      <c r="H489">
        <v>1934.2050549386699</v>
      </c>
      <c r="I489">
        <v>4</v>
      </c>
      <c r="J489" t="s">
        <v>11</v>
      </c>
      <c r="K489" t="s">
        <v>11</v>
      </c>
      <c r="L489">
        <v>17.907657635424101</v>
      </c>
      <c r="M489" t="s">
        <v>21</v>
      </c>
      <c r="N489" t="s">
        <v>19</v>
      </c>
      <c r="O489">
        <v>84.219978497791104</v>
      </c>
      <c r="P489">
        <f t="shared" si="110"/>
        <v>716.13722953125955</v>
      </c>
      <c r="Q489">
        <f t="shared" si="102"/>
        <v>2253.7889854397417</v>
      </c>
      <c r="T489">
        <f t="shared" si="111"/>
        <v>80.57026610327776</v>
      </c>
      <c r="U489">
        <f t="shared" si="103"/>
        <v>3.6497123945133438</v>
      </c>
      <c r="AC489" t="str">
        <f t="shared" si="104"/>
        <v>Low</v>
      </c>
      <c r="AD489" t="str">
        <f t="shared" si="105"/>
        <v>High</v>
      </c>
      <c r="AH489" t="str">
        <f t="shared" si="106"/>
        <v>High</v>
      </c>
      <c r="AI489">
        <f t="shared" si="107"/>
        <v>1</v>
      </c>
      <c r="AJ489">
        <f t="shared" si="108"/>
        <v>1</v>
      </c>
      <c r="AK489" t="str">
        <f t="shared" si="109"/>
        <v>High</v>
      </c>
    </row>
    <row r="490" spans="1:37" x14ac:dyDescent="0.25">
      <c r="A490" s="9">
        <v>44582.291666666664</v>
      </c>
      <c r="B490" s="1" t="str">
        <f t="shared" si="98"/>
        <v>Friday</v>
      </c>
      <c r="C490" s="1" t="str">
        <f t="shared" si="99"/>
        <v>Weekday</v>
      </c>
      <c r="D490" s="4">
        <f t="shared" si="100"/>
        <v>7</v>
      </c>
      <c r="E490" s="4" t="str">
        <f t="shared" si="101"/>
        <v>Off-Peak</v>
      </c>
      <c r="F490">
        <v>20.714708071095501</v>
      </c>
      <c r="G490">
        <v>43.196198486018901</v>
      </c>
      <c r="H490">
        <v>1952.4543943984199</v>
      </c>
      <c r="I490">
        <v>0</v>
      </c>
      <c r="J490" t="s">
        <v>11</v>
      </c>
      <c r="K490" t="s">
        <v>11</v>
      </c>
      <c r="L490">
        <v>10.225230157449699</v>
      </c>
      <c r="M490" t="s">
        <v>15</v>
      </c>
      <c r="N490" t="s">
        <v>19</v>
      </c>
      <c r="O490">
        <v>74.605381306815104</v>
      </c>
      <c r="P490">
        <f t="shared" si="110"/>
        <v>429.0991304707091</v>
      </c>
      <c r="Q490">
        <f t="shared" si="102"/>
        <v>1545.4286943034404</v>
      </c>
      <c r="T490">
        <f t="shared" si="111"/>
        <v>68.464786958295036</v>
      </c>
      <c r="U490">
        <f t="shared" si="103"/>
        <v>6.140594348520068</v>
      </c>
      <c r="AC490" t="str">
        <f t="shared" si="104"/>
        <v>Low</v>
      </c>
      <c r="AD490" t="str">
        <f t="shared" si="105"/>
        <v>High</v>
      </c>
      <c r="AH490" t="str">
        <f t="shared" si="106"/>
        <v>Low</v>
      </c>
      <c r="AI490">
        <f t="shared" si="107"/>
        <v>1</v>
      </c>
      <c r="AJ490">
        <f t="shared" si="108"/>
        <v>1</v>
      </c>
      <c r="AK490" t="str">
        <f t="shared" si="109"/>
        <v>Low</v>
      </c>
    </row>
    <row r="491" spans="1:37" x14ac:dyDescent="0.25">
      <c r="A491" s="9">
        <v>44582.333333333336</v>
      </c>
      <c r="B491" s="1" t="str">
        <f t="shared" si="98"/>
        <v>Friday</v>
      </c>
      <c r="C491" s="1" t="str">
        <f t="shared" si="99"/>
        <v>Weekday</v>
      </c>
      <c r="D491" s="4">
        <f t="shared" si="100"/>
        <v>8</v>
      </c>
      <c r="E491" s="4" t="str">
        <f t="shared" si="101"/>
        <v>Peak</v>
      </c>
      <c r="F491">
        <v>29.828850779482799</v>
      </c>
      <c r="G491">
        <v>30.691579518821101</v>
      </c>
      <c r="H491">
        <v>1882.7572710345501</v>
      </c>
      <c r="I491">
        <v>3</v>
      </c>
      <c r="J491" t="s">
        <v>11</v>
      </c>
      <c r="K491" t="s">
        <v>12</v>
      </c>
      <c r="L491">
        <v>19.209438786553999</v>
      </c>
      <c r="M491" t="s">
        <v>16</v>
      </c>
      <c r="N491" t="s">
        <v>19</v>
      </c>
      <c r="O491">
        <v>91.119980536732598</v>
      </c>
      <c r="P491">
        <f t="shared" si="110"/>
        <v>889.76033882465163</v>
      </c>
      <c r="Q491">
        <f t="shared" si="102"/>
        <v>2718.0043024595739</v>
      </c>
      <c r="T491">
        <f t="shared" si="111"/>
        <v>86.71329400102735</v>
      </c>
      <c r="U491">
        <f t="shared" si="103"/>
        <v>4.4066865357052478</v>
      </c>
      <c r="AC491" t="str">
        <f t="shared" si="104"/>
        <v>Low</v>
      </c>
      <c r="AD491" t="str">
        <f t="shared" si="105"/>
        <v>High</v>
      </c>
      <c r="AH491" t="str">
        <f t="shared" si="106"/>
        <v>High</v>
      </c>
      <c r="AI491">
        <f t="shared" si="107"/>
        <v>1</v>
      </c>
      <c r="AJ491">
        <f t="shared" si="108"/>
        <v>0</v>
      </c>
      <c r="AK491" t="str">
        <f t="shared" si="109"/>
        <v>High</v>
      </c>
    </row>
    <row r="492" spans="1:37" x14ac:dyDescent="0.25">
      <c r="A492" s="9">
        <v>44582.375</v>
      </c>
      <c r="B492" s="1" t="str">
        <f t="shared" si="98"/>
        <v>Friday</v>
      </c>
      <c r="C492" s="1" t="str">
        <f t="shared" si="99"/>
        <v>Weekday</v>
      </c>
      <c r="D492" s="4">
        <f t="shared" si="100"/>
        <v>9</v>
      </c>
      <c r="E492" s="4" t="str">
        <f t="shared" si="101"/>
        <v>Peak</v>
      </c>
      <c r="F492">
        <v>20.354013258597099</v>
      </c>
      <c r="G492">
        <v>41.204468728836297</v>
      </c>
      <c r="H492">
        <v>1964.88146335854</v>
      </c>
      <c r="I492">
        <v>5</v>
      </c>
      <c r="J492" t="s">
        <v>11</v>
      </c>
      <c r="K492" t="s">
        <v>11</v>
      </c>
      <c r="L492">
        <v>10.805103411060101</v>
      </c>
      <c r="M492" t="s">
        <v>17</v>
      </c>
      <c r="N492" t="s">
        <v>14</v>
      </c>
      <c r="O492">
        <v>69.310997205022701</v>
      </c>
      <c r="P492">
        <f t="shared" si="110"/>
        <v>414.28585573114651</v>
      </c>
      <c r="Q492">
        <f t="shared" si="102"/>
        <v>1410.7569560776185</v>
      </c>
      <c r="T492">
        <f t="shared" si="111"/>
        <v>67.742597056649444</v>
      </c>
      <c r="U492">
        <f t="shared" si="103"/>
        <v>1.5684001483732573</v>
      </c>
      <c r="AC492" t="str">
        <f t="shared" si="104"/>
        <v>Medium</v>
      </c>
      <c r="AD492" t="str">
        <f t="shared" si="105"/>
        <v>High</v>
      </c>
      <c r="AH492" t="str">
        <f t="shared" si="106"/>
        <v>Low</v>
      </c>
      <c r="AI492">
        <f t="shared" si="107"/>
        <v>1</v>
      </c>
      <c r="AJ492">
        <f t="shared" si="108"/>
        <v>1</v>
      </c>
      <c r="AK492" t="str">
        <f t="shared" si="109"/>
        <v>Low</v>
      </c>
    </row>
    <row r="493" spans="1:37" x14ac:dyDescent="0.25">
      <c r="A493" s="9">
        <v>44582.416666666664</v>
      </c>
      <c r="B493" s="1" t="str">
        <f t="shared" si="98"/>
        <v>Friday</v>
      </c>
      <c r="C493" s="1" t="str">
        <f t="shared" si="99"/>
        <v>Weekday</v>
      </c>
      <c r="D493" s="4">
        <f t="shared" si="100"/>
        <v>10</v>
      </c>
      <c r="E493" s="4" t="str">
        <f t="shared" si="101"/>
        <v>Peak</v>
      </c>
      <c r="F493">
        <v>29.254833498407699</v>
      </c>
      <c r="G493">
        <v>41.236449315839202</v>
      </c>
      <c r="H493">
        <v>1603.6132386863901</v>
      </c>
      <c r="I493">
        <v>7</v>
      </c>
      <c r="J493" t="s">
        <v>12</v>
      </c>
      <c r="K493" t="s">
        <v>11</v>
      </c>
      <c r="L493">
        <v>3.4269900053558402</v>
      </c>
      <c r="M493" t="s">
        <v>17</v>
      </c>
      <c r="N493" t="s">
        <v>19</v>
      </c>
      <c r="O493">
        <v>88.321216323444204</v>
      </c>
      <c r="P493">
        <f t="shared" si="110"/>
        <v>855.8452830195572</v>
      </c>
      <c r="Q493">
        <f t="shared" si="102"/>
        <v>2583.8224779192083</v>
      </c>
      <c r="T493">
        <f t="shared" si="111"/>
        <v>85.563985861852672</v>
      </c>
      <c r="U493">
        <f t="shared" si="103"/>
        <v>2.7572304615915328</v>
      </c>
      <c r="AC493" t="str">
        <f t="shared" si="104"/>
        <v>High</v>
      </c>
      <c r="AD493" t="str">
        <f t="shared" si="105"/>
        <v>High</v>
      </c>
      <c r="AH493" t="str">
        <f t="shared" si="106"/>
        <v>High</v>
      </c>
      <c r="AI493">
        <f t="shared" si="107"/>
        <v>0</v>
      </c>
      <c r="AJ493">
        <f t="shared" si="108"/>
        <v>1</v>
      </c>
      <c r="AK493" t="str">
        <f t="shared" si="109"/>
        <v>High</v>
      </c>
    </row>
    <row r="494" spans="1:37" x14ac:dyDescent="0.25">
      <c r="A494" s="9">
        <v>44582.458333333336</v>
      </c>
      <c r="B494" s="1" t="str">
        <f t="shared" si="98"/>
        <v>Friday</v>
      </c>
      <c r="C494" s="1" t="str">
        <f t="shared" si="99"/>
        <v>Weekday</v>
      </c>
      <c r="D494" s="4">
        <f t="shared" si="100"/>
        <v>11</v>
      </c>
      <c r="E494" s="4" t="str">
        <f t="shared" si="101"/>
        <v>Peak</v>
      </c>
      <c r="F494">
        <v>20.5044956100669</v>
      </c>
      <c r="G494">
        <v>31.597441778874199</v>
      </c>
      <c r="H494">
        <v>1066.92126228294</v>
      </c>
      <c r="I494">
        <v>6</v>
      </c>
      <c r="J494" t="s">
        <v>11</v>
      </c>
      <c r="K494" t="s">
        <v>11</v>
      </c>
      <c r="L494">
        <v>23.430142995746301</v>
      </c>
      <c r="M494" t="s">
        <v>15</v>
      </c>
      <c r="N494" t="s">
        <v>14</v>
      </c>
      <c r="O494">
        <v>70.720999468497197</v>
      </c>
      <c r="P494">
        <f t="shared" si="110"/>
        <v>420.43434022325278</v>
      </c>
      <c r="Q494">
        <f t="shared" si="102"/>
        <v>1450.0984231413445</v>
      </c>
      <c r="T494">
        <f t="shared" si="111"/>
        <v>68.043895636062359</v>
      </c>
      <c r="U494">
        <f t="shared" si="103"/>
        <v>2.6771038324348382</v>
      </c>
      <c r="AC494" t="str">
        <f t="shared" si="104"/>
        <v>High</v>
      </c>
      <c r="AD494" t="str">
        <f t="shared" si="105"/>
        <v>Medium</v>
      </c>
      <c r="AH494" t="str">
        <f t="shared" si="106"/>
        <v>Low</v>
      </c>
      <c r="AI494">
        <f t="shared" si="107"/>
        <v>1</v>
      </c>
      <c r="AJ494">
        <f t="shared" si="108"/>
        <v>1</v>
      </c>
      <c r="AK494" t="str">
        <f t="shared" si="109"/>
        <v>Low</v>
      </c>
    </row>
    <row r="495" spans="1:37" x14ac:dyDescent="0.25">
      <c r="A495" s="9">
        <v>44582.5</v>
      </c>
      <c r="B495" s="1" t="str">
        <f t="shared" si="98"/>
        <v>Friday</v>
      </c>
      <c r="C495" s="1" t="str">
        <f t="shared" si="99"/>
        <v>Weekday</v>
      </c>
      <c r="D495" s="4">
        <f t="shared" si="100"/>
        <v>12</v>
      </c>
      <c r="E495" s="4" t="str">
        <f t="shared" si="101"/>
        <v>Peak</v>
      </c>
      <c r="F495">
        <v>27.065958067914899</v>
      </c>
      <c r="G495">
        <v>35.085130810136803</v>
      </c>
      <c r="H495">
        <v>1855.55681904723</v>
      </c>
      <c r="I495">
        <v>5</v>
      </c>
      <c r="J495" t="s">
        <v>12</v>
      </c>
      <c r="K495" t="s">
        <v>12</v>
      </c>
      <c r="L495">
        <v>13.0970637737702</v>
      </c>
      <c r="M495" t="s">
        <v>21</v>
      </c>
      <c r="N495" t="s">
        <v>14</v>
      </c>
      <c r="O495">
        <v>75.043118600156902</v>
      </c>
      <c r="P495">
        <f t="shared" si="110"/>
        <v>732.56608613412754</v>
      </c>
      <c r="Q495">
        <f t="shared" si="102"/>
        <v>2031.1139013174113</v>
      </c>
      <c r="T495">
        <f t="shared" si="111"/>
        <v>81.181378524329489</v>
      </c>
      <c r="U495">
        <f t="shared" si="103"/>
        <v>6.138259924172587</v>
      </c>
      <c r="AC495" t="str">
        <f t="shared" si="104"/>
        <v>Medium</v>
      </c>
      <c r="AD495" t="str">
        <f t="shared" si="105"/>
        <v>High</v>
      </c>
      <c r="AH495" t="str">
        <f t="shared" si="106"/>
        <v>Low</v>
      </c>
      <c r="AI495">
        <f t="shared" si="107"/>
        <v>0</v>
      </c>
      <c r="AJ495">
        <f t="shared" si="108"/>
        <v>0</v>
      </c>
      <c r="AK495" t="str">
        <f t="shared" si="109"/>
        <v>High</v>
      </c>
    </row>
    <row r="496" spans="1:37" x14ac:dyDescent="0.25">
      <c r="A496" s="9">
        <v>44582.541666666664</v>
      </c>
      <c r="B496" s="1" t="str">
        <f t="shared" si="98"/>
        <v>Friday</v>
      </c>
      <c r="C496" s="1" t="str">
        <f t="shared" si="99"/>
        <v>Weekday</v>
      </c>
      <c r="D496" s="4">
        <f t="shared" si="100"/>
        <v>13</v>
      </c>
      <c r="E496" s="4" t="str">
        <f t="shared" si="101"/>
        <v>Peak</v>
      </c>
      <c r="F496">
        <v>28.7061454689781</v>
      </c>
      <c r="G496">
        <v>59.502923687849403</v>
      </c>
      <c r="H496">
        <v>1491.64015654781</v>
      </c>
      <c r="I496">
        <v>0</v>
      </c>
      <c r="J496" t="s">
        <v>12</v>
      </c>
      <c r="K496" t="s">
        <v>11</v>
      </c>
      <c r="L496">
        <v>25.083597382646001</v>
      </c>
      <c r="M496" t="s">
        <v>20</v>
      </c>
      <c r="N496" t="s">
        <v>14</v>
      </c>
      <c r="O496">
        <v>85.457155029348201</v>
      </c>
      <c r="P496">
        <f t="shared" si="110"/>
        <v>824.04278768613187</v>
      </c>
      <c r="Q496">
        <f t="shared" si="102"/>
        <v>2453.1455236374827</v>
      </c>
      <c r="T496">
        <f t="shared" si="111"/>
        <v>84.465392424195088</v>
      </c>
      <c r="U496">
        <f t="shared" si="103"/>
        <v>0.99176260515311299</v>
      </c>
      <c r="AC496" t="str">
        <f t="shared" si="104"/>
        <v>Low</v>
      </c>
      <c r="AD496" t="str">
        <f t="shared" si="105"/>
        <v>Medium</v>
      </c>
      <c r="AH496" t="str">
        <f t="shared" si="106"/>
        <v>High</v>
      </c>
      <c r="AI496">
        <f t="shared" si="107"/>
        <v>0</v>
      </c>
      <c r="AJ496">
        <f t="shared" si="108"/>
        <v>1</v>
      </c>
      <c r="AK496" t="str">
        <f t="shared" si="109"/>
        <v>High</v>
      </c>
    </row>
    <row r="497" spans="1:37" x14ac:dyDescent="0.25">
      <c r="A497" s="9">
        <v>44582.583333333336</v>
      </c>
      <c r="B497" s="1" t="str">
        <f t="shared" si="98"/>
        <v>Friday</v>
      </c>
      <c r="C497" s="1" t="str">
        <f t="shared" si="99"/>
        <v>Weekday</v>
      </c>
      <c r="D497" s="4">
        <f t="shared" si="100"/>
        <v>14</v>
      </c>
      <c r="E497" s="4" t="str">
        <f t="shared" si="101"/>
        <v>Peak</v>
      </c>
      <c r="F497">
        <v>21.932234554436199</v>
      </c>
      <c r="G497">
        <v>32.233208375462397</v>
      </c>
      <c r="H497">
        <v>1680.82043297273</v>
      </c>
      <c r="I497">
        <v>4</v>
      </c>
      <c r="J497" t="s">
        <v>12</v>
      </c>
      <c r="K497" t="s">
        <v>12</v>
      </c>
      <c r="L497">
        <v>10.3806007777938</v>
      </c>
      <c r="M497" t="s">
        <v>16</v>
      </c>
      <c r="N497" t="s">
        <v>19</v>
      </c>
      <c r="O497">
        <v>69.009077149242998</v>
      </c>
      <c r="P497">
        <f t="shared" si="110"/>
        <v>481.02291255080524</v>
      </c>
      <c r="Q497">
        <f t="shared" si="102"/>
        <v>1513.5232664223809</v>
      </c>
      <c r="T497">
        <f t="shared" si="111"/>
        <v>70.902541261342066</v>
      </c>
      <c r="U497">
        <f t="shared" si="103"/>
        <v>1.8934641120990676</v>
      </c>
      <c r="AC497" t="str">
        <f t="shared" si="104"/>
        <v>Low</v>
      </c>
      <c r="AD497" t="str">
        <f t="shared" si="105"/>
        <v>High</v>
      </c>
      <c r="AH497" t="str">
        <f t="shared" si="106"/>
        <v>Low</v>
      </c>
      <c r="AI497">
        <f t="shared" si="107"/>
        <v>0</v>
      </c>
      <c r="AJ497">
        <f t="shared" si="108"/>
        <v>0</v>
      </c>
      <c r="AK497" t="str">
        <f t="shared" si="109"/>
        <v>Low</v>
      </c>
    </row>
    <row r="498" spans="1:37" x14ac:dyDescent="0.25">
      <c r="A498" s="9">
        <v>44582.625</v>
      </c>
      <c r="B498" s="1" t="str">
        <f t="shared" si="98"/>
        <v>Friday</v>
      </c>
      <c r="C498" s="1" t="str">
        <f t="shared" si="99"/>
        <v>Weekday</v>
      </c>
      <c r="D498" s="4">
        <f t="shared" si="100"/>
        <v>15</v>
      </c>
      <c r="E498" s="4" t="str">
        <f t="shared" si="101"/>
        <v>Peak</v>
      </c>
      <c r="F498">
        <v>21.301694072065999</v>
      </c>
      <c r="G498">
        <v>45.616148597104598</v>
      </c>
      <c r="H498">
        <v>1290.28695761926</v>
      </c>
      <c r="I498">
        <v>7</v>
      </c>
      <c r="J498" t="s">
        <v>12</v>
      </c>
      <c r="K498" t="s">
        <v>12</v>
      </c>
      <c r="L498">
        <v>4.4198667036973998</v>
      </c>
      <c r="M498" t="s">
        <v>17</v>
      </c>
      <c r="N498" t="s">
        <v>19</v>
      </c>
      <c r="O498">
        <v>63.582138750139698</v>
      </c>
      <c r="P498">
        <f t="shared" si="110"/>
        <v>453.76217033989172</v>
      </c>
      <c r="Q498">
        <f t="shared" si="102"/>
        <v>1354.4072681031287</v>
      </c>
      <c r="T498">
        <f t="shared" si="111"/>
        <v>69.640061311069658</v>
      </c>
      <c r="U498">
        <f t="shared" si="103"/>
        <v>6.0579225609299598</v>
      </c>
      <c r="AC498" t="str">
        <f t="shared" si="104"/>
        <v>High</v>
      </c>
      <c r="AD498" t="str">
        <f t="shared" si="105"/>
        <v>Medium</v>
      </c>
      <c r="AH498" t="str">
        <f t="shared" si="106"/>
        <v>Low</v>
      </c>
      <c r="AI498">
        <f t="shared" si="107"/>
        <v>0</v>
      </c>
      <c r="AJ498">
        <f t="shared" si="108"/>
        <v>0</v>
      </c>
      <c r="AK498" t="str">
        <f t="shared" si="109"/>
        <v>Low</v>
      </c>
    </row>
    <row r="499" spans="1:37" x14ac:dyDescent="0.25">
      <c r="A499" s="9">
        <v>44582.666666666664</v>
      </c>
      <c r="B499" s="1" t="str">
        <f t="shared" si="98"/>
        <v>Friday</v>
      </c>
      <c r="C499" s="1" t="str">
        <f t="shared" si="99"/>
        <v>Weekday</v>
      </c>
      <c r="D499" s="4">
        <f t="shared" si="100"/>
        <v>16</v>
      </c>
      <c r="E499" s="4" t="str">
        <f t="shared" si="101"/>
        <v>Peak</v>
      </c>
      <c r="F499">
        <v>25.6572922554918</v>
      </c>
      <c r="G499">
        <v>32.024577150234002</v>
      </c>
      <c r="H499">
        <v>1102.34534337431</v>
      </c>
      <c r="I499">
        <v>8</v>
      </c>
      <c r="J499" t="s">
        <v>11</v>
      </c>
      <c r="K499" t="s">
        <v>11</v>
      </c>
      <c r="L499">
        <v>4.8075732243744502</v>
      </c>
      <c r="M499" t="s">
        <v>17</v>
      </c>
      <c r="N499" t="s">
        <v>14</v>
      </c>
      <c r="O499">
        <v>78.283469416148804</v>
      </c>
      <c r="P499">
        <f t="shared" si="110"/>
        <v>658.29664588371952</v>
      </c>
      <c r="Q499">
        <f t="shared" si="102"/>
        <v>2008.541853583984</v>
      </c>
      <c r="T499">
        <f t="shared" si="111"/>
        <v>78.36092148066227</v>
      </c>
      <c r="U499">
        <f t="shared" si="103"/>
        <v>7.7452064513465757E-2</v>
      </c>
      <c r="AC499" t="str">
        <f t="shared" si="104"/>
        <v>High</v>
      </c>
      <c r="AD499" t="str">
        <f t="shared" si="105"/>
        <v>Medium</v>
      </c>
      <c r="AH499" t="str">
        <f t="shared" si="106"/>
        <v>High</v>
      </c>
      <c r="AI499">
        <f t="shared" si="107"/>
        <v>1</v>
      </c>
      <c r="AJ499">
        <f t="shared" si="108"/>
        <v>1</v>
      </c>
      <c r="AK499" t="str">
        <f t="shared" si="109"/>
        <v>Medium</v>
      </c>
    </row>
    <row r="500" spans="1:37" x14ac:dyDescent="0.25">
      <c r="A500" s="9">
        <v>44582.708333333336</v>
      </c>
      <c r="B500" s="1" t="str">
        <f t="shared" si="98"/>
        <v>Friday</v>
      </c>
      <c r="C500" s="1" t="str">
        <f t="shared" si="99"/>
        <v>Weekday</v>
      </c>
      <c r="D500" s="4">
        <f t="shared" si="100"/>
        <v>17</v>
      </c>
      <c r="E500" s="4" t="str">
        <f t="shared" si="101"/>
        <v>Peak</v>
      </c>
      <c r="F500">
        <v>29.4269070695793</v>
      </c>
      <c r="G500">
        <v>34.2938239973451</v>
      </c>
      <c r="H500">
        <v>1848.4964618072399</v>
      </c>
      <c r="I500">
        <v>2</v>
      </c>
      <c r="J500" t="s">
        <v>12</v>
      </c>
      <c r="K500" t="s">
        <v>11</v>
      </c>
      <c r="L500">
        <v>11.4423806900573</v>
      </c>
      <c r="M500" t="s">
        <v>20</v>
      </c>
      <c r="N500" t="s">
        <v>14</v>
      </c>
      <c r="O500">
        <v>93.9589445168873</v>
      </c>
      <c r="P500">
        <f t="shared" si="110"/>
        <v>865.94285968165616</v>
      </c>
      <c r="Q500">
        <f t="shared" si="102"/>
        <v>2764.9211286541999</v>
      </c>
      <c r="T500">
        <f t="shared" si="111"/>
        <v>85.908514785291999</v>
      </c>
      <c r="U500">
        <f t="shared" si="103"/>
        <v>8.0504297315953011</v>
      </c>
      <c r="AC500" t="str">
        <f t="shared" si="104"/>
        <v>Low</v>
      </c>
      <c r="AD500" t="str">
        <f t="shared" si="105"/>
        <v>High</v>
      </c>
      <c r="AH500" t="str">
        <f t="shared" si="106"/>
        <v>High</v>
      </c>
      <c r="AI500">
        <f t="shared" si="107"/>
        <v>0</v>
      </c>
      <c r="AJ500">
        <f t="shared" si="108"/>
        <v>1</v>
      </c>
      <c r="AK500" t="str">
        <f t="shared" si="109"/>
        <v>High</v>
      </c>
    </row>
    <row r="501" spans="1:37" x14ac:dyDescent="0.25">
      <c r="A501" s="9">
        <v>44582.75</v>
      </c>
      <c r="B501" s="1" t="str">
        <f t="shared" si="98"/>
        <v>Friday</v>
      </c>
      <c r="C501" s="1" t="str">
        <f t="shared" si="99"/>
        <v>Weekday</v>
      </c>
      <c r="D501" s="4">
        <f t="shared" si="100"/>
        <v>18</v>
      </c>
      <c r="E501" s="4" t="str">
        <f t="shared" si="101"/>
        <v>Peak</v>
      </c>
      <c r="F501">
        <v>21.208196014009999</v>
      </c>
      <c r="G501">
        <v>35.821438439538703</v>
      </c>
      <c r="H501">
        <v>1524.5441623420099</v>
      </c>
      <c r="I501">
        <v>7</v>
      </c>
      <c r="J501" t="s">
        <v>11</v>
      </c>
      <c r="K501" t="s">
        <v>12</v>
      </c>
      <c r="L501">
        <v>16.382529818296302</v>
      </c>
      <c r="M501" t="s">
        <v>21</v>
      </c>
      <c r="N501" t="s">
        <v>14</v>
      </c>
      <c r="O501">
        <v>74.995373750552005</v>
      </c>
      <c r="P501">
        <f t="shared" si="110"/>
        <v>449.78757816866965</v>
      </c>
      <c r="Q501">
        <f t="shared" si="102"/>
        <v>1590.5165866456471</v>
      </c>
      <c r="T501">
        <f t="shared" si="111"/>
        <v>69.452857750020897</v>
      </c>
      <c r="U501">
        <f t="shared" si="103"/>
        <v>5.5425160005311085</v>
      </c>
      <c r="AC501" t="str">
        <f t="shared" si="104"/>
        <v>High</v>
      </c>
      <c r="AD501" t="str">
        <f t="shared" si="105"/>
        <v>High</v>
      </c>
      <c r="AH501" t="str">
        <f t="shared" si="106"/>
        <v>Low</v>
      </c>
      <c r="AI501">
        <f t="shared" si="107"/>
        <v>1</v>
      </c>
      <c r="AJ501">
        <f t="shared" si="108"/>
        <v>0</v>
      </c>
      <c r="AK501" t="str">
        <f t="shared" si="109"/>
        <v>Low</v>
      </c>
    </row>
    <row r="502" spans="1:37" x14ac:dyDescent="0.25">
      <c r="A502" s="9">
        <v>44582.791666666664</v>
      </c>
      <c r="B502" s="1" t="str">
        <f t="shared" si="98"/>
        <v>Friday</v>
      </c>
      <c r="C502" s="1" t="str">
        <f t="shared" si="99"/>
        <v>Weekday</v>
      </c>
      <c r="D502" s="4">
        <f t="shared" si="100"/>
        <v>19</v>
      </c>
      <c r="E502" s="4" t="str">
        <f t="shared" si="101"/>
        <v>Peak</v>
      </c>
      <c r="F502">
        <v>28.9869158931524</v>
      </c>
      <c r="G502">
        <v>56.141871161555798</v>
      </c>
      <c r="H502">
        <v>1929.1575287185501</v>
      </c>
      <c r="I502">
        <v>8</v>
      </c>
      <c r="J502" t="s">
        <v>11</v>
      </c>
      <c r="K502" t="s">
        <v>12</v>
      </c>
      <c r="L502">
        <v>24.961586915849399</v>
      </c>
      <c r="M502" t="s">
        <v>20</v>
      </c>
      <c r="N502" t="s">
        <v>14</v>
      </c>
      <c r="O502">
        <v>87.421467571600004</v>
      </c>
      <c r="P502">
        <f t="shared" si="110"/>
        <v>840.24129299669119</v>
      </c>
      <c r="Q502">
        <f t="shared" si="102"/>
        <v>2534.0787277539193</v>
      </c>
      <c r="T502">
        <f t="shared" si="111"/>
        <v>85.027556220272217</v>
      </c>
      <c r="U502">
        <f t="shared" si="103"/>
        <v>2.3939113513277874</v>
      </c>
      <c r="AC502" t="str">
        <f t="shared" si="104"/>
        <v>High</v>
      </c>
      <c r="AD502" t="str">
        <f t="shared" si="105"/>
        <v>High</v>
      </c>
      <c r="AH502" t="str">
        <f t="shared" si="106"/>
        <v>High</v>
      </c>
      <c r="AI502">
        <f t="shared" si="107"/>
        <v>1</v>
      </c>
      <c r="AJ502">
        <f t="shared" si="108"/>
        <v>0</v>
      </c>
      <c r="AK502" t="str">
        <f t="shared" si="109"/>
        <v>High</v>
      </c>
    </row>
    <row r="503" spans="1:37" x14ac:dyDescent="0.25">
      <c r="A503" s="9">
        <v>44582.833333333336</v>
      </c>
      <c r="B503" s="1" t="str">
        <f t="shared" si="98"/>
        <v>Friday</v>
      </c>
      <c r="C503" s="1" t="str">
        <f t="shared" si="99"/>
        <v>Weekday</v>
      </c>
      <c r="D503" s="4">
        <f t="shared" si="100"/>
        <v>20</v>
      </c>
      <c r="E503" s="4" t="str">
        <f t="shared" si="101"/>
        <v>Peak</v>
      </c>
      <c r="F503">
        <v>23.708671720474602</v>
      </c>
      <c r="G503">
        <v>46.335393641723897</v>
      </c>
      <c r="H503">
        <v>1861.60629427868</v>
      </c>
      <c r="I503">
        <v>1</v>
      </c>
      <c r="J503" t="s">
        <v>12</v>
      </c>
      <c r="K503" t="s">
        <v>11</v>
      </c>
      <c r="L503">
        <v>26.6525751433743</v>
      </c>
      <c r="M503" t="s">
        <v>13</v>
      </c>
      <c r="N503" t="s">
        <v>14</v>
      </c>
      <c r="O503">
        <v>75.571524205338406</v>
      </c>
      <c r="P503">
        <f t="shared" si="110"/>
        <v>562.10111474923212</v>
      </c>
      <c r="Q503">
        <f t="shared" si="102"/>
        <v>1791.7004588002685</v>
      </c>
      <c r="T503">
        <f t="shared" si="111"/>
        <v>74.459356989670653</v>
      </c>
      <c r="U503">
        <f t="shared" si="103"/>
        <v>1.1121672156677533</v>
      </c>
      <c r="AC503" t="str">
        <f t="shared" si="104"/>
        <v>Low</v>
      </c>
      <c r="AD503" t="str">
        <f t="shared" si="105"/>
        <v>High</v>
      </c>
      <c r="AH503" t="str">
        <f t="shared" si="106"/>
        <v>Low</v>
      </c>
      <c r="AI503">
        <f t="shared" si="107"/>
        <v>0</v>
      </c>
      <c r="AJ503">
        <f t="shared" si="108"/>
        <v>1</v>
      </c>
      <c r="AK503" t="str">
        <f t="shared" si="109"/>
        <v>Medium</v>
      </c>
    </row>
    <row r="504" spans="1:37" x14ac:dyDescent="0.25">
      <c r="A504" s="9">
        <v>44582.875</v>
      </c>
      <c r="B504" s="1" t="str">
        <f t="shared" si="98"/>
        <v>Friday</v>
      </c>
      <c r="C504" s="1" t="str">
        <f t="shared" si="99"/>
        <v>Weekday</v>
      </c>
      <c r="D504" s="4">
        <f t="shared" si="100"/>
        <v>21</v>
      </c>
      <c r="E504" s="4" t="str">
        <f t="shared" si="101"/>
        <v>Peak</v>
      </c>
      <c r="F504">
        <v>22.772452675682601</v>
      </c>
      <c r="G504">
        <v>56.616736576445099</v>
      </c>
      <c r="H504">
        <v>1465.62812807362</v>
      </c>
      <c r="I504">
        <v>7</v>
      </c>
      <c r="J504" t="s">
        <v>11</v>
      </c>
      <c r="K504" t="s">
        <v>12</v>
      </c>
      <c r="L504">
        <v>22.599544718803799</v>
      </c>
      <c r="M504" t="s">
        <v>21</v>
      </c>
      <c r="N504" t="s">
        <v>19</v>
      </c>
      <c r="O504">
        <v>70.4655235803247</v>
      </c>
      <c r="P504">
        <f t="shared" si="110"/>
        <v>518.58460086620369</v>
      </c>
      <c r="Q504">
        <f t="shared" si="102"/>
        <v>1604.6728010001407</v>
      </c>
      <c r="T504">
        <f t="shared" si="111"/>
        <v>72.584841702927903</v>
      </c>
      <c r="U504">
        <f t="shared" si="103"/>
        <v>2.1193181226032038</v>
      </c>
      <c r="AC504" t="str">
        <f t="shared" si="104"/>
        <v>High</v>
      </c>
      <c r="AD504" t="str">
        <f t="shared" si="105"/>
        <v>Medium</v>
      </c>
      <c r="AH504" t="str">
        <f t="shared" si="106"/>
        <v>Low</v>
      </c>
      <c r="AI504">
        <f t="shared" si="107"/>
        <v>1</v>
      </c>
      <c r="AJ504">
        <f t="shared" si="108"/>
        <v>0</v>
      </c>
      <c r="AK504" t="str">
        <f t="shared" si="109"/>
        <v>Medium</v>
      </c>
    </row>
    <row r="505" spans="1:37" x14ac:dyDescent="0.25">
      <c r="A505" s="9">
        <v>44582.916666666664</v>
      </c>
      <c r="B505" s="1" t="str">
        <f t="shared" si="98"/>
        <v>Friday</v>
      </c>
      <c r="C505" s="1" t="str">
        <f t="shared" si="99"/>
        <v>Weekday</v>
      </c>
      <c r="D505" s="4">
        <f t="shared" si="100"/>
        <v>22</v>
      </c>
      <c r="E505" s="4" t="str">
        <f t="shared" si="101"/>
        <v>Off-Peak</v>
      </c>
      <c r="F505">
        <v>27.319954531398601</v>
      </c>
      <c r="G505">
        <v>48.887959186845002</v>
      </c>
      <c r="H505">
        <v>1709.05194203262</v>
      </c>
      <c r="I505">
        <v>8</v>
      </c>
      <c r="J505" t="s">
        <v>12</v>
      </c>
      <c r="K505" t="s">
        <v>12</v>
      </c>
      <c r="L505">
        <v>11.603709200955</v>
      </c>
      <c r="M505" t="s">
        <v>21</v>
      </c>
      <c r="N505" t="s">
        <v>14</v>
      </c>
      <c r="O505">
        <v>75.278448235613894</v>
      </c>
      <c r="P505">
        <f t="shared" si="110"/>
        <v>746.37991559768693</v>
      </c>
      <c r="Q505">
        <f t="shared" si="102"/>
        <v>2056.6037829912148</v>
      </c>
      <c r="T505">
        <f t="shared" si="111"/>
        <v>81.689934995411079</v>
      </c>
      <c r="U505">
        <f t="shared" si="103"/>
        <v>6.4114867597971852</v>
      </c>
      <c r="AC505" t="str">
        <f t="shared" si="104"/>
        <v>High</v>
      </c>
      <c r="AD505" t="str">
        <f t="shared" si="105"/>
        <v>High</v>
      </c>
      <c r="AH505" t="str">
        <f t="shared" si="106"/>
        <v>Low</v>
      </c>
      <c r="AI505">
        <f t="shared" si="107"/>
        <v>0</v>
      </c>
      <c r="AJ505">
        <f t="shared" si="108"/>
        <v>0</v>
      </c>
      <c r="AK505" t="str">
        <f t="shared" si="109"/>
        <v>High</v>
      </c>
    </row>
    <row r="506" spans="1:37" x14ac:dyDescent="0.25">
      <c r="A506" s="9">
        <v>44582.958333333336</v>
      </c>
      <c r="B506" s="1" t="str">
        <f t="shared" si="98"/>
        <v>Friday</v>
      </c>
      <c r="C506" s="1" t="str">
        <f t="shared" si="99"/>
        <v>Weekday</v>
      </c>
      <c r="D506" s="4">
        <f t="shared" si="100"/>
        <v>23</v>
      </c>
      <c r="E506" s="4" t="str">
        <f t="shared" si="101"/>
        <v>Off-Peak</v>
      </c>
      <c r="F506">
        <v>25.8977360476709</v>
      </c>
      <c r="G506">
        <v>36.013581113733103</v>
      </c>
      <c r="H506">
        <v>1122.6397049773</v>
      </c>
      <c r="I506">
        <v>7</v>
      </c>
      <c r="J506" t="s">
        <v>11</v>
      </c>
      <c r="K506" t="s">
        <v>11</v>
      </c>
      <c r="L506">
        <v>29.6078252439655</v>
      </c>
      <c r="M506" t="s">
        <v>16</v>
      </c>
      <c r="N506" t="s">
        <v>14</v>
      </c>
      <c r="O506">
        <v>80.169047898159505</v>
      </c>
      <c r="P506">
        <f t="shared" si="110"/>
        <v>670.69273239483277</v>
      </c>
      <c r="Q506">
        <f t="shared" si="102"/>
        <v>2076.1968416596205</v>
      </c>
      <c r="T506">
        <f t="shared" si="111"/>
        <v>78.842342539707545</v>
      </c>
      <c r="U506">
        <f t="shared" si="103"/>
        <v>1.3267053584519601</v>
      </c>
      <c r="AC506" t="str">
        <f t="shared" si="104"/>
        <v>High</v>
      </c>
      <c r="AD506" t="str">
        <f t="shared" si="105"/>
        <v>Medium</v>
      </c>
      <c r="AH506" t="str">
        <f t="shared" si="106"/>
        <v>High</v>
      </c>
      <c r="AI506">
        <f t="shared" si="107"/>
        <v>1</v>
      </c>
      <c r="AJ506">
        <f t="shared" si="108"/>
        <v>1</v>
      </c>
      <c r="AK506" t="str">
        <f t="shared" si="109"/>
        <v>Medium</v>
      </c>
    </row>
    <row r="507" spans="1:37" x14ac:dyDescent="0.25">
      <c r="A507" s="9">
        <v>44583</v>
      </c>
      <c r="B507" s="1" t="str">
        <f t="shared" si="98"/>
        <v>Saturday</v>
      </c>
      <c r="C507" s="1" t="str">
        <f t="shared" si="99"/>
        <v>Weekend</v>
      </c>
      <c r="D507" s="4">
        <f t="shared" si="100"/>
        <v>0</v>
      </c>
      <c r="E507" s="4" t="str">
        <f t="shared" si="101"/>
        <v>Off-Peak</v>
      </c>
      <c r="F507">
        <v>22.8529281335238</v>
      </c>
      <c r="G507">
        <v>55.478261463812998</v>
      </c>
      <c r="H507">
        <v>1709.6520699708999</v>
      </c>
      <c r="I507">
        <v>6</v>
      </c>
      <c r="J507" t="s">
        <v>11</v>
      </c>
      <c r="K507" t="s">
        <v>12</v>
      </c>
      <c r="L507">
        <v>6.3163378510793899</v>
      </c>
      <c r="M507" t="s">
        <v>15</v>
      </c>
      <c r="N507" t="s">
        <v>14</v>
      </c>
      <c r="O507">
        <v>78.620403002837904</v>
      </c>
      <c r="P507">
        <f t="shared" si="110"/>
        <v>522.25632427600362</v>
      </c>
      <c r="Q507">
        <f t="shared" si="102"/>
        <v>1796.7064196525334</v>
      </c>
      <c r="T507">
        <f t="shared" si="111"/>
        <v>72.745971170193187</v>
      </c>
      <c r="U507">
        <f t="shared" si="103"/>
        <v>5.8744318326447171</v>
      </c>
      <c r="AC507" t="str">
        <f t="shared" si="104"/>
        <v>High</v>
      </c>
      <c r="AD507" t="str">
        <f t="shared" si="105"/>
        <v>High</v>
      </c>
      <c r="AH507" t="str">
        <f t="shared" si="106"/>
        <v>High</v>
      </c>
      <c r="AI507">
        <f t="shared" si="107"/>
        <v>1</v>
      </c>
      <c r="AJ507">
        <f t="shared" si="108"/>
        <v>0</v>
      </c>
      <c r="AK507" t="str">
        <f t="shared" si="109"/>
        <v>Medium</v>
      </c>
    </row>
    <row r="508" spans="1:37" x14ac:dyDescent="0.25">
      <c r="A508" s="9">
        <v>44583.041666666664</v>
      </c>
      <c r="B508" s="1" t="str">
        <f t="shared" si="98"/>
        <v>Saturday</v>
      </c>
      <c r="C508" s="1" t="str">
        <f t="shared" si="99"/>
        <v>Weekend</v>
      </c>
      <c r="D508" s="4">
        <f t="shared" si="100"/>
        <v>1</v>
      </c>
      <c r="E508" s="4" t="str">
        <f t="shared" si="101"/>
        <v>Off-Peak</v>
      </c>
      <c r="F508">
        <v>27.9098312811015</v>
      </c>
      <c r="G508">
        <v>36.871317157798998</v>
      </c>
      <c r="H508">
        <v>1263.0445996568901</v>
      </c>
      <c r="I508">
        <v>7</v>
      </c>
      <c r="J508" t="s">
        <v>12</v>
      </c>
      <c r="K508" t="s">
        <v>12</v>
      </c>
      <c r="L508">
        <v>23.410277358260601</v>
      </c>
      <c r="M508" t="s">
        <v>15</v>
      </c>
      <c r="N508" t="s">
        <v>14</v>
      </c>
      <c r="O508">
        <v>97.7734878175403</v>
      </c>
      <c r="P508">
        <f t="shared" si="110"/>
        <v>778.9586821395518</v>
      </c>
      <c r="Q508">
        <f t="shared" si="102"/>
        <v>2728.8415487523826</v>
      </c>
      <c r="T508">
        <f t="shared" si="111"/>
        <v>82.870997259379308</v>
      </c>
      <c r="U508">
        <f t="shared" si="103"/>
        <v>14.902490558160991</v>
      </c>
      <c r="AC508" t="str">
        <f t="shared" si="104"/>
        <v>High</v>
      </c>
      <c r="AD508" t="str">
        <f t="shared" si="105"/>
        <v>Medium</v>
      </c>
      <c r="AH508" t="str">
        <f t="shared" si="106"/>
        <v>High</v>
      </c>
      <c r="AI508">
        <f t="shared" si="107"/>
        <v>0</v>
      </c>
      <c r="AJ508">
        <f t="shared" si="108"/>
        <v>0</v>
      </c>
      <c r="AK508" t="str">
        <f t="shared" si="109"/>
        <v>High</v>
      </c>
    </row>
    <row r="509" spans="1:37" x14ac:dyDescent="0.25">
      <c r="A509" s="9">
        <v>44583.083333333336</v>
      </c>
      <c r="B509" s="1" t="str">
        <f t="shared" si="98"/>
        <v>Saturday</v>
      </c>
      <c r="C509" s="1" t="str">
        <f t="shared" si="99"/>
        <v>Weekend</v>
      </c>
      <c r="D509" s="4">
        <f t="shared" si="100"/>
        <v>2</v>
      </c>
      <c r="E509" s="4" t="str">
        <f t="shared" si="101"/>
        <v>Off-Peak</v>
      </c>
      <c r="F509">
        <v>25.989015312685499</v>
      </c>
      <c r="G509">
        <v>33.472908923681899</v>
      </c>
      <c r="H509">
        <v>1303.0094985812</v>
      </c>
      <c r="I509">
        <v>7</v>
      </c>
      <c r="J509" t="s">
        <v>11</v>
      </c>
      <c r="K509" t="s">
        <v>12</v>
      </c>
      <c r="L509">
        <v>12.920971189894599</v>
      </c>
      <c r="M509" t="s">
        <v>18</v>
      </c>
      <c r="N509" t="s">
        <v>14</v>
      </c>
      <c r="O509">
        <v>79.549924278092107</v>
      </c>
      <c r="P509">
        <f t="shared" si="110"/>
        <v>675.42891692300134</v>
      </c>
      <c r="Q509">
        <f t="shared" si="102"/>
        <v>2067.4242001863076</v>
      </c>
      <c r="T509">
        <f t="shared" si="111"/>
        <v>79.025103591818507</v>
      </c>
      <c r="U509">
        <f t="shared" si="103"/>
        <v>0.52482068627359979</v>
      </c>
      <c r="AC509" t="str">
        <f t="shared" si="104"/>
        <v>High</v>
      </c>
      <c r="AD509" t="str">
        <f t="shared" si="105"/>
        <v>Medium</v>
      </c>
      <c r="AH509" t="str">
        <f t="shared" si="106"/>
        <v>High</v>
      </c>
      <c r="AI509">
        <f t="shared" si="107"/>
        <v>1</v>
      </c>
      <c r="AJ509">
        <f t="shared" si="108"/>
        <v>0</v>
      </c>
      <c r="AK509" t="str">
        <f t="shared" si="109"/>
        <v>Medium</v>
      </c>
    </row>
    <row r="510" spans="1:37" x14ac:dyDescent="0.25">
      <c r="A510" s="9">
        <v>44583.125</v>
      </c>
      <c r="B510" s="1" t="str">
        <f t="shared" si="98"/>
        <v>Saturday</v>
      </c>
      <c r="C510" s="1" t="str">
        <f t="shared" si="99"/>
        <v>Weekend</v>
      </c>
      <c r="D510" s="4">
        <f t="shared" si="100"/>
        <v>3</v>
      </c>
      <c r="E510" s="4" t="str">
        <f t="shared" si="101"/>
        <v>Off-Peak</v>
      </c>
      <c r="F510">
        <v>24.532159747754601</v>
      </c>
      <c r="G510">
        <v>50.026251540192099</v>
      </c>
      <c r="H510">
        <v>1913.06487020074</v>
      </c>
      <c r="I510">
        <v>3</v>
      </c>
      <c r="J510" t="s">
        <v>11</v>
      </c>
      <c r="K510" t="s">
        <v>12</v>
      </c>
      <c r="L510">
        <v>14.1086244878705</v>
      </c>
      <c r="M510" t="s">
        <v>17</v>
      </c>
      <c r="N510" t="s">
        <v>14</v>
      </c>
      <c r="O510">
        <v>82.558203594376806</v>
      </c>
      <c r="P510">
        <f t="shared" si="110"/>
        <v>601.82686188935111</v>
      </c>
      <c r="Q510">
        <f t="shared" si="102"/>
        <v>2025.3310390648999</v>
      </c>
      <c r="T510">
        <f t="shared" si="111"/>
        <v>76.108160124121881</v>
      </c>
      <c r="U510">
        <f t="shared" si="103"/>
        <v>6.4500434702549256</v>
      </c>
      <c r="AC510" t="str">
        <f t="shared" si="104"/>
        <v>Low</v>
      </c>
      <c r="AD510" t="str">
        <f t="shared" si="105"/>
        <v>High</v>
      </c>
      <c r="AH510" t="str">
        <f t="shared" si="106"/>
        <v>High</v>
      </c>
      <c r="AI510">
        <f t="shared" si="107"/>
        <v>1</v>
      </c>
      <c r="AJ510">
        <f t="shared" si="108"/>
        <v>0</v>
      </c>
      <c r="AK510" t="str">
        <f t="shared" si="109"/>
        <v>Medium</v>
      </c>
    </row>
    <row r="511" spans="1:37" x14ac:dyDescent="0.25">
      <c r="A511" s="9">
        <v>44583.166666666664</v>
      </c>
      <c r="B511" s="1" t="str">
        <f t="shared" si="98"/>
        <v>Saturday</v>
      </c>
      <c r="C511" s="1" t="str">
        <f t="shared" si="99"/>
        <v>Weekend</v>
      </c>
      <c r="D511" s="4">
        <f t="shared" si="100"/>
        <v>4</v>
      </c>
      <c r="E511" s="4" t="str">
        <f t="shared" si="101"/>
        <v>Off-Peak</v>
      </c>
      <c r="F511">
        <v>21.7389253815793</v>
      </c>
      <c r="G511">
        <v>50.942228422988897</v>
      </c>
      <c r="H511">
        <v>1546.3106097718801</v>
      </c>
      <c r="I511">
        <v>1</v>
      </c>
      <c r="J511" t="s">
        <v>11</v>
      </c>
      <c r="K511" t="s">
        <v>12</v>
      </c>
      <c r="L511">
        <v>27.5977348430179</v>
      </c>
      <c r="M511" t="s">
        <v>13</v>
      </c>
      <c r="N511" t="s">
        <v>19</v>
      </c>
      <c r="O511">
        <v>69.586206093414702</v>
      </c>
      <c r="P511">
        <f t="shared" si="110"/>
        <v>472.58087674587273</v>
      </c>
      <c r="Q511">
        <f t="shared" si="102"/>
        <v>1512.7293418519409</v>
      </c>
      <c r="T511">
        <f t="shared" si="111"/>
        <v>70.515494018922041</v>
      </c>
      <c r="U511">
        <f t="shared" si="103"/>
        <v>0.92928792550733874</v>
      </c>
      <c r="AC511" t="str">
        <f t="shared" si="104"/>
        <v>Low</v>
      </c>
      <c r="AD511" t="str">
        <f t="shared" si="105"/>
        <v>High</v>
      </c>
      <c r="AH511" t="str">
        <f t="shared" si="106"/>
        <v>Low</v>
      </c>
      <c r="AI511">
        <f t="shared" si="107"/>
        <v>1</v>
      </c>
      <c r="AJ511">
        <f t="shared" si="108"/>
        <v>0</v>
      </c>
      <c r="AK511" t="str">
        <f t="shared" si="109"/>
        <v>Low</v>
      </c>
    </row>
    <row r="512" spans="1:37" x14ac:dyDescent="0.25">
      <c r="A512" s="9">
        <v>44583.208333333336</v>
      </c>
      <c r="B512" s="1" t="str">
        <f t="shared" si="98"/>
        <v>Saturday</v>
      </c>
      <c r="C512" s="1" t="str">
        <f t="shared" si="99"/>
        <v>Weekend</v>
      </c>
      <c r="D512" s="4">
        <f t="shared" si="100"/>
        <v>5</v>
      </c>
      <c r="E512" s="4" t="str">
        <f t="shared" si="101"/>
        <v>Off-Peak</v>
      </c>
      <c r="F512">
        <v>28.367308264563601</v>
      </c>
      <c r="G512">
        <v>34.452751690847101</v>
      </c>
      <c r="H512">
        <v>1003.9415131965</v>
      </c>
      <c r="I512">
        <v>3</v>
      </c>
      <c r="J512" t="s">
        <v>12</v>
      </c>
      <c r="K512" t="s">
        <v>12</v>
      </c>
      <c r="L512">
        <v>26.5600867565404</v>
      </c>
      <c r="M512" t="s">
        <v>15</v>
      </c>
      <c r="N512" t="s">
        <v>14</v>
      </c>
      <c r="O512">
        <v>82.955556939359099</v>
      </c>
      <c r="P512">
        <f t="shared" si="110"/>
        <v>804.70417817677833</v>
      </c>
      <c r="Q512">
        <f t="shared" si="102"/>
        <v>2353.2258559573579</v>
      </c>
      <c r="T512">
        <f t="shared" si="111"/>
        <v>83.786966234378298</v>
      </c>
      <c r="U512">
        <f t="shared" si="103"/>
        <v>0.83140929501919913</v>
      </c>
      <c r="AC512" t="str">
        <f t="shared" si="104"/>
        <v>Low</v>
      </c>
      <c r="AD512" t="str">
        <f t="shared" si="105"/>
        <v>Medium</v>
      </c>
      <c r="AH512" t="str">
        <f t="shared" si="106"/>
        <v>High</v>
      </c>
      <c r="AI512">
        <f t="shared" si="107"/>
        <v>0</v>
      </c>
      <c r="AJ512">
        <f t="shared" si="108"/>
        <v>0</v>
      </c>
      <c r="AK512" t="str">
        <f t="shared" si="109"/>
        <v>High</v>
      </c>
    </row>
    <row r="513" spans="1:37" x14ac:dyDescent="0.25">
      <c r="A513" s="9">
        <v>44583.25</v>
      </c>
      <c r="B513" s="1" t="str">
        <f t="shared" si="98"/>
        <v>Saturday</v>
      </c>
      <c r="C513" s="1" t="str">
        <f t="shared" si="99"/>
        <v>Weekend</v>
      </c>
      <c r="D513" s="4">
        <f t="shared" si="100"/>
        <v>6</v>
      </c>
      <c r="E513" s="4" t="str">
        <f t="shared" si="101"/>
        <v>Off-Peak</v>
      </c>
      <c r="F513">
        <v>29.374034698130099</v>
      </c>
      <c r="G513">
        <v>41.539183882278103</v>
      </c>
      <c r="H513">
        <v>1931.6599170274801</v>
      </c>
      <c r="I513">
        <v>2</v>
      </c>
      <c r="J513" t="s">
        <v>11</v>
      </c>
      <c r="K513" t="s">
        <v>12</v>
      </c>
      <c r="L513">
        <v>10.5055790508467</v>
      </c>
      <c r="M513" t="s">
        <v>18</v>
      </c>
      <c r="N513" t="s">
        <v>14</v>
      </c>
      <c r="O513">
        <v>83.341776819034195</v>
      </c>
      <c r="P513">
        <f t="shared" si="110"/>
        <v>862.8339144469511</v>
      </c>
      <c r="Q513">
        <f t="shared" si="102"/>
        <v>2448.0842440861252</v>
      </c>
      <c r="T513">
        <f t="shared" si="111"/>
        <v>85.802652734013293</v>
      </c>
      <c r="U513">
        <f t="shared" si="103"/>
        <v>2.4608759149790984</v>
      </c>
      <c r="AC513" t="str">
        <f t="shared" si="104"/>
        <v>Low</v>
      </c>
      <c r="AD513" t="str">
        <f t="shared" si="105"/>
        <v>High</v>
      </c>
      <c r="AH513" t="str">
        <f t="shared" si="106"/>
        <v>High</v>
      </c>
      <c r="AI513">
        <f t="shared" si="107"/>
        <v>1</v>
      </c>
      <c r="AJ513">
        <f t="shared" si="108"/>
        <v>0</v>
      </c>
      <c r="AK513" t="str">
        <f t="shared" si="109"/>
        <v>High</v>
      </c>
    </row>
    <row r="514" spans="1:37" x14ac:dyDescent="0.25">
      <c r="A514" s="9">
        <v>44583.291666666664</v>
      </c>
      <c r="B514" s="1" t="str">
        <f t="shared" si="98"/>
        <v>Saturday</v>
      </c>
      <c r="C514" s="1" t="str">
        <f t="shared" si="99"/>
        <v>Weekend</v>
      </c>
      <c r="D514" s="4">
        <f t="shared" si="100"/>
        <v>7</v>
      </c>
      <c r="E514" s="4" t="str">
        <f t="shared" si="101"/>
        <v>Off-Peak</v>
      </c>
      <c r="F514">
        <v>26.3941227566709</v>
      </c>
      <c r="G514">
        <v>46.332241085801499</v>
      </c>
      <c r="H514">
        <v>1551.59074086693</v>
      </c>
      <c r="I514">
        <v>0</v>
      </c>
      <c r="J514" t="s">
        <v>12</v>
      </c>
      <c r="K514" t="s">
        <v>12</v>
      </c>
      <c r="L514">
        <v>6.62242188824208</v>
      </c>
      <c r="M514" t="s">
        <v>21</v>
      </c>
      <c r="N514" t="s">
        <v>19</v>
      </c>
      <c r="O514">
        <v>77.124198333947106</v>
      </c>
      <c r="P514">
        <f t="shared" si="110"/>
        <v>696.64971609421264</v>
      </c>
      <c r="Q514">
        <f t="shared" si="102"/>
        <v>2035.6255583360332</v>
      </c>
      <c r="T514">
        <f t="shared" si="111"/>
        <v>79.836217295121386</v>
      </c>
      <c r="U514">
        <f t="shared" si="103"/>
        <v>2.7120189611742802</v>
      </c>
      <c r="AC514" t="str">
        <f t="shared" si="104"/>
        <v>Low</v>
      </c>
      <c r="AD514" t="str">
        <f t="shared" si="105"/>
        <v>High</v>
      </c>
      <c r="AH514" t="str">
        <f t="shared" si="106"/>
        <v>High</v>
      </c>
      <c r="AI514">
        <f t="shared" si="107"/>
        <v>0</v>
      </c>
      <c r="AJ514">
        <f t="shared" si="108"/>
        <v>0</v>
      </c>
      <c r="AK514" t="str">
        <f t="shared" si="109"/>
        <v>High</v>
      </c>
    </row>
    <row r="515" spans="1:37" x14ac:dyDescent="0.25">
      <c r="A515" s="9">
        <v>44583.333333333336</v>
      </c>
      <c r="B515" s="1" t="str">
        <f t="shared" si="98"/>
        <v>Saturday</v>
      </c>
      <c r="C515" s="1" t="str">
        <f t="shared" si="99"/>
        <v>Weekend</v>
      </c>
      <c r="D515" s="4">
        <f t="shared" si="100"/>
        <v>8</v>
      </c>
      <c r="E515" s="4" t="str">
        <f t="shared" si="101"/>
        <v>Peak</v>
      </c>
      <c r="F515">
        <v>29.4592401075022</v>
      </c>
      <c r="G515">
        <v>48.611663651843799</v>
      </c>
      <c r="H515">
        <v>1584.0089403024899</v>
      </c>
      <c r="I515">
        <v>8</v>
      </c>
      <c r="J515" t="s">
        <v>11</v>
      </c>
      <c r="K515" t="s">
        <v>11</v>
      </c>
      <c r="L515">
        <v>15.492757480562499</v>
      </c>
      <c r="M515" t="s">
        <v>15</v>
      </c>
      <c r="N515" t="s">
        <v>14</v>
      </c>
      <c r="O515">
        <v>81.390802706337695</v>
      </c>
      <c r="P515">
        <f t="shared" si="110"/>
        <v>867.84682771146629</v>
      </c>
      <c r="Q515">
        <f t="shared" si="102"/>
        <v>2397.7111994683419</v>
      </c>
      <c r="T515">
        <f t="shared" si="111"/>
        <v>85.973252598724088</v>
      </c>
      <c r="U515">
        <f t="shared" si="103"/>
        <v>4.5824498923863928</v>
      </c>
      <c r="AC515" t="str">
        <f t="shared" si="104"/>
        <v>High</v>
      </c>
      <c r="AD515" t="str">
        <f t="shared" si="105"/>
        <v>High</v>
      </c>
      <c r="AH515" t="str">
        <f t="shared" si="106"/>
        <v>High</v>
      </c>
      <c r="AI515">
        <f t="shared" si="107"/>
        <v>1</v>
      </c>
      <c r="AJ515">
        <f t="shared" si="108"/>
        <v>1</v>
      </c>
      <c r="AK515" t="str">
        <f t="shared" si="109"/>
        <v>High</v>
      </c>
    </row>
    <row r="516" spans="1:37" x14ac:dyDescent="0.25">
      <c r="A516" s="9">
        <v>44583.375</v>
      </c>
      <c r="B516" s="1" t="str">
        <f t="shared" ref="B516:B579" si="112">TEXT(A516,"dddd")</f>
        <v>Saturday</v>
      </c>
      <c r="C516" s="1" t="str">
        <f t="shared" ref="C516:C579" si="113">IF(OR(B516="Saturday", B516="Sunday"), "Weekend", "Weekday")</f>
        <v>Weekend</v>
      </c>
      <c r="D516" s="4">
        <f t="shared" ref="D516:D579" si="114">HOUR(A516)</f>
        <v>9</v>
      </c>
      <c r="E516" s="4" t="str">
        <f t="shared" ref="E516:E579" si="115">IF(AND(D516&gt;=8, D516&lt;22), "Peak", "Off-Peak")</f>
        <v>Peak</v>
      </c>
      <c r="F516">
        <v>22.7789768800119</v>
      </c>
      <c r="G516">
        <v>58.869494047138502</v>
      </c>
      <c r="H516">
        <v>1639.4894272318299</v>
      </c>
      <c r="I516">
        <v>8</v>
      </c>
      <c r="J516" t="s">
        <v>12</v>
      </c>
      <c r="K516" t="s">
        <v>11</v>
      </c>
      <c r="L516">
        <v>24.872288471567501</v>
      </c>
      <c r="M516" t="s">
        <v>21</v>
      </c>
      <c r="N516" t="s">
        <v>14</v>
      </c>
      <c r="O516">
        <v>80.914057263255302</v>
      </c>
      <c r="P516">
        <f t="shared" si="110"/>
        <v>518.88178770011666</v>
      </c>
      <c r="Q516">
        <f t="shared" ref="Q516:Q579" si="116">F516*O516</f>
        <v>1843.1394396676515</v>
      </c>
      <c r="T516">
        <f t="shared" si="111"/>
        <v>72.597904586894145</v>
      </c>
      <c r="U516">
        <f t="shared" ref="U516:U579" si="117">ABS(O516-T516)</f>
        <v>8.3161526763611562</v>
      </c>
      <c r="AC516" t="str">
        <f t="shared" ref="AC516:AC579" si="118">IF(I516 &lt;= 4, "Low", IF(I516 &lt;= 5, "Medium", "High"))</f>
        <v>High</v>
      </c>
      <c r="AD516" t="str">
        <f t="shared" ref="AD516:AD579" si="119">IF(H516 &lt;= 1000, "Low", IF(H516 &lt;= 1500, "Medium", "High"))</f>
        <v>High</v>
      </c>
      <c r="AH516" t="str">
        <f t="shared" ref="AH516:AH579" si="120">IF(O516&gt;=$V$4, "High", "Low")</f>
        <v>High</v>
      </c>
      <c r="AI516">
        <f t="shared" ref="AI516:AI579" si="121">IF(J516 = "On", 1, 0)</f>
        <v>0</v>
      </c>
      <c r="AJ516">
        <f t="shared" ref="AJ516:AJ579" si="122">IF(K516 = "On", 1, 0)</f>
        <v>1</v>
      </c>
      <c r="AK516" t="str">
        <f t="shared" ref="AK516:AK579" si="123">IF(F516 &lt;= 22, "Low", IF(F516 &lt;= 26, "Medium", "High"))</f>
        <v>Medium</v>
      </c>
    </row>
    <row r="517" spans="1:37" x14ac:dyDescent="0.25">
      <c r="A517" s="9">
        <v>44583.416666666664</v>
      </c>
      <c r="B517" s="1" t="str">
        <f t="shared" si="112"/>
        <v>Saturday</v>
      </c>
      <c r="C517" s="1" t="str">
        <f t="shared" si="113"/>
        <v>Weekend</v>
      </c>
      <c r="D517" s="4">
        <f t="shared" si="114"/>
        <v>10</v>
      </c>
      <c r="E517" s="4" t="str">
        <f t="shared" si="115"/>
        <v>Peak</v>
      </c>
      <c r="F517">
        <v>24.165454779487298</v>
      </c>
      <c r="G517">
        <v>42.6991400502991</v>
      </c>
      <c r="H517">
        <v>1256.69120187415</v>
      </c>
      <c r="I517">
        <v>9</v>
      </c>
      <c r="J517" t="s">
        <v>12</v>
      </c>
      <c r="K517" t="s">
        <v>11</v>
      </c>
      <c r="L517">
        <v>7.0880125831733301</v>
      </c>
      <c r="M517" t="s">
        <v>17</v>
      </c>
      <c r="N517" t="s">
        <v>14</v>
      </c>
      <c r="O517">
        <v>81.628757827230899</v>
      </c>
      <c r="P517">
        <f t="shared" ref="P517:P580" si="124">F517^2</f>
        <v>583.96920469944553</v>
      </c>
      <c r="Q517">
        <f t="shared" si="116"/>
        <v>1972.5960559796681</v>
      </c>
      <c r="T517">
        <f t="shared" ref="T517:T580" si="125">($S$6*F517)+$R$4</f>
        <v>75.373936576154762</v>
      </c>
      <c r="U517">
        <f t="shared" si="117"/>
        <v>6.2548212510761374</v>
      </c>
      <c r="AC517" t="str">
        <f t="shared" si="118"/>
        <v>High</v>
      </c>
      <c r="AD517" t="str">
        <f t="shared" si="119"/>
        <v>Medium</v>
      </c>
      <c r="AH517" t="str">
        <f t="shared" si="120"/>
        <v>High</v>
      </c>
      <c r="AI517">
        <f t="shared" si="121"/>
        <v>0</v>
      </c>
      <c r="AJ517">
        <f t="shared" si="122"/>
        <v>1</v>
      </c>
      <c r="AK517" t="str">
        <f t="shared" si="123"/>
        <v>Medium</v>
      </c>
    </row>
    <row r="518" spans="1:37" x14ac:dyDescent="0.25">
      <c r="A518" s="9">
        <v>44583.458333333336</v>
      </c>
      <c r="B518" s="1" t="str">
        <f t="shared" si="112"/>
        <v>Saturday</v>
      </c>
      <c r="C518" s="1" t="str">
        <f t="shared" si="113"/>
        <v>Weekend</v>
      </c>
      <c r="D518" s="4">
        <f t="shared" si="114"/>
        <v>11</v>
      </c>
      <c r="E518" s="4" t="str">
        <f t="shared" si="115"/>
        <v>Peak</v>
      </c>
      <c r="F518">
        <v>27.456364996359898</v>
      </c>
      <c r="G518">
        <v>35.459691991467103</v>
      </c>
      <c r="H518">
        <v>1085.0217023667001</v>
      </c>
      <c r="I518">
        <v>4</v>
      </c>
      <c r="J518" t="s">
        <v>11</v>
      </c>
      <c r="K518" t="s">
        <v>12</v>
      </c>
      <c r="L518">
        <v>22.102973929930599</v>
      </c>
      <c r="M518" t="s">
        <v>18</v>
      </c>
      <c r="N518" t="s">
        <v>14</v>
      </c>
      <c r="O518">
        <v>84.063152532307697</v>
      </c>
      <c r="P518">
        <f t="shared" si="124"/>
        <v>753.85197881333704</v>
      </c>
      <c r="Q518">
        <f t="shared" si="116"/>
        <v>2308.0685986717158</v>
      </c>
      <c r="T518">
        <f t="shared" si="125"/>
        <v>81.963058580392683</v>
      </c>
      <c r="U518">
        <f t="shared" si="117"/>
        <v>2.1000939519150137</v>
      </c>
      <c r="AC518" t="str">
        <f t="shared" si="118"/>
        <v>Low</v>
      </c>
      <c r="AD518" t="str">
        <f t="shared" si="119"/>
        <v>Medium</v>
      </c>
      <c r="AH518" t="str">
        <f t="shared" si="120"/>
        <v>High</v>
      </c>
      <c r="AI518">
        <f t="shared" si="121"/>
        <v>1</v>
      </c>
      <c r="AJ518">
        <f t="shared" si="122"/>
        <v>0</v>
      </c>
      <c r="AK518" t="str">
        <f t="shared" si="123"/>
        <v>High</v>
      </c>
    </row>
    <row r="519" spans="1:37" x14ac:dyDescent="0.25">
      <c r="A519" s="9">
        <v>44583.5</v>
      </c>
      <c r="B519" s="1" t="str">
        <f t="shared" si="112"/>
        <v>Saturday</v>
      </c>
      <c r="C519" s="1" t="str">
        <f t="shared" si="113"/>
        <v>Weekend</v>
      </c>
      <c r="D519" s="4">
        <f t="shared" si="114"/>
        <v>12</v>
      </c>
      <c r="E519" s="4" t="str">
        <f t="shared" si="115"/>
        <v>Peak</v>
      </c>
      <c r="F519">
        <v>28.226550979307401</v>
      </c>
      <c r="G519">
        <v>55.031652275540303</v>
      </c>
      <c r="H519">
        <v>1186.6959240052399</v>
      </c>
      <c r="I519">
        <v>6</v>
      </c>
      <c r="J519" t="s">
        <v>12</v>
      </c>
      <c r="K519" t="s">
        <v>11</v>
      </c>
      <c r="L519">
        <v>20.9272867184918</v>
      </c>
      <c r="M519" t="s">
        <v>18</v>
      </c>
      <c r="N519" t="s">
        <v>19</v>
      </c>
      <c r="O519">
        <v>77.2633414717357</v>
      </c>
      <c r="P519">
        <f t="shared" si="124"/>
        <v>796.73818018743964</v>
      </c>
      <c r="Q519">
        <f t="shared" si="116"/>
        <v>2180.8776468835836</v>
      </c>
      <c r="T519">
        <f t="shared" si="125"/>
        <v>83.505139364479732</v>
      </c>
      <c r="U519">
        <f t="shared" si="117"/>
        <v>6.2417978927440316</v>
      </c>
      <c r="AC519" t="str">
        <f t="shared" si="118"/>
        <v>High</v>
      </c>
      <c r="AD519" t="str">
        <f t="shared" si="119"/>
        <v>Medium</v>
      </c>
      <c r="AH519" t="str">
        <f t="shared" si="120"/>
        <v>High</v>
      </c>
      <c r="AI519">
        <f t="shared" si="121"/>
        <v>0</v>
      </c>
      <c r="AJ519">
        <f t="shared" si="122"/>
        <v>1</v>
      </c>
      <c r="AK519" t="str">
        <f t="shared" si="123"/>
        <v>High</v>
      </c>
    </row>
    <row r="520" spans="1:37" x14ac:dyDescent="0.25">
      <c r="A520" s="9">
        <v>44583.541666666664</v>
      </c>
      <c r="B520" s="1" t="str">
        <f t="shared" si="112"/>
        <v>Saturday</v>
      </c>
      <c r="C520" s="1" t="str">
        <f t="shared" si="113"/>
        <v>Weekend</v>
      </c>
      <c r="D520" s="4">
        <f t="shared" si="114"/>
        <v>13</v>
      </c>
      <c r="E520" s="4" t="str">
        <f t="shared" si="115"/>
        <v>Peak</v>
      </c>
      <c r="F520">
        <v>21.6914655988673</v>
      </c>
      <c r="G520">
        <v>31.970197307110102</v>
      </c>
      <c r="H520">
        <v>1616.6195814420801</v>
      </c>
      <c r="I520">
        <v>8</v>
      </c>
      <c r="J520" t="s">
        <v>12</v>
      </c>
      <c r="K520" t="s">
        <v>12</v>
      </c>
      <c r="L520">
        <v>11.198719907182801</v>
      </c>
      <c r="M520" t="s">
        <v>15</v>
      </c>
      <c r="N520" t="s">
        <v>14</v>
      </c>
      <c r="O520">
        <v>65.410662331499694</v>
      </c>
      <c r="P520">
        <f t="shared" si="124"/>
        <v>470.51967982684351</v>
      </c>
      <c r="Q520">
        <f t="shared" si="116"/>
        <v>1418.8531317628508</v>
      </c>
      <c r="T520">
        <f t="shared" si="125"/>
        <v>70.420469154074411</v>
      </c>
      <c r="U520">
        <f t="shared" si="117"/>
        <v>5.009806822574717</v>
      </c>
      <c r="AC520" t="str">
        <f t="shared" si="118"/>
        <v>High</v>
      </c>
      <c r="AD520" t="str">
        <f t="shared" si="119"/>
        <v>High</v>
      </c>
      <c r="AH520" t="str">
        <f t="shared" si="120"/>
        <v>Low</v>
      </c>
      <c r="AI520">
        <f t="shared" si="121"/>
        <v>0</v>
      </c>
      <c r="AJ520">
        <f t="shared" si="122"/>
        <v>0</v>
      </c>
      <c r="AK520" t="str">
        <f t="shared" si="123"/>
        <v>Low</v>
      </c>
    </row>
    <row r="521" spans="1:37" x14ac:dyDescent="0.25">
      <c r="A521" s="9">
        <v>44583.583333333336</v>
      </c>
      <c r="B521" s="1" t="str">
        <f t="shared" si="112"/>
        <v>Saturday</v>
      </c>
      <c r="C521" s="1" t="str">
        <f t="shared" si="113"/>
        <v>Weekend</v>
      </c>
      <c r="D521" s="4">
        <f t="shared" si="114"/>
        <v>14</v>
      </c>
      <c r="E521" s="4" t="str">
        <f t="shared" si="115"/>
        <v>Peak</v>
      </c>
      <c r="F521">
        <v>20.611669630598001</v>
      </c>
      <c r="G521">
        <v>47.641447140585797</v>
      </c>
      <c r="H521">
        <v>1949.2921514166001</v>
      </c>
      <c r="I521">
        <v>8</v>
      </c>
      <c r="J521" t="s">
        <v>12</v>
      </c>
      <c r="K521" t="s">
        <v>12</v>
      </c>
      <c r="L521">
        <v>4.9284567905466696</v>
      </c>
      <c r="M521" t="s">
        <v>16</v>
      </c>
      <c r="N521" t="s">
        <v>14</v>
      </c>
      <c r="O521">
        <v>67.228241399942405</v>
      </c>
      <c r="P521">
        <f t="shared" si="124"/>
        <v>424.84092496091597</v>
      </c>
      <c r="Q521">
        <f t="shared" si="116"/>
        <v>1385.6863015817041</v>
      </c>
      <c r="T521">
        <f t="shared" si="125"/>
        <v>68.258481465035601</v>
      </c>
      <c r="U521">
        <f t="shared" si="117"/>
        <v>1.0302400650931958</v>
      </c>
      <c r="AC521" t="str">
        <f t="shared" si="118"/>
        <v>High</v>
      </c>
      <c r="AD521" t="str">
        <f t="shared" si="119"/>
        <v>High</v>
      </c>
      <c r="AH521" t="str">
        <f t="shared" si="120"/>
        <v>Low</v>
      </c>
      <c r="AI521">
        <f t="shared" si="121"/>
        <v>0</v>
      </c>
      <c r="AJ521">
        <f t="shared" si="122"/>
        <v>0</v>
      </c>
      <c r="AK521" t="str">
        <f t="shared" si="123"/>
        <v>Low</v>
      </c>
    </row>
    <row r="522" spans="1:37" x14ac:dyDescent="0.25">
      <c r="A522" s="9">
        <v>44583.625</v>
      </c>
      <c r="B522" s="1" t="str">
        <f t="shared" si="112"/>
        <v>Saturday</v>
      </c>
      <c r="C522" s="1" t="str">
        <f t="shared" si="113"/>
        <v>Weekend</v>
      </c>
      <c r="D522" s="4">
        <f t="shared" si="114"/>
        <v>15</v>
      </c>
      <c r="E522" s="4" t="str">
        <f t="shared" si="115"/>
        <v>Peak</v>
      </c>
      <c r="F522">
        <v>27.3235856690543</v>
      </c>
      <c r="G522">
        <v>53.027873140839397</v>
      </c>
      <c r="H522">
        <v>1036.37014865427</v>
      </c>
      <c r="I522">
        <v>9</v>
      </c>
      <c r="J522" t="s">
        <v>11</v>
      </c>
      <c r="K522" t="s">
        <v>11</v>
      </c>
      <c r="L522">
        <v>2.02938038833156</v>
      </c>
      <c r="M522" t="s">
        <v>21</v>
      </c>
      <c r="N522" t="s">
        <v>19</v>
      </c>
      <c r="O522">
        <v>85.582820950463798</v>
      </c>
      <c r="P522">
        <f t="shared" si="124"/>
        <v>746.57833381414946</v>
      </c>
      <c r="Q522">
        <f t="shared" si="116"/>
        <v>2338.4295400393326</v>
      </c>
      <c r="T522">
        <f t="shared" si="125"/>
        <v>81.697205327158485</v>
      </c>
      <c r="U522">
        <f t="shared" si="117"/>
        <v>3.8856156233053127</v>
      </c>
      <c r="AC522" t="str">
        <f t="shared" si="118"/>
        <v>High</v>
      </c>
      <c r="AD522" t="str">
        <f t="shared" si="119"/>
        <v>Medium</v>
      </c>
      <c r="AH522" t="str">
        <f t="shared" si="120"/>
        <v>High</v>
      </c>
      <c r="AI522">
        <f t="shared" si="121"/>
        <v>1</v>
      </c>
      <c r="AJ522">
        <f t="shared" si="122"/>
        <v>1</v>
      </c>
      <c r="AK522" t="str">
        <f t="shared" si="123"/>
        <v>High</v>
      </c>
    </row>
    <row r="523" spans="1:37" x14ac:dyDescent="0.25">
      <c r="A523" s="9">
        <v>44583.666666666664</v>
      </c>
      <c r="B523" s="1" t="str">
        <f t="shared" si="112"/>
        <v>Saturday</v>
      </c>
      <c r="C523" s="1" t="str">
        <f t="shared" si="113"/>
        <v>Weekend</v>
      </c>
      <c r="D523" s="4">
        <f t="shared" si="114"/>
        <v>16</v>
      </c>
      <c r="E523" s="4" t="str">
        <f t="shared" si="115"/>
        <v>Peak</v>
      </c>
      <c r="F523">
        <v>21.008113410555001</v>
      </c>
      <c r="G523">
        <v>50.350505398309203</v>
      </c>
      <c r="H523">
        <v>1362.5829644359601</v>
      </c>
      <c r="I523">
        <v>8</v>
      </c>
      <c r="J523" t="s">
        <v>11</v>
      </c>
      <c r="K523" t="s">
        <v>12</v>
      </c>
      <c r="L523">
        <v>4.1409426809551899</v>
      </c>
      <c r="M523" t="s">
        <v>21</v>
      </c>
      <c r="N523" t="s">
        <v>14</v>
      </c>
      <c r="O523">
        <v>67.842330240621294</v>
      </c>
      <c r="P523">
        <f t="shared" si="124"/>
        <v>441.34082907074088</v>
      </c>
      <c r="Q523">
        <f t="shared" si="116"/>
        <v>1425.2393677312973</v>
      </c>
      <c r="T523">
        <f t="shared" si="125"/>
        <v>69.052248618136588</v>
      </c>
      <c r="U523">
        <f t="shared" si="117"/>
        <v>1.2099183775152937</v>
      </c>
      <c r="AC523" t="str">
        <f t="shared" si="118"/>
        <v>High</v>
      </c>
      <c r="AD523" t="str">
        <f t="shared" si="119"/>
        <v>Medium</v>
      </c>
      <c r="AH523" t="str">
        <f t="shared" si="120"/>
        <v>Low</v>
      </c>
      <c r="AI523">
        <f t="shared" si="121"/>
        <v>1</v>
      </c>
      <c r="AJ523">
        <f t="shared" si="122"/>
        <v>0</v>
      </c>
      <c r="AK523" t="str">
        <f t="shared" si="123"/>
        <v>Low</v>
      </c>
    </row>
    <row r="524" spans="1:37" x14ac:dyDescent="0.25">
      <c r="A524" s="9">
        <v>44583.708333333336</v>
      </c>
      <c r="B524" s="1" t="str">
        <f t="shared" si="112"/>
        <v>Saturday</v>
      </c>
      <c r="C524" s="1" t="str">
        <f t="shared" si="113"/>
        <v>Weekend</v>
      </c>
      <c r="D524" s="4">
        <f t="shared" si="114"/>
        <v>17</v>
      </c>
      <c r="E524" s="4" t="str">
        <f t="shared" si="115"/>
        <v>Peak</v>
      </c>
      <c r="F524">
        <v>26.1352909355906</v>
      </c>
      <c r="G524">
        <v>48.498729441546701</v>
      </c>
      <c r="H524">
        <v>1303.7159863058901</v>
      </c>
      <c r="I524">
        <v>8</v>
      </c>
      <c r="J524" t="s">
        <v>11</v>
      </c>
      <c r="K524" t="s">
        <v>11</v>
      </c>
      <c r="L524">
        <v>5.66765619071362</v>
      </c>
      <c r="M524" t="s">
        <v>20</v>
      </c>
      <c r="N524" t="s">
        <v>19</v>
      </c>
      <c r="O524">
        <v>86.920611276767801</v>
      </c>
      <c r="P524">
        <f t="shared" si="124"/>
        <v>683.05343228796414</v>
      </c>
      <c r="Q524">
        <f t="shared" si="116"/>
        <v>2271.6954640177037</v>
      </c>
      <c r="T524">
        <f t="shared" si="125"/>
        <v>79.317979380597563</v>
      </c>
      <c r="U524">
        <f t="shared" si="117"/>
        <v>7.6026318961702373</v>
      </c>
      <c r="AC524" t="str">
        <f t="shared" si="118"/>
        <v>High</v>
      </c>
      <c r="AD524" t="str">
        <f t="shared" si="119"/>
        <v>Medium</v>
      </c>
      <c r="AH524" t="str">
        <f t="shared" si="120"/>
        <v>High</v>
      </c>
      <c r="AI524">
        <f t="shared" si="121"/>
        <v>1</v>
      </c>
      <c r="AJ524">
        <f t="shared" si="122"/>
        <v>1</v>
      </c>
      <c r="AK524" t="str">
        <f t="shared" si="123"/>
        <v>High</v>
      </c>
    </row>
    <row r="525" spans="1:37" x14ac:dyDescent="0.25">
      <c r="A525" s="9">
        <v>44583.75</v>
      </c>
      <c r="B525" s="1" t="str">
        <f t="shared" si="112"/>
        <v>Saturday</v>
      </c>
      <c r="C525" s="1" t="str">
        <f t="shared" si="113"/>
        <v>Weekend</v>
      </c>
      <c r="D525" s="4">
        <f t="shared" si="114"/>
        <v>18</v>
      </c>
      <c r="E525" s="4" t="str">
        <f t="shared" si="115"/>
        <v>Peak</v>
      </c>
      <c r="F525">
        <v>20.417626957791398</v>
      </c>
      <c r="G525">
        <v>48.923763715139799</v>
      </c>
      <c r="H525">
        <v>1066.2763523398201</v>
      </c>
      <c r="I525">
        <v>9</v>
      </c>
      <c r="J525" t="s">
        <v>11</v>
      </c>
      <c r="K525" t="s">
        <v>12</v>
      </c>
      <c r="L525">
        <v>17.3616373020126</v>
      </c>
      <c r="M525" t="s">
        <v>18</v>
      </c>
      <c r="N525" t="s">
        <v>14</v>
      </c>
      <c r="O525">
        <v>63.978617564810598</v>
      </c>
      <c r="P525">
        <f t="shared" si="124"/>
        <v>416.87949058753003</v>
      </c>
      <c r="Q525">
        <f t="shared" si="116"/>
        <v>1306.2915467135031</v>
      </c>
      <c r="T525">
        <f t="shared" si="125"/>
        <v>67.869965595293593</v>
      </c>
      <c r="U525">
        <f t="shared" si="117"/>
        <v>3.8913480304829946</v>
      </c>
      <c r="AC525" t="str">
        <f t="shared" si="118"/>
        <v>High</v>
      </c>
      <c r="AD525" t="str">
        <f t="shared" si="119"/>
        <v>Medium</v>
      </c>
      <c r="AH525" t="str">
        <f t="shared" si="120"/>
        <v>Low</v>
      </c>
      <c r="AI525">
        <f t="shared" si="121"/>
        <v>1</v>
      </c>
      <c r="AJ525">
        <f t="shared" si="122"/>
        <v>0</v>
      </c>
      <c r="AK525" t="str">
        <f t="shared" si="123"/>
        <v>Low</v>
      </c>
    </row>
    <row r="526" spans="1:37" x14ac:dyDescent="0.25">
      <c r="A526" s="9">
        <v>44583.791666666664</v>
      </c>
      <c r="B526" s="1" t="str">
        <f t="shared" si="112"/>
        <v>Saturday</v>
      </c>
      <c r="C526" s="1" t="str">
        <f t="shared" si="113"/>
        <v>Weekend</v>
      </c>
      <c r="D526" s="4">
        <f t="shared" si="114"/>
        <v>19</v>
      </c>
      <c r="E526" s="4" t="str">
        <f t="shared" si="115"/>
        <v>Peak</v>
      </c>
      <c r="F526">
        <v>25.555883682478601</v>
      </c>
      <c r="G526">
        <v>30.9182213337001</v>
      </c>
      <c r="H526">
        <v>1624.08715556569</v>
      </c>
      <c r="I526">
        <v>6</v>
      </c>
      <c r="J526" t="s">
        <v>11</v>
      </c>
      <c r="K526" t="s">
        <v>12</v>
      </c>
      <c r="L526">
        <v>2.8983552189363802</v>
      </c>
      <c r="M526" t="s">
        <v>20</v>
      </c>
      <c r="N526" t="s">
        <v>19</v>
      </c>
      <c r="O526">
        <v>69.703901922542599</v>
      </c>
      <c r="P526">
        <f t="shared" si="124"/>
        <v>653.10319079237604</v>
      </c>
      <c r="Q526">
        <f t="shared" si="116"/>
        <v>1781.3448097473952</v>
      </c>
      <c r="T526">
        <f t="shared" si="125"/>
        <v>78.157879338572286</v>
      </c>
      <c r="U526">
        <f t="shared" si="117"/>
        <v>8.4539774160296872</v>
      </c>
      <c r="AC526" t="str">
        <f t="shared" si="118"/>
        <v>High</v>
      </c>
      <c r="AD526" t="str">
        <f t="shared" si="119"/>
        <v>High</v>
      </c>
      <c r="AH526" t="str">
        <f t="shared" si="120"/>
        <v>Low</v>
      </c>
      <c r="AI526">
        <f t="shared" si="121"/>
        <v>1</v>
      </c>
      <c r="AJ526">
        <f t="shared" si="122"/>
        <v>0</v>
      </c>
      <c r="AK526" t="str">
        <f t="shared" si="123"/>
        <v>Medium</v>
      </c>
    </row>
    <row r="527" spans="1:37" x14ac:dyDescent="0.25">
      <c r="A527" s="9">
        <v>44583.833333333336</v>
      </c>
      <c r="B527" s="1" t="str">
        <f t="shared" si="112"/>
        <v>Saturday</v>
      </c>
      <c r="C527" s="1" t="str">
        <f t="shared" si="113"/>
        <v>Weekend</v>
      </c>
      <c r="D527" s="4">
        <f t="shared" si="114"/>
        <v>20</v>
      </c>
      <c r="E527" s="4" t="str">
        <f t="shared" si="115"/>
        <v>Peak</v>
      </c>
      <c r="F527">
        <v>23.9009469734047</v>
      </c>
      <c r="G527">
        <v>56.631560748265898</v>
      </c>
      <c r="H527">
        <v>1105.1100739743399</v>
      </c>
      <c r="I527">
        <v>9</v>
      </c>
      <c r="J527" t="s">
        <v>12</v>
      </c>
      <c r="K527" t="s">
        <v>12</v>
      </c>
      <c r="L527">
        <v>13.6072488639364</v>
      </c>
      <c r="M527" t="s">
        <v>13</v>
      </c>
      <c r="N527" t="s">
        <v>14</v>
      </c>
      <c r="O527">
        <v>77.931896495278806</v>
      </c>
      <c r="P527">
        <f t="shared" si="124"/>
        <v>571.25526622550331</v>
      </c>
      <c r="Q527">
        <f t="shared" si="116"/>
        <v>1862.6461256705225</v>
      </c>
      <c r="T527">
        <f t="shared" si="125"/>
        <v>74.844334098270139</v>
      </c>
      <c r="U527">
        <f t="shared" si="117"/>
        <v>3.0875623970086679</v>
      </c>
      <c r="AC527" t="str">
        <f t="shared" si="118"/>
        <v>High</v>
      </c>
      <c r="AD527" t="str">
        <f t="shared" si="119"/>
        <v>Medium</v>
      </c>
      <c r="AH527" t="str">
        <f t="shared" si="120"/>
        <v>High</v>
      </c>
      <c r="AI527">
        <f t="shared" si="121"/>
        <v>0</v>
      </c>
      <c r="AJ527">
        <f t="shared" si="122"/>
        <v>0</v>
      </c>
      <c r="AK527" t="str">
        <f t="shared" si="123"/>
        <v>Medium</v>
      </c>
    </row>
    <row r="528" spans="1:37" x14ac:dyDescent="0.25">
      <c r="A528" s="9">
        <v>44583.875</v>
      </c>
      <c r="B528" s="1" t="str">
        <f t="shared" si="112"/>
        <v>Saturday</v>
      </c>
      <c r="C528" s="1" t="str">
        <f t="shared" si="113"/>
        <v>Weekend</v>
      </c>
      <c r="D528" s="4">
        <f t="shared" si="114"/>
        <v>21</v>
      </c>
      <c r="E528" s="4" t="str">
        <f t="shared" si="115"/>
        <v>Peak</v>
      </c>
      <c r="F528">
        <v>27.4570177335486</v>
      </c>
      <c r="G528">
        <v>54.870529028253699</v>
      </c>
      <c r="H528">
        <v>1739.78181637081</v>
      </c>
      <c r="I528">
        <v>2</v>
      </c>
      <c r="J528" t="s">
        <v>12</v>
      </c>
      <c r="K528" t="s">
        <v>11</v>
      </c>
      <c r="L528">
        <v>24.884317755250699</v>
      </c>
      <c r="M528" t="s">
        <v>20</v>
      </c>
      <c r="N528" t="s">
        <v>14</v>
      </c>
      <c r="O528">
        <v>79.511418279440306</v>
      </c>
      <c r="P528">
        <f t="shared" si="124"/>
        <v>753.88782282040233</v>
      </c>
      <c r="Q528">
        <f t="shared" si="116"/>
        <v>2183.1464217181929</v>
      </c>
      <c r="T528">
        <f t="shared" si="125"/>
        <v>81.964365503003634</v>
      </c>
      <c r="U528">
        <f t="shared" si="117"/>
        <v>2.4529472235633278</v>
      </c>
      <c r="AC528" t="str">
        <f t="shared" si="118"/>
        <v>Low</v>
      </c>
      <c r="AD528" t="str">
        <f t="shared" si="119"/>
        <v>High</v>
      </c>
      <c r="AH528" t="str">
        <f t="shared" si="120"/>
        <v>High</v>
      </c>
      <c r="AI528">
        <f t="shared" si="121"/>
        <v>0</v>
      </c>
      <c r="AJ528">
        <f t="shared" si="122"/>
        <v>1</v>
      </c>
      <c r="AK528" t="str">
        <f t="shared" si="123"/>
        <v>High</v>
      </c>
    </row>
    <row r="529" spans="1:37" x14ac:dyDescent="0.25">
      <c r="A529" s="9">
        <v>44583.916666666664</v>
      </c>
      <c r="B529" s="1" t="str">
        <f t="shared" si="112"/>
        <v>Saturday</v>
      </c>
      <c r="C529" s="1" t="str">
        <f t="shared" si="113"/>
        <v>Weekend</v>
      </c>
      <c r="D529" s="4">
        <f t="shared" si="114"/>
        <v>22</v>
      </c>
      <c r="E529" s="4" t="str">
        <f t="shared" si="115"/>
        <v>Off-Peak</v>
      </c>
      <c r="F529">
        <v>28.985184717420999</v>
      </c>
      <c r="G529">
        <v>35.109253521784602</v>
      </c>
      <c r="H529">
        <v>1706.9192054135499</v>
      </c>
      <c r="I529">
        <v>9</v>
      </c>
      <c r="J529" t="s">
        <v>11</v>
      </c>
      <c r="K529" t="s">
        <v>12</v>
      </c>
      <c r="L529">
        <v>7.4838831776477601</v>
      </c>
      <c r="M529" t="s">
        <v>21</v>
      </c>
      <c r="N529" t="s">
        <v>19</v>
      </c>
      <c r="O529">
        <v>83.983753042796295</v>
      </c>
      <c r="P529">
        <f t="shared" si="124"/>
        <v>840.14093310301587</v>
      </c>
      <c r="Q529">
        <f t="shared" si="116"/>
        <v>2434.2845952077187</v>
      </c>
      <c r="T529">
        <f t="shared" si="125"/>
        <v>85.024090027835101</v>
      </c>
      <c r="U529">
        <f t="shared" si="117"/>
        <v>1.040336985038806</v>
      </c>
      <c r="AC529" t="str">
        <f t="shared" si="118"/>
        <v>High</v>
      </c>
      <c r="AD529" t="str">
        <f t="shared" si="119"/>
        <v>High</v>
      </c>
      <c r="AH529" t="str">
        <f t="shared" si="120"/>
        <v>High</v>
      </c>
      <c r="AI529">
        <f t="shared" si="121"/>
        <v>1</v>
      </c>
      <c r="AJ529">
        <f t="shared" si="122"/>
        <v>0</v>
      </c>
      <c r="AK529" t="str">
        <f t="shared" si="123"/>
        <v>High</v>
      </c>
    </row>
    <row r="530" spans="1:37" x14ac:dyDescent="0.25">
      <c r="A530" s="9">
        <v>44583.958333333336</v>
      </c>
      <c r="B530" s="1" t="str">
        <f t="shared" si="112"/>
        <v>Saturday</v>
      </c>
      <c r="C530" s="1" t="str">
        <f t="shared" si="113"/>
        <v>Weekend</v>
      </c>
      <c r="D530" s="4">
        <f t="shared" si="114"/>
        <v>23</v>
      </c>
      <c r="E530" s="4" t="str">
        <f t="shared" si="115"/>
        <v>Off-Peak</v>
      </c>
      <c r="F530">
        <v>24.978118920362999</v>
      </c>
      <c r="G530">
        <v>44.413693036429898</v>
      </c>
      <c r="H530">
        <v>1149.4989109502201</v>
      </c>
      <c r="I530">
        <v>0</v>
      </c>
      <c r="J530" t="s">
        <v>11</v>
      </c>
      <c r="K530" t="s">
        <v>11</v>
      </c>
      <c r="L530">
        <v>19.695178484821501</v>
      </c>
      <c r="M530" t="s">
        <v>18</v>
      </c>
      <c r="N530" t="s">
        <v>14</v>
      </c>
      <c r="O530">
        <v>76.874450754214493</v>
      </c>
      <c r="P530">
        <f t="shared" si="124"/>
        <v>623.90642479979601</v>
      </c>
      <c r="Q530">
        <f t="shared" si="116"/>
        <v>1920.1791728763585</v>
      </c>
      <c r="T530">
        <f t="shared" si="125"/>
        <v>77.001067922748547</v>
      </c>
      <c r="U530">
        <f t="shared" si="117"/>
        <v>0.1266171685340538</v>
      </c>
      <c r="AC530" t="str">
        <f t="shared" si="118"/>
        <v>Low</v>
      </c>
      <c r="AD530" t="str">
        <f t="shared" si="119"/>
        <v>Medium</v>
      </c>
      <c r="AH530" t="str">
        <f t="shared" si="120"/>
        <v>Low</v>
      </c>
      <c r="AI530">
        <f t="shared" si="121"/>
        <v>1</v>
      </c>
      <c r="AJ530">
        <f t="shared" si="122"/>
        <v>1</v>
      </c>
      <c r="AK530" t="str">
        <f t="shared" si="123"/>
        <v>Medium</v>
      </c>
    </row>
    <row r="531" spans="1:37" x14ac:dyDescent="0.25">
      <c r="A531" s="9">
        <v>44584</v>
      </c>
      <c r="B531" s="1" t="str">
        <f t="shared" si="112"/>
        <v>Sunday</v>
      </c>
      <c r="C531" s="1" t="str">
        <f t="shared" si="113"/>
        <v>Weekend</v>
      </c>
      <c r="D531" s="4">
        <f t="shared" si="114"/>
        <v>0</v>
      </c>
      <c r="E531" s="4" t="str">
        <f t="shared" si="115"/>
        <v>Off-Peak</v>
      </c>
      <c r="F531">
        <v>26.825159349268201</v>
      </c>
      <c r="G531">
        <v>42.241919406774301</v>
      </c>
      <c r="H531">
        <v>1882.6871556076601</v>
      </c>
      <c r="I531">
        <v>6</v>
      </c>
      <c r="J531" t="s">
        <v>11</v>
      </c>
      <c r="K531" t="s">
        <v>12</v>
      </c>
      <c r="L531">
        <v>22.322860682511699</v>
      </c>
      <c r="M531" t="s">
        <v>13</v>
      </c>
      <c r="N531" t="s">
        <v>14</v>
      </c>
      <c r="O531">
        <v>84.759113272898205</v>
      </c>
      <c r="P531">
        <f t="shared" si="124"/>
        <v>719.5891741136312</v>
      </c>
      <c r="Q531">
        <f t="shared" si="116"/>
        <v>2273.676719848168</v>
      </c>
      <c r="T531">
        <f t="shared" si="125"/>
        <v>80.699246824870656</v>
      </c>
      <c r="U531">
        <f t="shared" si="117"/>
        <v>4.0598664480275488</v>
      </c>
      <c r="AC531" t="str">
        <f t="shared" si="118"/>
        <v>High</v>
      </c>
      <c r="AD531" t="str">
        <f t="shared" si="119"/>
        <v>High</v>
      </c>
      <c r="AH531" t="str">
        <f t="shared" si="120"/>
        <v>High</v>
      </c>
      <c r="AI531">
        <f t="shared" si="121"/>
        <v>1</v>
      </c>
      <c r="AJ531">
        <f t="shared" si="122"/>
        <v>0</v>
      </c>
      <c r="AK531" t="str">
        <f t="shared" si="123"/>
        <v>High</v>
      </c>
    </row>
    <row r="532" spans="1:37" x14ac:dyDescent="0.25">
      <c r="A532" s="9">
        <v>44584.041666666664</v>
      </c>
      <c r="B532" s="1" t="str">
        <f t="shared" si="112"/>
        <v>Sunday</v>
      </c>
      <c r="C532" s="1" t="str">
        <f t="shared" si="113"/>
        <v>Weekend</v>
      </c>
      <c r="D532" s="4">
        <f t="shared" si="114"/>
        <v>1</v>
      </c>
      <c r="E532" s="4" t="str">
        <f t="shared" si="115"/>
        <v>Off-Peak</v>
      </c>
      <c r="F532">
        <v>20.8386699931593</v>
      </c>
      <c r="G532">
        <v>49.062061166667903</v>
      </c>
      <c r="H532">
        <v>1573.09416042623</v>
      </c>
      <c r="I532">
        <v>0</v>
      </c>
      <c r="J532" t="s">
        <v>12</v>
      </c>
      <c r="K532" t="s">
        <v>11</v>
      </c>
      <c r="L532">
        <v>4.2276419391326403</v>
      </c>
      <c r="M532" t="s">
        <v>17</v>
      </c>
      <c r="N532" t="s">
        <v>19</v>
      </c>
      <c r="O532">
        <v>64.290071633805695</v>
      </c>
      <c r="P532">
        <f t="shared" si="124"/>
        <v>434.25016708379781</v>
      </c>
      <c r="Q532">
        <f t="shared" si="116"/>
        <v>1339.7195866134487</v>
      </c>
      <c r="T532">
        <f t="shared" si="125"/>
        <v>68.71298583779361</v>
      </c>
      <c r="U532">
        <f t="shared" si="117"/>
        <v>4.422914203987915</v>
      </c>
      <c r="AC532" t="str">
        <f t="shared" si="118"/>
        <v>Low</v>
      </c>
      <c r="AD532" t="str">
        <f t="shared" si="119"/>
        <v>High</v>
      </c>
      <c r="AH532" t="str">
        <f t="shared" si="120"/>
        <v>Low</v>
      </c>
      <c r="AI532">
        <f t="shared" si="121"/>
        <v>0</v>
      </c>
      <c r="AJ532">
        <f t="shared" si="122"/>
        <v>1</v>
      </c>
      <c r="AK532" t="str">
        <f t="shared" si="123"/>
        <v>Low</v>
      </c>
    </row>
    <row r="533" spans="1:37" x14ac:dyDescent="0.25">
      <c r="A533" s="9">
        <v>44584.083333333336</v>
      </c>
      <c r="B533" s="1" t="str">
        <f t="shared" si="112"/>
        <v>Sunday</v>
      </c>
      <c r="C533" s="1" t="str">
        <f t="shared" si="113"/>
        <v>Weekend</v>
      </c>
      <c r="D533" s="4">
        <f t="shared" si="114"/>
        <v>2</v>
      </c>
      <c r="E533" s="4" t="str">
        <f t="shared" si="115"/>
        <v>Off-Peak</v>
      </c>
      <c r="F533">
        <v>22.6711604808972</v>
      </c>
      <c r="G533">
        <v>56.812875210453903</v>
      </c>
      <c r="H533">
        <v>1710.2788432186201</v>
      </c>
      <c r="I533">
        <v>3</v>
      </c>
      <c r="J533" t="s">
        <v>12</v>
      </c>
      <c r="K533" t="s">
        <v>12</v>
      </c>
      <c r="L533">
        <v>13.9972360229103</v>
      </c>
      <c r="M533" t="s">
        <v>15</v>
      </c>
      <c r="N533" t="s">
        <v>19</v>
      </c>
      <c r="O533">
        <v>70.316393207985797</v>
      </c>
      <c r="P533">
        <f t="shared" si="124"/>
        <v>513.98151755059496</v>
      </c>
      <c r="Q533">
        <f t="shared" si="116"/>
        <v>1594.1542348561159</v>
      </c>
      <c r="T533">
        <f t="shared" si="125"/>
        <v>72.382032575502876</v>
      </c>
      <c r="U533">
        <f t="shared" si="117"/>
        <v>2.065639367517079</v>
      </c>
      <c r="AC533" t="str">
        <f t="shared" si="118"/>
        <v>Low</v>
      </c>
      <c r="AD533" t="str">
        <f t="shared" si="119"/>
        <v>High</v>
      </c>
      <c r="AH533" t="str">
        <f t="shared" si="120"/>
        <v>Low</v>
      </c>
      <c r="AI533">
        <f t="shared" si="121"/>
        <v>0</v>
      </c>
      <c r="AJ533">
        <f t="shared" si="122"/>
        <v>0</v>
      </c>
      <c r="AK533" t="str">
        <f t="shared" si="123"/>
        <v>Medium</v>
      </c>
    </row>
    <row r="534" spans="1:37" x14ac:dyDescent="0.25">
      <c r="A534" s="9">
        <v>44584.125</v>
      </c>
      <c r="B534" s="1" t="str">
        <f t="shared" si="112"/>
        <v>Sunday</v>
      </c>
      <c r="C534" s="1" t="str">
        <f t="shared" si="113"/>
        <v>Weekend</v>
      </c>
      <c r="D534" s="4">
        <f t="shared" si="114"/>
        <v>3</v>
      </c>
      <c r="E534" s="4" t="str">
        <f t="shared" si="115"/>
        <v>Off-Peak</v>
      </c>
      <c r="F534">
        <v>22.231706348691699</v>
      </c>
      <c r="G534">
        <v>37.7948473582152</v>
      </c>
      <c r="H534">
        <v>1981.68000719769</v>
      </c>
      <c r="I534">
        <v>4</v>
      </c>
      <c r="J534" t="s">
        <v>11</v>
      </c>
      <c r="K534" t="s">
        <v>12</v>
      </c>
      <c r="L534">
        <v>25.485874733828801</v>
      </c>
      <c r="M534" t="s">
        <v>20</v>
      </c>
      <c r="N534" t="s">
        <v>19</v>
      </c>
      <c r="O534">
        <v>77.432435181713103</v>
      </c>
      <c r="P534">
        <f t="shared" si="124"/>
        <v>494.24876717445875</v>
      </c>
      <c r="Q534">
        <f t="shared" si="116"/>
        <v>1721.4551608239497</v>
      </c>
      <c r="T534">
        <f t="shared" si="125"/>
        <v>71.50214929047047</v>
      </c>
      <c r="U534">
        <f t="shared" si="117"/>
        <v>5.9302858912426331</v>
      </c>
      <c r="AC534" t="str">
        <f t="shared" si="118"/>
        <v>Low</v>
      </c>
      <c r="AD534" t="str">
        <f t="shared" si="119"/>
        <v>High</v>
      </c>
      <c r="AH534" t="str">
        <f t="shared" si="120"/>
        <v>High</v>
      </c>
      <c r="AI534">
        <f t="shared" si="121"/>
        <v>1</v>
      </c>
      <c r="AJ534">
        <f t="shared" si="122"/>
        <v>0</v>
      </c>
      <c r="AK534" t="str">
        <f t="shared" si="123"/>
        <v>Medium</v>
      </c>
    </row>
    <row r="535" spans="1:37" x14ac:dyDescent="0.25">
      <c r="A535" s="9">
        <v>44584.166666666664</v>
      </c>
      <c r="B535" s="1" t="str">
        <f t="shared" si="112"/>
        <v>Sunday</v>
      </c>
      <c r="C535" s="1" t="str">
        <f t="shared" si="113"/>
        <v>Weekend</v>
      </c>
      <c r="D535" s="4">
        <f t="shared" si="114"/>
        <v>4</v>
      </c>
      <c r="E535" s="4" t="str">
        <f t="shared" si="115"/>
        <v>Off-Peak</v>
      </c>
      <c r="F535">
        <v>29.007901085433701</v>
      </c>
      <c r="G535">
        <v>48.098875471070798</v>
      </c>
      <c r="H535">
        <v>1702.68946564724</v>
      </c>
      <c r="I535">
        <v>4</v>
      </c>
      <c r="J535" t="s">
        <v>12</v>
      </c>
      <c r="K535" t="s">
        <v>12</v>
      </c>
      <c r="L535">
        <v>20.527330265576399</v>
      </c>
      <c r="M535" t="s">
        <v>21</v>
      </c>
      <c r="N535" t="s">
        <v>19</v>
      </c>
      <c r="O535">
        <v>70.547260711249294</v>
      </c>
      <c r="P535">
        <f t="shared" si="124"/>
        <v>841.4583253823057</v>
      </c>
      <c r="Q535">
        <f t="shared" si="116"/>
        <v>2046.4279605602228</v>
      </c>
      <c r="T535">
        <f t="shared" si="125"/>
        <v>85.069573164859449</v>
      </c>
      <c r="U535">
        <f t="shared" si="117"/>
        <v>14.522312453610155</v>
      </c>
      <c r="AC535" t="str">
        <f t="shared" si="118"/>
        <v>Low</v>
      </c>
      <c r="AD535" t="str">
        <f t="shared" si="119"/>
        <v>High</v>
      </c>
      <c r="AH535" t="str">
        <f t="shared" si="120"/>
        <v>Low</v>
      </c>
      <c r="AI535">
        <f t="shared" si="121"/>
        <v>0</v>
      </c>
      <c r="AJ535">
        <f t="shared" si="122"/>
        <v>0</v>
      </c>
      <c r="AK535" t="str">
        <f t="shared" si="123"/>
        <v>High</v>
      </c>
    </row>
    <row r="536" spans="1:37" x14ac:dyDescent="0.25">
      <c r="A536" s="9">
        <v>44584.208333333336</v>
      </c>
      <c r="B536" s="1" t="str">
        <f t="shared" si="112"/>
        <v>Sunday</v>
      </c>
      <c r="C536" s="1" t="str">
        <f t="shared" si="113"/>
        <v>Weekend</v>
      </c>
      <c r="D536" s="4">
        <f t="shared" si="114"/>
        <v>5</v>
      </c>
      <c r="E536" s="4" t="str">
        <f t="shared" si="115"/>
        <v>Off-Peak</v>
      </c>
      <c r="F536">
        <v>20.2492881345384</v>
      </c>
      <c r="G536">
        <v>45.183280777506099</v>
      </c>
      <c r="H536">
        <v>1711.57236251463</v>
      </c>
      <c r="I536">
        <v>8</v>
      </c>
      <c r="J536" t="s">
        <v>12</v>
      </c>
      <c r="K536" t="s">
        <v>12</v>
      </c>
      <c r="L536">
        <v>27.240707670375901</v>
      </c>
      <c r="M536" t="s">
        <v>18</v>
      </c>
      <c r="N536" t="s">
        <v>19</v>
      </c>
      <c r="O536">
        <v>62.902566745357198</v>
      </c>
      <c r="P536">
        <f t="shared" si="124"/>
        <v>410.03366995555763</v>
      </c>
      <c r="Q536">
        <f t="shared" si="116"/>
        <v>1273.7321984287712</v>
      </c>
      <c r="T536">
        <f t="shared" si="125"/>
        <v>67.532914454008449</v>
      </c>
      <c r="U536">
        <f t="shared" si="117"/>
        <v>4.6303477086512501</v>
      </c>
      <c r="AC536" t="str">
        <f t="shared" si="118"/>
        <v>High</v>
      </c>
      <c r="AD536" t="str">
        <f t="shared" si="119"/>
        <v>High</v>
      </c>
      <c r="AH536" t="str">
        <f t="shared" si="120"/>
        <v>Low</v>
      </c>
      <c r="AI536">
        <f t="shared" si="121"/>
        <v>0</v>
      </c>
      <c r="AJ536">
        <f t="shared" si="122"/>
        <v>0</v>
      </c>
      <c r="AK536" t="str">
        <f t="shared" si="123"/>
        <v>Low</v>
      </c>
    </row>
    <row r="537" spans="1:37" x14ac:dyDescent="0.25">
      <c r="A537" s="9">
        <v>44584.25</v>
      </c>
      <c r="B537" s="1" t="str">
        <f t="shared" si="112"/>
        <v>Sunday</v>
      </c>
      <c r="C537" s="1" t="str">
        <f t="shared" si="113"/>
        <v>Weekend</v>
      </c>
      <c r="D537" s="4">
        <f t="shared" si="114"/>
        <v>6</v>
      </c>
      <c r="E537" s="4" t="str">
        <f t="shared" si="115"/>
        <v>Off-Peak</v>
      </c>
      <c r="F537">
        <v>22.345513240580399</v>
      </c>
      <c r="G537">
        <v>40.658034318815403</v>
      </c>
      <c r="H537">
        <v>1169.2609232434299</v>
      </c>
      <c r="I537">
        <v>4</v>
      </c>
      <c r="J537" t="s">
        <v>12</v>
      </c>
      <c r="K537" t="s">
        <v>11</v>
      </c>
      <c r="L537">
        <v>5.55866731787573</v>
      </c>
      <c r="M537" t="s">
        <v>16</v>
      </c>
      <c r="N537" t="s">
        <v>19</v>
      </c>
      <c r="O537">
        <v>70.170270357889905</v>
      </c>
      <c r="P537">
        <f t="shared" si="124"/>
        <v>499.32196198495393</v>
      </c>
      <c r="Q537">
        <f t="shared" si="116"/>
        <v>1567.9907053773352</v>
      </c>
      <c r="T537">
        <f t="shared" si="125"/>
        <v>71.73001557856702</v>
      </c>
      <c r="U537">
        <f t="shared" si="117"/>
        <v>1.5597452206771152</v>
      </c>
      <c r="AC537" t="str">
        <f t="shared" si="118"/>
        <v>Low</v>
      </c>
      <c r="AD537" t="str">
        <f t="shared" si="119"/>
        <v>Medium</v>
      </c>
      <c r="AH537" t="str">
        <f t="shared" si="120"/>
        <v>Low</v>
      </c>
      <c r="AI537">
        <f t="shared" si="121"/>
        <v>0</v>
      </c>
      <c r="AJ537">
        <f t="shared" si="122"/>
        <v>1</v>
      </c>
      <c r="AK537" t="str">
        <f t="shared" si="123"/>
        <v>Medium</v>
      </c>
    </row>
    <row r="538" spans="1:37" x14ac:dyDescent="0.25">
      <c r="A538" s="9">
        <v>44584.291666666664</v>
      </c>
      <c r="B538" s="1" t="str">
        <f t="shared" si="112"/>
        <v>Sunday</v>
      </c>
      <c r="C538" s="1" t="str">
        <f t="shared" si="113"/>
        <v>Weekend</v>
      </c>
      <c r="D538" s="4">
        <f t="shared" si="114"/>
        <v>7</v>
      </c>
      <c r="E538" s="4" t="str">
        <f t="shared" si="115"/>
        <v>Off-Peak</v>
      </c>
      <c r="F538">
        <v>22.039777213432799</v>
      </c>
      <c r="G538">
        <v>33.460865202613398</v>
      </c>
      <c r="H538">
        <v>1991.13166273248</v>
      </c>
      <c r="I538">
        <v>7</v>
      </c>
      <c r="J538" t="s">
        <v>12</v>
      </c>
      <c r="K538" t="s">
        <v>12</v>
      </c>
      <c r="L538">
        <v>4.5709701475556699</v>
      </c>
      <c r="M538" t="s">
        <v>18</v>
      </c>
      <c r="N538" t="s">
        <v>19</v>
      </c>
      <c r="O538">
        <v>64.792171731045897</v>
      </c>
      <c r="P538">
        <f t="shared" si="124"/>
        <v>485.75177961775165</v>
      </c>
      <c r="Q538">
        <f t="shared" si="116"/>
        <v>1428.0050301267302</v>
      </c>
      <c r="T538">
        <f t="shared" si="125"/>
        <v>71.117865185147608</v>
      </c>
      <c r="U538">
        <f t="shared" si="117"/>
        <v>6.3256934541017102</v>
      </c>
      <c r="AC538" t="str">
        <f t="shared" si="118"/>
        <v>High</v>
      </c>
      <c r="AD538" t="str">
        <f t="shared" si="119"/>
        <v>High</v>
      </c>
      <c r="AH538" t="str">
        <f t="shared" si="120"/>
        <v>Low</v>
      </c>
      <c r="AI538">
        <f t="shared" si="121"/>
        <v>0</v>
      </c>
      <c r="AJ538">
        <f t="shared" si="122"/>
        <v>0</v>
      </c>
      <c r="AK538" t="str">
        <f t="shared" si="123"/>
        <v>Medium</v>
      </c>
    </row>
    <row r="539" spans="1:37" x14ac:dyDescent="0.25">
      <c r="A539" s="9">
        <v>44584.333333333336</v>
      </c>
      <c r="B539" s="1" t="str">
        <f t="shared" si="112"/>
        <v>Sunday</v>
      </c>
      <c r="C539" s="1" t="str">
        <f t="shared" si="113"/>
        <v>Weekend</v>
      </c>
      <c r="D539" s="4">
        <f t="shared" si="114"/>
        <v>8</v>
      </c>
      <c r="E539" s="4" t="str">
        <f t="shared" si="115"/>
        <v>Peak</v>
      </c>
      <c r="F539">
        <v>29.6276201427312</v>
      </c>
      <c r="G539">
        <v>36.325258111849301</v>
      </c>
      <c r="H539">
        <v>1690.3909483172099</v>
      </c>
      <c r="I539">
        <v>0</v>
      </c>
      <c r="J539" t="s">
        <v>11</v>
      </c>
      <c r="K539" t="s">
        <v>12</v>
      </c>
      <c r="L539">
        <v>12.4451108753642</v>
      </c>
      <c r="M539" t="s">
        <v>15</v>
      </c>
      <c r="N539" t="s">
        <v>14</v>
      </c>
      <c r="O539">
        <v>75.911400090037802</v>
      </c>
      <c r="P539">
        <f t="shared" si="124"/>
        <v>877.79587532197149</v>
      </c>
      <c r="Q539">
        <f t="shared" si="116"/>
        <v>2249.0741263705308</v>
      </c>
      <c r="T539">
        <f t="shared" si="125"/>
        <v>86.310386255398583</v>
      </c>
      <c r="U539">
        <f t="shared" si="117"/>
        <v>10.398986165360782</v>
      </c>
      <c r="AC539" t="str">
        <f t="shared" si="118"/>
        <v>Low</v>
      </c>
      <c r="AD539" t="str">
        <f t="shared" si="119"/>
        <v>High</v>
      </c>
      <c r="AH539" t="str">
        <f t="shared" si="120"/>
        <v>Low</v>
      </c>
      <c r="AI539">
        <f t="shared" si="121"/>
        <v>1</v>
      </c>
      <c r="AJ539">
        <f t="shared" si="122"/>
        <v>0</v>
      </c>
      <c r="AK539" t="str">
        <f t="shared" si="123"/>
        <v>High</v>
      </c>
    </row>
    <row r="540" spans="1:37" x14ac:dyDescent="0.25">
      <c r="A540" s="9">
        <v>44584.375</v>
      </c>
      <c r="B540" s="1" t="str">
        <f t="shared" si="112"/>
        <v>Sunday</v>
      </c>
      <c r="C540" s="1" t="str">
        <f t="shared" si="113"/>
        <v>Weekend</v>
      </c>
      <c r="D540" s="4">
        <f t="shared" si="114"/>
        <v>9</v>
      </c>
      <c r="E540" s="4" t="str">
        <f t="shared" si="115"/>
        <v>Peak</v>
      </c>
      <c r="F540">
        <v>27.7717099236006</v>
      </c>
      <c r="G540">
        <v>46.4258265392114</v>
      </c>
      <c r="H540">
        <v>1110.94811263978</v>
      </c>
      <c r="I540">
        <v>2</v>
      </c>
      <c r="J540" t="s">
        <v>12</v>
      </c>
      <c r="K540" t="s">
        <v>11</v>
      </c>
      <c r="L540">
        <v>10.2657278953497</v>
      </c>
      <c r="M540" t="s">
        <v>17</v>
      </c>
      <c r="N540" t="s">
        <v>19</v>
      </c>
      <c r="O540">
        <v>82.733576144846495</v>
      </c>
      <c r="P540">
        <f t="shared" si="124"/>
        <v>771.26787208061603</v>
      </c>
      <c r="Q540">
        <f t="shared" si="116"/>
        <v>2297.6528776367991</v>
      </c>
      <c r="T540">
        <f t="shared" si="125"/>
        <v>82.594448093346671</v>
      </c>
      <c r="U540">
        <f t="shared" si="117"/>
        <v>0.13912805149982432</v>
      </c>
      <c r="AC540" t="str">
        <f t="shared" si="118"/>
        <v>Low</v>
      </c>
      <c r="AD540" t="str">
        <f t="shared" si="119"/>
        <v>Medium</v>
      </c>
      <c r="AH540" t="str">
        <f t="shared" si="120"/>
        <v>High</v>
      </c>
      <c r="AI540">
        <f t="shared" si="121"/>
        <v>0</v>
      </c>
      <c r="AJ540">
        <f t="shared" si="122"/>
        <v>1</v>
      </c>
      <c r="AK540" t="str">
        <f t="shared" si="123"/>
        <v>High</v>
      </c>
    </row>
    <row r="541" spans="1:37" x14ac:dyDescent="0.25">
      <c r="A541" s="9">
        <v>44584.416666666664</v>
      </c>
      <c r="B541" s="1" t="str">
        <f t="shared" si="112"/>
        <v>Sunday</v>
      </c>
      <c r="C541" s="1" t="str">
        <f t="shared" si="113"/>
        <v>Weekend</v>
      </c>
      <c r="D541" s="4">
        <f t="shared" si="114"/>
        <v>10</v>
      </c>
      <c r="E541" s="4" t="str">
        <f t="shared" si="115"/>
        <v>Peak</v>
      </c>
      <c r="F541">
        <v>23.9931717428857</v>
      </c>
      <c r="G541">
        <v>43.656644131278902</v>
      </c>
      <c r="H541">
        <v>1330.67156823395</v>
      </c>
      <c r="I541">
        <v>0</v>
      </c>
      <c r="J541" t="s">
        <v>12</v>
      </c>
      <c r="K541" t="s">
        <v>11</v>
      </c>
      <c r="L541">
        <v>27.657069849784101</v>
      </c>
      <c r="M541" t="s">
        <v>16</v>
      </c>
      <c r="N541" t="s">
        <v>14</v>
      </c>
      <c r="O541">
        <v>77.7687694661374</v>
      </c>
      <c r="P541">
        <f t="shared" si="124"/>
        <v>575.67229028360885</v>
      </c>
      <c r="Q541">
        <f t="shared" si="116"/>
        <v>1865.9194420339202</v>
      </c>
      <c r="T541">
        <f t="shared" si="125"/>
        <v>75.028988257112701</v>
      </c>
      <c r="U541">
        <f t="shared" si="117"/>
        <v>2.7397812090246987</v>
      </c>
      <c r="AC541" t="str">
        <f t="shared" si="118"/>
        <v>Low</v>
      </c>
      <c r="AD541" t="str">
        <f t="shared" si="119"/>
        <v>Medium</v>
      </c>
      <c r="AH541" t="str">
        <f t="shared" si="120"/>
        <v>High</v>
      </c>
      <c r="AI541">
        <f t="shared" si="121"/>
        <v>0</v>
      </c>
      <c r="AJ541">
        <f t="shared" si="122"/>
        <v>1</v>
      </c>
      <c r="AK541" t="str">
        <f t="shared" si="123"/>
        <v>Medium</v>
      </c>
    </row>
    <row r="542" spans="1:37" x14ac:dyDescent="0.25">
      <c r="A542" s="9">
        <v>44584.458333333336</v>
      </c>
      <c r="B542" s="1" t="str">
        <f t="shared" si="112"/>
        <v>Sunday</v>
      </c>
      <c r="C542" s="1" t="str">
        <f t="shared" si="113"/>
        <v>Weekend</v>
      </c>
      <c r="D542" s="4">
        <f t="shared" si="114"/>
        <v>11</v>
      </c>
      <c r="E542" s="4" t="str">
        <f t="shared" si="115"/>
        <v>Peak</v>
      </c>
      <c r="F542">
        <v>24.916751603974799</v>
      </c>
      <c r="G542">
        <v>57.309406895084003</v>
      </c>
      <c r="H542">
        <v>1827.1702492842901</v>
      </c>
      <c r="I542">
        <v>8</v>
      </c>
      <c r="J542" t="s">
        <v>12</v>
      </c>
      <c r="K542" t="s">
        <v>12</v>
      </c>
      <c r="L542">
        <v>11.403862952811201</v>
      </c>
      <c r="M542" t="s">
        <v>13</v>
      </c>
      <c r="N542" t="s">
        <v>19</v>
      </c>
      <c r="O542">
        <v>82.766283129156093</v>
      </c>
      <c r="P542">
        <f t="shared" si="124"/>
        <v>620.84451049418067</v>
      </c>
      <c r="Q542">
        <f t="shared" si="116"/>
        <v>2062.2669179134323</v>
      </c>
      <c r="T542">
        <f t="shared" si="125"/>
        <v>76.87819713378525</v>
      </c>
      <c r="U542">
        <f t="shared" si="117"/>
        <v>5.8880859953708438</v>
      </c>
      <c r="AC542" t="str">
        <f t="shared" si="118"/>
        <v>High</v>
      </c>
      <c r="AD542" t="str">
        <f t="shared" si="119"/>
        <v>High</v>
      </c>
      <c r="AH542" t="str">
        <f t="shared" si="120"/>
        <v>High</v>
      </c>
      <c r="AI542">
        <f t="shared" si="121"/>
        <v>0</v>
      </c>
      <c r="AJ542">
        <f t="shared" si="122"/>
        <v>0</v>
      </c>
      <c r="AK542" t="str">
        <f t="shared" si="123"/>
        <v>Medium</v>
      </c>
    </row>
    <row r="543" spans="1:37" x14ac:dyDescent="0.25">
      <c r="A543" s="9">
        <v>44584.5</v>
      </c>
      <c r="B543" s="1" t="str">
        <f t="shared" si="112"/>
        <v>Sunday</v>
      </c>
      <c r="C543" s="1" t="str">
        <f t="shared" si="113"/>
        <v>Weekend</v>
      </c>
      <c r="D543" s="4">
        <f t="shared" si="114"/>
        <v>12</v>
      </c>
      <c r="E543" s="4" t="str">
        <f t="shared" si="115"/>
        <v>Peak</v>
      </c>
      <c r="F543">
        <v>20.076316338811601</v>
      </c>
      <c r="G543">
        <v>32.706041294983002</v>
      </c>
      <c r="H543">
        <v>1173.85497575516</v>
      </c>
      <c r="I543">
        <v>2</v>
      </c>
      <c r="J543" t="s">
        <v>12</v>
      </c>
      <c r="K543" t="s">
        <v>12</v>
      </c>
      <c r="L543">
        <v>26.468857622248301</v>
      </c>
      <c r="M543" t="s">
        <v>15</v>
      </c>
      <c r="N543" t="s">
        <v>19</v>
      </c>
      <c r="O543">
        <v>62.8183802825085</v>
      </c>
      <c r="P543">
        <f t="shared" si="124"/>
        <v>403.05847773603364</v>
      </c>
      <c r="Q543">
        <f t="shared" si="116"/>
        <v>1261.1616744434059</v>
      </c>
      <c r="T543">
        <f t="shared" si="125"/>
        <v>67.186587088560259</v>
      </c>
      <c r="U543">
        <f t="shared" si="117"/>
        <v>4.3682068060517594</v>
      </c>
      <c r="AC543" t="str">
        <f t="shared" si="118"/>
        <v>Low</v>
      </c>
      <c r="AD543" t="str">
        <f t="shared" si="119"/>
        <v>Medium</v>
      </c>
      <c r="AH543" t="str">
        <f t="shared" si="120"/>
        <v>Low</v>
      </c>
      <c r="AI543">
        <f t="shared" si="121"/>
        <v>0</v>
      </c>
      <c r="AJ543">
        <f t="shared" si="122"/>
        <v>0</v>
      </c>
      <c r="AK543" t="str">
        <f t="shared" si="123"/>
        <v>Low</v>
      </c>
    </row>
    <row r="544" spans="1:37" x14ac:dyDescent="0.25">
      <c r="A544" s="9">
        <v>44584.541666666664</v>
      </c>
      <c r="B544" s="1" t="str">
        <f t="shared" si="112"/>
        <v>Sunday</v>
      </c>
      <c r="C544" s="1" t="str">
        <f t="shared" si="113"/>
        <v>Weekend</v>
      </c>
      <c r="D544" s="4">
        <f t="shared" si="114"/>
        <v>13</v>
      </c>
      <c r="E544" s="4" t="str">
        <f t="shared" si="115"/>
        <v>Peak</v>
      </c>
      <c r="F544">
        <v>25.735553062782799</v>
      </c>
      <c r="G544">
        <v>40.630800807366299</v>
      </c>
      <c r="H544">
        <v>1022.71846446436</v>
      </c>
      <c r="I544">
        <v>6</v>
      </c>
      <c r="J544" t="s">
        <v>12</v>
      </c>
      <c r="K544" t="s">
        <v>11</v>
      </c>
      <c r="L544">
        <v>1.9052541318156799</v>
      </c>
      <c r="M544" t="s">
        <v>20</v>
      </c>
      <c r="N544" t="s">
        <v>14</v>
      </c>
      <c r="O544">
        <v>75.728564165416103</v>
      </c>
      <c r="P544">
        <f t="shared" si="124"/>
        <v>662.31869144730911</v>
      </c>
      <c r="Q544">
        <f t="shared" si="116"/>
        <v>1948.9164814474182</v>
      </c>
      <c r="T544">
        <f t="shared" si="125"/>
        <v>78.517616733163152</v>
      </c>
      <c r="U544">
        <f t="shared" si="117"/>
        <v>2.7890525677470492</v>
      </c>
      <c r="AC544" t="str">
        <f t="shared" si="118"/>
        <v>High</v>
      </c>
      <c r="AD544" t="str">
        <f t="shared" si="119"/>
        <v>Medium</v>
      </c>
      <c r="AH544" t="str">
        <f t="shared" si="120"/>
        <v>Low</v>
      </c>
      <c r="AI544">
        <f t="shared" si="121"/>
        <v>0</v>
      </c>
      <c r="AJ544">
        <f t="shared" si="122"/>
        <v>1</v>
      </c>
      <c r="AK544" t="str">
        <f t="shared" si="123"/>
        <v>Medium</v>
      </c>
    </row>
    <row r="545" spans="1:37" x14ac:dyDescent="0.25">
      <c r="A545" s="9">
        <v>44584.583333333336</v>
      </c>
      <c r="B545" s="1" t="str">
        <f t="shared" si="112"/>
        <v>Sunday</v>
      </c>
      <c r="C545" s="1" t="str">
        <f t="shared" si="113"/>
        <v>Weekend</v>
      </c>
      <c r="D545" s="4">
        <f t="shared" si="114"/>
        <v>14</v>
      </c>
      <c r="E545" s="4" t="str">
        <f t="shared" si="115"/>
        <v>Peak</v>
      </c>
      <c r="F545">
        <v>22.555876655765601</v>
      </c>
      <c r="G545">
        <v>57.617496150998598</v>
      </c>
      <c r="H545">
        <v>1199.43565125181</v>
      </c>
      <c r="I545">
        <v>1</v>
      </c>
      <c r="J545" t="s">
        <v>12</v>
      </c>
      <c r="K545" t="s">
        <v>11</v>
      </c>
      <c r="L545">
        <v>26.314354186696502</v>
      </c>
      <c r="M545" t="s">
        <v>16</v>
      </c>
      <c r="N545" t="s">
        <v>19</v>
      </c>
      <c r="O545">
        <v>67.262869112818905</v>
      </c>
      <c r="P545">
        <f t="shared" si="124"/>
        <v>508.76757171011161</v>
      </c>
      <c r="Q545">
        <f t="shared" si="116"/>
        <v>1517.172979221649</v>
      </c>
      <c r="T545">
        <f t="shared" si="125"/>
        <v>72.151209144036187</v>
      </c>
      <c r="U545">
        <f t="shared" si="117"/>
        <v>4.8883400312172824</v>
      </c>
      <c r="AC545" t="str">
        <f t="shared" si="118"/>
        <v>Low</v>
      </c>
      <c r="AD545" t="str">
        <f t="shared" si="119"/>
        <v>Medium</v>
      </c>
      <c r="AH545" t="str">
        <f t="shared" si="120"/>
        <v>Low</v>
      </c>
      <c r="AI545">
        <f t="shared" si="121"/>
        <v>0</v>
      </c>
      <c r="AJ545">
        <f t="shared" si="122"/>
        <v>1</v>
      </c>
      <c r="AK545" t="str">
        <f t="shared" si="123"/>
        <v>Medium</v>
      </c>
    </row>
    <row r="546" spans="1:37" x14ac:dyDescent="0.25">
      <c r="A546" s="9">
        <v>44584.625</v>
      </c>
      <c r="B546" s="1" t="str">
        <f t="shared" si="112"/>
        <v>Sunday</v>
      </c>
      <c r="C546" s="1" t="str">
        <f t="shared" si="113"/>
        <v>Weekend</v>
      </c>
      <c r="D546" s="4">
        <f t="shared" si="114"/>
        <v>15</v>
      </c>
      <c r="E546" s="4" t="str">
        <f t="shared" si="115"/>
        <v>Peak</v>
      </c>
      <c r="F546">
        <v>23.190639076307601</v>
      </c>
      <c r="G546">
        <v>59.0217951513551</v>
      </c>
      <c r="H546">
        <v>1868.2212931347501</v>
      </c>
      <c r="I546">
        <v>3</v>
      </c>
      <c r="J546" t="s">
        <v>11</v>
      </c>
      <c r="K546" t="s">
        <v>11</v>
      </c>
      <c r="L546">
        <v>8.7843613156577405</v>
      </c>
      <c r="M546" t="s">
        <v>21</v>
      </c>
      <c r="N546" t="s">
        <v>14</v>
      </c>
      <c r="O546">
        <v>76.199312169443303</v>
      </c>
      <c r="P546">
        <f t="shared" si="124"/>
        <v>537.80574076756511</v>
      </c>
      <c r="Q546">
        <f t="shared" si="116"/>
        <v>1767.1107463844533</v>
      </c>
      <c r="T546">
        <f t="shared" si="125"/>
        <v>73.422142337902329</v>
      </c>
      <c r="U546">
        <f t="shared" si="117"/>
        <v>2.7771698315409736</v>
      </c>
      <c r="AC546" t="str">
        <f t="shared" si="118"/>
        <v>Low</v>
      </c>
      <c r="AD546" t="str">
        <f t="shared" si="119"/>
        <v>High</v>
      </c>
      <c r="AH546" t="str">
        <f t="shared" si="120"/>
        <v>Low</v>
      </c>
      <c r="AI546">
        <f t="shared" si="121"/>
        <v>1</v>
      </c>
      <c r="AJ546">
        <f t="shared" si="122"/>
        <v>1</v>
      </c>
      <c r="AK546" t="str">
        <f t="shared" si="123"/>
        <v>Medium</v>
      </c>
    </row>
    <row r="547" spans="1:37" x14ac:dyDescent="0.25">
      <c r="A547" s="9">
        <v>44584.666666666664</v>
      </c>
      <c r="B547" s="1" t="str">
        <f t="shared" si="112"/>
        <v>Sunday</v>
      </c>
      <c r="C547" s="1" t="str">
        <f t="shared" si="113"/>
        <v>Weekend</v>
      </c>
      <c r="D547" s="4">
        <f t="shared" si="114"/>
        <v>16</v>
      </c>
      <c r="E547" s="4" t="str">
        <f t="shared" si="115"/>
        <v>Peak</v>
      </c>
      <c r="F547">
        <v>20.562095905476799</v>
      </c>
      <c r="G547">
        <v>52.348130633712699</v>
      </c>
      <c r="H547">
        <v>1982.0003047457301</v>
      </c>
      <c r="I547">
        <v>6</v>
      </c>
      <c r="J547" t="s">
        <v>12</v>
      </c>
      <c r="K547" t="s">
        <v>11</v>
      </c>
      <c r="L547">
        <v>29.457067904920802</v>
      </c>
      <c r="M547" t="s">
        <v>15</v>
      </c>
      <c r="N547" t="s">
        <v>19</v>
      </c>
      <c r="O547">
        <v>68.331423494041701</v>
      </c>
      <c r="P547">
        <f t="shared" si="124"/>
        <v>422.79978802602574</v>
      </c>
      <c r="Q547">
        <f t="shared" si="116"/>
        <v>1405.0372832422361</v>
      </c>
      <c r="T547">
        <f t="shared" si="125"/>
        <v>68.159224025147566</v>
      </c>
      <c r="U547">
        <f t="shared" si="117"/>
        <v>0.17219946889413507</v>
      </c>
      <c r="AC547" t="str">
        <f t="shared" si="118"/>
        <v>High</v>
      </c>
      <c r="AD547" t="str">
        <f t="shared" si="119"/>
        <v>High</v>
      </c>
      <c r="AH547" t="str">
        <f t="shared" si="120"/>
        <v>Low</v>
      </c>
      <c r="AI547">
        <f t="shared" si="121"/>
        <v>0</v>
      </c>
      <c r="AJ547">
        <f t="shared" si="122"/>
        <v>1</v>
      </c>
      <c r="AK547" t="str">
        <f t="shared" si="123"/>
        <v>Low</v>
      </c>
    </row>
    <row r="548" spans="1:37" x14ac:dyDescent="0.25">
      <c r="A548" s="9">
        <v>44584.708333333336</v>
      </c>
      <c r="B548" s="1" t="str">
        <f t="shared" si="112"/>
        <v>Sunday</v>
      </c>
      <c r="C548" s="1" t="str">
        <f t="shared" si="113"/>
        <v>Weekend</v>
      </c>
      <c r="D548" s="4">
        <f t="shared" si="114"/>
        <v>17</v>
      </c>
      <c r="E548" s="4" t="str">
        <f t="shared" si="115"/>
        <v>Peak</v>
      </c>
      <c r="F548">
        <v>23.3335564056819</v>
      </c>
      <c r="G548">
        <v>49.390296420673998</v>
      </c>
      <c r="H548">
        <v>1490.2744520705401</v>
      </c>
      <c r="I548">
        <v>7</v>
      </c>
      <c r="J548" t="s">
        <v>11</v>
      </c>
      <c r="K548" t="s">
        <v>12</v>
      </c>
      <c r="L548">
        <v>23.6072609370622</v>
      </c>
      <c r="M548" t="s">
        <v>20</v>
      </c>
      <c r="N548" t="s">
        <v>14</v>
      </c>
      <c r="O548">
        <v>78.512446261519699</v>
      </c>
      <c r="P548">
        <f t="shared" si="124"/>
        <v>544.45485453713889</v>
      </c>
      <c r="Q548">
        <f t="shared" si="116"/>
        <v>1831.9745933912388</v>
      </c>
      <c r="T548">
        <f t="shared" si="125"/>
        <v>73.708294088545344</v>
      </c>
      <c r="U548">
        <f t="shared" si="117"/>
        <v>4.804152172974355</v>
      </c>
      <c r="AC548" t="str">
        <f t="shared" si="118"/>
        <v>High</v>
      </c>
      <c r="AD548" t="str">
        <f t="shared" si="119"/>
        <v>Medium</v>
      </c>
      <c r="AH548" t="str">
        <f t="shared" si="120"/>
        <v>High</v>
      </c>
      <c r="AI548">
        <f t="shared" si="121"/>
        <v>1</v>
      </c>
      <c r="AJ548">
        <f t="shared" si="122"/>
        <v>0</v>
      </c>
      <c r="AK548" t="str">
        <f t="shared" si="123"/>
        <v>Medium</v>
      </c>
    </row>
    <row r="549" spans="1:37" x14ac:dyDescent="0.25">
      <c r="A549" s="9">
        <v>44584.75</v>
      </c>
      <c r="B549" s="1" t="str">
        <f t="shared" si="112"/>
        <v>Sunday</v>
      </c>
      <c r="C549" s="1" t="str">
        <f t="shared" si="113"/>
        <v>Weekend</v>
      </c>
      <c r="D549" s="4">
        <f t="shared" si="114"/>
        <v>18</v>
      </c>
      <c r="E549" s="4" t="str">
        <f t="shared" si="115"/>
        <v>Peak</v>
      </c>
      <c r="F549">
        <v>25.5249733480568</v>
      </c>
      <c r="G549">
        <v>37.2487676150729</v>
      </c>
      <c r="H549">
        <v>1087.80399238717</v>
      </c>
      <c r="I549">
        <v>5</v>
      </c>
      <c r="J549" t="s">
        <v>12</v>
      </c>
      <c r="K549" t="s">
        <v>12</v>
      </c>
      <c r="L549">
        <v>8.6869773637739396</v>
      </c>
      <c r="M549" t="s">
        <v>16</v>
      </c>
      <c r="N549" t="s">
        <v>19</v>
      </c>
      <c r="O549">
        <v>79.210634204956094</v>
      </c>
      <c r="P549">
        <f t="shared" si="124"/>
        <v>651.52426441901002</v>
      </c>
      <c r="Q549">
        <f t="shared" si="116"/>
        <v>2021.8493269641806</v>
      </c>
      <c r="T549">
        <f t="shared" si="125"/>
        <v>78.095990088706756</v>
      </c>
      <c r="U549">
        <f t="shared" si="117"/>
        <v>1.1146441162493375</v>
      </c>
      <c r="AC549" t="str">
        <f t="shared" si="118"/>
        <v>Medium</v>
      </c>
      <c r="AD549" t="str">
        <f t="shared" si="119"/>
        <v>Medium</v>
      </c>
      <c r="AH549" t="str">
        <f t="shared" si="120"/>
        <v>High</v>
      </c>
      <c r="AI549">
        <f t="shared" si="121"/>
        <v>0</v>
      </c>
      <c r="AJ549">
        <f t="shared" si="122"/>
        <v>0</v>
      </c>
      <c r="AK549" t="str">
        <f t="shared" si="123"/>
        <v>Medium</v>
      </c>
    </row>
    <row r="550" spans="1:37" x14ac:dyDescent="0.25">
      <c r="A550" s="9">
        <v>44584.791666666664</v>
      </c>
      <c r="B550" s="1" t="str">
        <f t="shared" si="112"/>
        <v>Sunday</v>
      </c>
      <c r="C550" s="1" t="str">
        <f t="shared" si="113"/>
        <v>Weekend</v>
      </c>
      <c r="D550" s="4">
        <f t="shared" si="114"/>
        <v>19</v>
      </c>
      <c r="E550" s="4" t="str">
        <f t="shared" si="115"/>
        <v>Peak</v>
      </c>
      <c r="F550">
        <v>26.060152126362599</v>
      </c>
      <c r="G550">
        <v>40.4232348131628</v>
      </c>
      <c r="H550">
        <v>1318.38877305551</v>
      </c>
      <c r="I550">
        <v>7</v>
      </c>
      <c r="J550" t="s">
        <v>12</v>
      </c>
      <c r="K550" t="s">
        <v>12</v>
      </c>
      <c r="L550">
        <v>27.502861247384601</v>
      </c>
      <c r="M550" t="s">
        <v>20</v>
      </c>
      <c r="N550" t="s">
        <v>19</v>
      </c>
      <c r="O550">
        <v>83.166610782409293</v>
      </c>
      <c r="P550">
        <f t="shared" si="124"/>
        <v>679.1315288491611</v>
      </c>
      <c r="Q550">
        <f t="shared" si="116"/>
        <v>2167.3345288235741</v>
      </c>
      <c r="T550">
        <f t="shared" si="125"/>
        <v>79.167535051026348</v>
      </c>
      <c r="U550">
        <f t="shared" si="117"/>
        <v>3.9990757313829448</v>
      </c>
      <c r="AC550" t="str">
        <f t="shared" si="118"/>
        <v>High</v>
      </c>
      <c r="AD550" t="str">
        <f t="shared" si="119"/>
        <v>Medium</v>
      </c>
      <c r="AH550" t="str">
        <f t="shared" si="120"/>
        <v>High</v>
      </c>
      <c r="AI550">
        <f t="shared" si="121"/>
        <v>0</v>
      </c>
      <c r="AJ550">
        <f t="shared" si="122"/>
        <v>0</v>
      </c>
      <c r="AK550" t="str">
        <f t="shared" si="123"/>
        <v>High</v>
      </c>
    </row>
    <row r="551" spans="1:37" x14ac:dyDescent="0.25">
      <c r="A551" s="9">
        <v>44584.833333333336</v>
      </c>
      <c r="B551" s="1" t="str">
        <f t="shared" si="112"/>
        <v>Sunday</v>
      </c>
      <c r="C551" s="1" t="str">
        <f t="shared" si="113"/>
        <v>Weekend</v>
      </c>
      <c r="D551" s="4">
        <f t="shared" si="114"/>
        <v>20</v>
      </c>
      <c r="E551" s="4" t="str">
        <f t="shared" si="115"/>
        <v>Peak</v>
      </c>
      <c r="F551">
        <v>20.478201440082302</v>
      </c>
      <c r="G551">
        <v>45.566569780549401</v>
      </c>
      <c r="H551">
        <v>1545.8407225394801</v>
      </c>
      <c r="I551">
        <v>8</v>
      </c>
      <c r="J551" t="s">
        <v>12</v>
      </c>
      <c r="K551" t="s">
        <v>11</v>
      </c>
      <c r="L551">
        <v>11.024054967331001</v>
      </c>
      <c r="M551" t="s">
        <v>13</v>
      </c>
      <c r="N551" t="s">
        <v>14</v>
      </c>
      <c r="O551">
        <v>68.447653766116304</v>
      </c>
      <c r="P551">
        <f t="shared" si="124"/>
        <v>419.35673422058886</v>
      </c>
      <c r="Q551">
        <f t="shared" si="116"/>
        <v>1401.6848419235378</v>
      </c>
      <c r="T551">
        <f t="shared" si="125"/>
        <v>67.991248956994539</v>
      </c>
      <c r="U551">
        <f t="shared" si="117"/>
        <v>0.45640480912176429</v>
      </c>
      <c r="AC551" t="str">
        <f t="shared" si="118"/>
        <v>High</v>
      </c>
      <c r="AD551" t="str">
        <f t="shared" si="119"/>
        <v>High</v>
      </c>
      <c r="AH551" t="str">
        <f t="shared" si="120"/>
        <v>Low</v>
      </c>
      <c r="AI551">
        <f t="shared" si="121"/>
        <v>0</v>
      </c>
      <c r="AJ551">
        <f t="shared" si="122"/>
        <v>1</v>
      </c>
      <c r="AK551" t="str">
        <f t="shared" si="123"/>
        <v>Low</v>
      </c>
    </row>
    <row r="552" spans="1:37" x14ac:dyDescent="0.25">
      <c r="A552" s="9">
        <v>44584.875</v>
      </c>
      <c r="B552" s="1" t="str">
        <f t="shared" si="112"/>
        <v>Sunday</v>
      </c>
      <c r="C552" s="1" t="str">
        <f t="shared" si="113"/>
        <v>Weekend</v>
      </c>
      <c r="D552" s="4">
        <f t="shared" si="114"/>
        <v>21</v>
      </c>
      <c r="E552" s="4" t="str">
        <f t="shared" si="115"/>
        <v>Peak</v>
      </c>
      <c r="F552">
        <v>24.419248252866399</v>
      </c>
      <c r="G552">
        <v>33.132978684102099</v>
      </c>
      <c r="H552">
        <v>1324.08182351511</v>
      </c>
      <c r="I552">
        <v>5</v>
      </c>
      <c r="J552" t="s">
        <v>12</v>
      </c>
      <c r="K552" t="s">
        <v>11</v>
      </c>
      <c r="L552">
        <v>11.9454943058544</v>
      </c>
      <c r="M552" t="s">
        <v>21</v>
      </c>
      <c r="N552" t="s">
        <v>19</v>
      </c>
      <c r="O552">
        <v>76.3743452704894</v>
      </c>
      <c r="P552">
        <f t="shared" si="124"/>
        <v>596.29968523511866</v>
      </c>
      <c r="Q552">
        <f t="shared" si="116"/>
        <v>1865.0040973102134</v>
      </c>
      <c r="T552">
        <f t="shared" si="125"/>
        <v>75.882086616651264</v>
      </c>
      <c r="U552">
        <f t="shared" si="117"/>
        <v>0.49225865383813527</v>
      </c>
      <c r="AC552" t="str">
        <f t="shared" si="118"/>
        <v>Medium</v>
      </c>
      <c r="AD552" t="str">
        <f t="shared" si="119"/>
        <v>Medium</v>
      </c>
      <c r="AH552" t="str">
        <f t="shared" si="120"/>
        <v>Low</v>
      </c>
      <c r="AI552">
        <f t="shared" si="121"/>
        <v>0</v>
      </c>
      <c r="AJ552">
        <f t="shared" si="122"/>
        <v>1</v>
      </c>
      <c r="AK552" t="str">
        <f t="shared" si="123"/>
        <v>Medium</v>
      </c>
    </row>
    <row r="553" spans="1:37" x14ac:dyDescent="0.25">
      <c r="A553" s="9">
        <v>44584.916666666664</v>
      </c>
      <c r="B553" s="1" t="str">
        <f t="shared" si="112"/>
        <v>Sunday</v>
      </c>
      <c r="C553" s="1" t="str">
        <f t="shared" si="113"/>
        <v>Weekend</v>
      </c>
      <c r="D553" s="4">
        <f t="shared" si="114"/>
        <v>22</v>
      </c>
      <c r="E553" s="4" t="str">
        <f t="shared" si="115"/>
        <v>Off-Peak</v>
      </c>
      <c r="F553">
        <v>22.346768775282399</v>
      </c>
      <c r="G553">
        <v>43.938002277901802</v>
      </c>
      <c r="H553">
        <v>1950.88170548428</v>
      </c>
      <c r="I553">
        <v>8</v>
      </c>
      <c r="J553" t="s">
        <v>12</v>
      </c>
      <c r="K553" t="s">
        <v>11</v>
      </c>
      <c r="L553">
        <v>14.728614611783099</v>
      </c>
      <c r="M553" t="s">
        <v>21</v>
      </c>
      <c r="N553" t="s">
        <v>19</v>
      </c>
      <c r="O553">
        <v>74.832868626898502</v>
      </c>
      <c r="P553">
        <f t="shared" si="124"/>
        <v>499.37807469593639</v>
      </c>
      <c r="Q553">
        <f t="shared" si="116"/>
        <v>1672.2728119963854</v>
      </c>
      <c r="T553">
        <f t="shared" si="125"/>
        <v>71.732529433636543</v>
      </c>
      <c r="U553">
        <f t="shared" si="117"/>
        <v>3.1003391932619593</v>
      </c>
      <c r="AC553" t="str">
        <f t="shared" si="118"/>
        <v>High</v>
      </c>
      <c r="AD553" t="str">
        <f t="shared" si="119"/>
        <v>High</v>
      </c>
      <c r="AH553" t="str">
        <f t="shared" si="120"/>
        <v>Low</v>
      </c>
      <c r="AI553">
        <f t="shared" si="121"/>
        <v>0</v>
      </c>
      <c r="AJ553">
        <f t="shared" si="122"/>
        <v>1</v>
      </c>
      <c r="AK553" t="str">
        <f t="shared" si="123"/>
        <v>Medium</v>
      </c>
    </row>
    <row r="554" spans="1:37" x14ac:dyDescent="0.25">
      <c r="A554" s="9">
        <v>44584.958333333336</v>
      </c>
      <c r="B554" s="1" t="str">
        <f t="shared" si="112"/>
        <v>Sunday</v>
      </c>
      <c r="C554" s="1" t="str">
        <f t="shared" si="113"/>
        <v>Weekend</v>
      </c>
      <c r="D554" s="4">
        <f t="shared" si="114"/>
        <v>23</v>
      </c>
      <c r="E554" s="4" t="str">
        <f t="shared" si="115"/>
        <v>Off-Peak</v>
      </c>
      <c r="F554">
        <v>25.325159742225001</v>
      </c>
      <c r="G554">
        <v>44.767130080336699</v>
      </c>
      <c r="H554">
        <v>1083.10657972228</v>
      </c>
      <c r="I554">
        <v>3</v>
      </c>
      <c r="J554" t="s">
        <v>11</v>
      </c>
      <c r="K554" t="s">
        <v>11</v>
      </c>
      <c r="L554">
        <v>6.7772705825846202</v>
      </c>
      <c r="M554" t="s">
        <v>21</v>
      </c>
      <c r="N554" t="s">
        <v>19</v>
      </c>
      <c r="O554">
        <v>85.393660271386594</v>
      </c>
      <c r="P554">
        <f t="shared" si="124"/>
        <v>641.3637159692139</v>
      </c>
      <c r="Q554">
        <f t="shared" si="116"/>
        <v>2162.6080873461583</v>
      </c>
      <c r="T554">
        <f t="shared" si="125"/>
        <v>77.695919548896171</v>
      </c>
      <c r="U554">
        <f t="shared" si="117"/>
        <v>7.6977407224904226</v>
      </c>
      <c r="AC554" t="str">
        <f t="shared" si="118"/>
        <v>Low</v>
      </c>
      <c r="AD554" t="str">
        <f t="shared" si="119"/>
        <v>Medium</v>
      </c>
      <c r="AH554" t="str">
        <f t="shared" si="120"/>
        <v>High</v>
      </c>
      <c r="AI554">
        <f t="shared" si="121"/>
        <v>1</v>
      </c>
      <c r="AJ554">
        <f t="shared" si="122"/>
        <v>1</v>
      </c>
      <c r="AK554" t="str">
        <f t="shared" si="123"/>
        <v>Medium</v>
      </c>
    </row>
    <row r="555" spans="1:37" x14ac:dyDescent="0.25">
      <c r="A555" s="9">
        <v>44585</v>
      </c>
      <c r="B555" s="1" t="str">
        <f t="shared" si="112"/>
        <v>Monday</v>
      </c>
      <c r="C555" s="1" t="str">
        <f t="shared" si="113"/>
        <v>Weekday</v>
      </c>
      <c r="D555" s="4">
        <f t="shared" si="114"/>
        <v>0</v>
      </c>
      <c r="E555" s="4" t="str">
        <f t="shared" si="115"/>
        <v>Off-Peak</v>
      </c>
      <c r="F555">
        <v>29.6187472945875</v>
      </c>
      <c r="G555">
        <v>43.255523630556503</v>
      </c>
      <c r="H555">
        <v>1236.92373807119</v>
      </c>
      <c r="I555">
        <v>2</v>
      </c>
      <c r="J555" t="s">
        <v>12</v>
      </c>
      <c r="K555" t="s">
        <v>11</v>
      </c>
      <c r="L555">
        <v>6.4785364686856104</v>
      </c>
      <c r="M555" t="s">
        <v>15</v>
      </c>
      <c r="N555" t="s">
        <v>14</v>
      </c>
      <c r="O555">
        <v>79.2849224435124</v>
      </c>
      <c r="P555">
        <f t="shared" si="124"/>
        <v>877.27019130063434</v>
      </c>
      <c r="Q555">
        <f t="shared" si="116"/>
        <v>2348.3200821253627</v>
      </c>
      <c r="T555">
        <f t="shared" si="125"/>
        <v>86.292620872847536</v>
      </c>
      <c r="U555">
        <f t="shared" si="117"/>
        <v>7.0076984293351359</v>
      </c>
      <c r="AC555" t="str">
        <f t="shared" si="118"/>
        <v>Low</v>
      </c>
      <c r="AD555" t="str">
        <f t="shared" si="119"/>
        <v>Medium</v>
      </c>
      <c r="AH555" t="str">
        <f t="shared" si="120"/>
        <v>High</v>
      </c>
      <c r="AI555">
        <f t="shared" si="121"/>
        <v>0</v>
      </c>
      <c r="AJ555">
        <f t="shared" si="122"/>
        <v>1</v>
      </c>
      <c r="AK555" t="str">
        <f t="shared" si="123"/>
        <v>High</v>
      </c>
    </row>
    <row r="556" spans="1:37" x14ac:dyDescent="0.25">
      <c r="A556" s="9">
        <v>44585.041666666664</v>
      </c>
      <c r="B556" s="1" t="str">
        <f t="shared" si="112"/>
        <v>Monday</v>
      </c>
      <c r="C556" s="1" t="str">
        <f t="shared" si="113"/>
        <v>Weekday</v>
      </c>
      <c r="D556" s="4">
        <f t="shared" si="114"/>
        <v>1</v>
      </c>
      <c r="E556" s="4" t="str">
        <f t="shared" si="115"/>
        <v>Off-Peak</v>
      </c>
      <c r="F556">
        <v>22.9921305291194</v>
      </c>
      <c r="G556">
        <v>44.170850504985602</v>
      </c>
      <c r="H556">
        <v>1726.35107343196</v>
      </c>
      <c r="I556">
        <v>2</v>
      </c>
      <c r="J556" t="s">
        <v>12</v>
      </c>
      <c r="K556" t="s">
        <v>11</v>
      </c>
      <c r="L556">
        <v>29.680455338309201</v>
      </c>
      <c r="M556" t="s">
        <v>20</v>
      </c>
      <c r="N556" t="s">
        <v>19</v>
      </c>
      <c r="O556">
        <v>71.943519187834397</v>
      </c>
      <c r="P556">
        <f t="shared" si="124"/>
        <v>528.63806626806434</v>
      </c>
      <c r="Q556">
        <f t="shared" si="116"/>
        <v>1654.1347838908946</v>
      </c>
      <c r="T556">
        <f t="shared" si="125"/>
        <v>73.024684810923631</v>
      </c>
      <c r="U556">
        <f t="shared" si="117"/>
        <v>1.0811656230892339</v>
      </c>
      <c r="AC556" t="str">
        <f t="shared" si="118"/>
        <v>Low</v>
      </c>
      <c r="AD556" t="str">
        <f t="shared" si="119"/>
        <v>High</v>
      </c>
      <c r="AH556" t="str">
        <f t="shared" si="120"/>
        <v>Low</v>
      </c>
      <c r="AI556">
        <f t="shared" si="121"/>
        <v>0</v>
      </c>
      <c r="AJ556">
        <f t="shared" si="122"/>
        <v>1</v>
      </c>
      <c r="AK556" t="str">
        <f t="shared" si="123"/>
        <v>Medium</v>
      </c>
    </row>
    <row r="557" spans="1:37" x14ac:dyDescent="0.25">
      <c r="A557" s="9">
        <v>44585.083333333336</v>
      </c>
      <c r="B557" s="1" t="str">
        <f t="shared" si="112"/>
        <v>Monday</v>
      </c>
      <c r="C557" s="1" t="str">
        <f t="shared" si="113"/>
        <v>Weekday</v>
      </c>
      <c r="D557" s="4">
        <f t="shared" si="114"/>
        <v>2</v>
      </c>
      <c r="E557" s="4" t="str">
        <f t="shared" si="115"/>
        <v>Off-Peak</v>
      </c>
      <c r="F557">
        <v>25.912647589049602</v>
      </c>
      <c r="G557">
        <v>57.480343144752197</v>
      </c>
      <c r="H557">
        <v>1004.45469528322</v>
      </c>
      <c r="I557">
        <v>3</v>
      </c>
      <c r="J557" t="s">
        <v>12</v>
      </c>
      <c r="K557" t="s">
        <v>12</v>
      </c>
      <c r="L557">
        <v>18.328019135624402</v>
      </c>
      <c r="M557" t="s">
        <v>13</v>
      </c>
      <c r="N557" t="s">
        <v>19</v>
      </c>
      <c r="O557">
        <v>66.265804466548104</v>
      </c>
      <c r="P557">
        <f t="shared" si="124"/>
        <v>671.46530507427815</v>
      </c>
      <c r="Q557">
        <f t="shared" si="116"/>
        <v>1717.1224383465301</v>
      </c>
      <c r="T557">
        <f t="shared" si="125"/>
        <v>78.872198706828655</v>
      </c>
      <c r="U557">
        <f t="shared" si="117"/>
        <v>12.606394240280551</v>
      </c>
      <c r="AC557" t="str">
        <f t="shared" si="118"/>
        <v>Low</v>
      </c>
      <c r="AD557" t="str">
        <f t="shared" si="119"/>
        <v>Medium</v>
      </c>
      <c r="AH557" t="str">
        <f t="shared" si="120"/>
        <v>Low</v>
      </c>
      <c r="AI557">
        <f t="shared" si="121"/>
        <v>0</v>
      </c>
      <c r="AJ557">
        <f t="shared" si="122"/>
        <v>0</v>
      </c>
      <c r="AK557" t="str">
        <f t="shared" si="123"/>
        <v>Medium</v>
      </c>
    </row>
    <row r="558" spans="1:37" x14ac:dyDescent="0.25">
      <c r="A558" s="9">
        <v>44585.125</v>
      </c>
      <c r="B558" s="1" t="str">
        <f t="shared" si="112"/>
        <v>Monday</v>
      </c>
      <c r="C558" s="1" t="str">
        <f t="shared" si="113"/>
        <v>Weekday</v>
      </c>
      <c r="D558" s="4">
        <f t="shared" si="114"/>
        <v>3</v>
      </c>
      <c r="E558" s="4" t="str">
        <f t="shared" si="115"/>
        <v>Off-Peak</v>
      </c>
      <c r="F558">
        <v>22.145748198751701</v>
      </c>
      <c r="G558">
        <v>52.819025387718099</v>
      </c>
      <c r="H558">
        <v>1832.6762083367801</v>
      </c>
      <c r="I558">
        <v>9</v>
      </c>
      <c r="J558" t="s">
        <v>12</v>
      </c>
      <c r="K558" t="s">
        <v>11</v>
      </c>
      <c r="L558">
        <v>4.2592750401132102</v>
      </c>
      <c r="M558" t="s">
        <v>13</v>
      </c>
      <c r="N558" t="s">
        <v>14</v>
      </c>
      <c r="O558">
        <v>74.843849655060794</v>
      </c>
      <c r="P558">
        <f t="shared" si="124"/>
        <v>490.43416328251419</v>
      </c>
      <c r="Q558">
        <f t="shared" si="116"/>
        <v>1657.4730486862056</v>
      </c>
      <c r="T558">
        <f t="shared" si="125"/>
        <v>71.330042274511996</v>
      </c>
      <c r="U558">
        <f t="shared" si="117"/>
        <v>3.5138073805487977</v>
      </c>
      <c r="AC558" t="str">
        <f t="shared" si="118"/>
        <v>High</v>
      </c>
      <c r="AD558" t="str">
        <f t="shared" si="119"/>
        <v>High</v>
      </c>
      <c r="AH558" t="str">
        <f t="shared" si="120"/>
        <v>Low</v>
      </c>
      <c r="AI558">
        <f t="shared" si="121"/>
        <v>0</v>
      </c>
      <c r="AJ558">
        <f t="shared" si="122"/>
        <v>1</v>
      </c>
      <c r="AK558" t="str">
        <f t="shared" si="123"/>
        <v>Medium</v>
      </c>
    </row>
    <row r="559" spans="1:37" x14ac:dyDescent="0.25">
      <c r="A559" s="9">
        <v>44585.166666666664</v>
      </c>
      <c r="B559" s="1" t="str">
        <f t="shared" si="112"/>
        <v>Monday</v>
      </c>
      <c r="C559" s="1" t="str">
        <f t="shared" si="113"/>
        <v>Weekday</v>
      </c>
      <c r="D559" s="4">
        <f t="shared" si="114"/>
        <v>4</v>
      </c>
      <c r="E559" s="4" t="str">
        <f t="shared" si="115"/>
        <v>Off-Peak</v>
      </c>
      <c r="F559">
        <v>24.6184483559874</v>
      </c>
      <c r="G559">
        <v>42.827543595303702</v>
      </c>
      <c r="H559">
        <v>1074.65035084581</v>
      </c>
      <c r="I559">
        <v>8</v>
      </c>
      <c r="J559" t="s">
        <v>12</v>
      </c>
      <c r="K559" t="s">
        <v>12</v>
      </c>
      <c r="L559">
        <v>12.7444613896128</v>
      </c>
      <c r="M559" t="s">
        <v>21</v>
      </c>
      <c r="N559" t="s">
        <v>14</v>
      </c>
      <c r="O559">
        <v>82.971120092647993</v>
      </c>
      <c r="P559">
        <f t="shared" si="124"/>
        <v>606.06799945641876</v>
      </c>
      <c r="Q559">
        <f t="shared" si="116"/>
        <v>2042.6202350392832</v>
      </c>
      <c r="T559">
        <f t="shared" si="125"/>
        <v>76.280928789856588</v>
      </c>
      <c r="U559">
        <f t="shared" si="117"/>
        <v>6.6901913027914048</v>
      </c>
      <c r="AC559" t="str">
        <f t="shared" si="118"/>
        <v>High</v>
      </c>
      <c r="AD559" t="str">
        <f t="shared" si="119"/>
        <v>Medium</v>
      </c>
      <c r="AH559" t="str">
        <f t="shared" si="120"/>
        <v>High</v>
      </c>
      <c r="AI559">
        <f t="shared" si="121"/>
        <v>0</v>
      </c>
      <c r="AJ559">
        <f t="shared" si="122"/>
        <v>0</v>
      </c>
      <c r="AK559" t="str">
        <f t="shared" si="123"/>
        <v>Medium</v>
      </c>
    </row>
    <row r="560" spans="1:37" x14ac:dyDescent="0.25">
      <c r="A560" s="9">
        <v>44585.208333333336</v>
      </c>
      <c r="B560" s="1" t="str">
        <f t="shared" si="112"/>
        <v>Monday</v>
      </c>
      <c r="C560" s="1" t="str">
        <f t="shared" si="113"/>
        <v>Weekday</v>
      </c>
      <c r="D560" s="4">
        <f t="shared" si="114"/>
        <v>5</v>
      </c>
      <c r="E560" s="4" t="str">
        <f t="shared" si="115"/>
        <v>Off-Peak</v>
      </c>
      <c r="F560">
        <v>23.5262415154825</v>
      </c>
      <c r="G560">
        <v>44.682244807196</v>
      </c>
      <c r="H560">
        <v>1139.8048091007399</v>
      </c>
      <c r="I560">
        <v>6</v>
      </c>
      <c r="J560" t="s">
        <v>11</v>
      </c>
      <c r="K560" t="s">
        <v>11</v>
      </c>
      <c r="L560">
        <v>7.6391755345413603</v>
      </c>
      <c r="M560" t="s">
        <v>13</v>
      </c>
      <c r="N560" t="s">
        <v>14</v>
      </c>
      <c r="O560">
        <v>77.9426406626892</v>
      </c>
      <c r="P560">
        <f t="shared" si="124"/>
        <v>553.48403984481229</v>
      </c>
      <c r="Q560">
        <f t="shared" si="116"/>
        <v>1833.6973885848931</v>
      </c>
      <c r="T560">
        <f t="shared" si="125"/>
        <v>74.094091820238759</v>
      </c>
      <c r="U560">
        <f t="shared" si="117"/>
        <v>3.848548842450441</v>
      </c>
      <c r="AC560" t="str">
        <f t="shared" si="118"/>
        <v>High</v>
      </c>
      <c r="AD560" t="str">
        <f t="shared" si="119"/>
        <v>Medium</v>
      </c>
      <c r="AH560" t="str">
        <f t="shared" si="120"/>
        <v>High</v>
      </c>
      <c r="AI560">
        <f t="shared" si="121"/>
        <v>1</v>
      </c>
      <c r="AJ560">
        <f t="shared" si="122"/>
        <v>1</v>
      </c>
      <c r="AK560" t="str">
        <f t="shared" si="123"/>
        <v>Medium</v>
      </c>
    </row>
    <row r="561" spans="1:37" x14ac:dyDescent="0.25">
      <c r="A561" s="9">
        <v>44585.25</v>
      </c>
      <c r="B561" s="1" t="str">
        <f t="shared" si="112"/>
        <v>Monday</v>
      </c>
      <c r="C561" s="1" t="str">
        <f t="shared" si="113"/>
        <v>Weekday</v>
      </c>
      <c r="D561" s="4">
        <f t="shared" si="114"/>
        <v>6</v>
      </c>
      <c r="E561" s="4" t="str">
        <f t="shared" si="115"/>
        <v>Off-Peak</v>
      </c>
      <c r="F561">
        <v>24.316138069193499</v>
      </c>
      <c r="G561">
        <v>47.100868313330302</v>
      </c>
      <c r="H561">
        <v>1895.41012971839</v>
      </c>
      <c r="I561">
        <v>6</v>
      </c>
      <c r="J561" t="s">
        <v>12</v>
      </c>
      <c r="K561" t="s">
        <v>12</v>
      </c>
      <c r="L561">
        <v>15.265638523300399</v>
      </c>
      <c r="M561" t="s">
        <v>13</v>
      </c>
      <c r="N561" t="s">
        <v>14</v>
      </c>
      <c r="O561">
        <v>71.9985488138216</v>
      </c>
      <c r="P561">
        <f t="shared" si="124"/>
        <v>591.27457060008135</v>
      </c>
      <c r="Q561">
        <f t="shared" si="116"/>
        <v>1750.7266537384539</v>
      </c>
      <c r="T561">
        <f t="shared" si="125"/>
        <v>75.67563747786383</v>
      </c>
      <c r="U561">
        <f t="shared" si="117"/>
        <v>3.6770886640422304</v>
      </c>
      <c r="AC561" t="str">
        <f t="shared" si="118"/>
        <v>High</v>
      </c>
      <c r="AD561" t="str">
        <f t="shared" si="119"/>
        <v>High</v>
      </c>
      <c r="AH561" t="str">
        <f t="shared" si="120"/>
        <v>Low</v>
      </c>
      <c r="AI561">
        <f t="shared" si="121"/>
        <v>0</v>
      </c>
      <c r="AJ561">
        <f t="shared" si="122"/>
        <v>0</v>
      </c>
      <c r="AK561" t="str">
        <f t="shared" si="123"/>
        <v>Medium</v>
      </c>
    </row>
    <row r="562" spans="1:37" x14ac:dyDescent="0.25">
      <c r="A562" s="9">
        <v>44585.291666666664</v>
      </c>
      <c r="B562" s="1" t="str">
        <f t="shared" si="112"/>
        <v>Monday</v>
      </c>
      <c r="C562" s="1" t="str">
        <f t="shared" si="113"/>
        <v>Weekday</v>
      </c>
      <c r="D562" s="4">
        <f t="shared" si="114"/>
        <v>7</v>
      </c>
      <c r="E562" s="4" t="str">
        <f t="shared" si="115"/>
        <v>Off-Peak</v>
      </c>
      <c r="F562">
        <v>21.322770278406299</v>
      </c>
      <c r="G562">
        <v>42.498451801716101</v>
      </c>
      <c r="H562">
        <v>1901.62942049444</v>
      </c>
      <c r="I562">
        <v>6</v>
      </c>
      <c r="J562" t="s">
        <v>12</v>
      </c>
      <c r="K562" t="s">
        <v>12</v>
      </c>
      <c r="L562">
        <v>0.11406713472756699</v>
      </c>
      <c r="M562" t="s">
        <v>15</v>
      </c>
      <c r="N562" t="s">
        <v>14</v>
      </c>
      <c r="O562">
        <v>58.097009955009298</v>
      </c>
      <c r="P562">
        <f t="shared" si="124"/>
        <v>454.66053234568705</v>
      </c>
      <c r="Q562">
        <f t="shared" si="116"/>
        <v>1238.789197132947</v>
      </c>
      <c r="T562">
        <f t="shared" si="125"/>
        <v>69.682260485708554</v>
      </c>
      <c r="U562">
        <f t="shared" si="117"/>
        <v>11.585250530699255</v>
      </c>
      <c r="AC562" t="str">
        <f t="shared" si="118"/>
        <v>High</v>
      </c>
      <c r="AD562" t="str">
        <f t="shared" si="119"/>
        <v>High</v>
      </c>
      <c r="AH562" t="str">
        <f t="shared" si="120"/>
        <v>Low</v>
      </c>
      <c r="AI562">
        <f t="shared" si="121"/>
        <v>0</v>
      </c>
      <c r="AJ562">
        <f t="shared" si="122"/>
        <v>0</v>
      </c>
      <c r="AK562" t="str">
        <f t="shared" si="123"/>
        <v>Low</v>
      </c>
    </row>
    <row r="563" spans="1:37" x14ac:dyDescent="0.25">
      <c r="A563" s="9">
        <v>44585.333333333336</v>
      </c>
      <c r="B563" s="1" t="str">
        <f t="shared" si="112"/>
        <v>Monday</v>
      </c>
      <c r="C563" s="1" t="str">
        <f t="shared" si="113"/>
        <v>Weekday</v>
      </c>
      <c r="D563" s="4">
        <f t="shared" si="114"/>
        <v>8</v>
      </c>
      <c r="E563" s="4" t="str">
        <f t="shared" si="115"/>
        <v>Peak</v>
      </c>
      <c r="F563">
        <v>20.637409430045398</v>
      </c>
      <c r="G563">
        <v>31.229421835420201</v>
      </c>
      <c r="H563">
        <v>1013.74855452369</v>
      </c>
      <c r="I563">
        <v>2</v>
      </c>
      <c r="J563" t="s">
        <v>12</v>
      </c>
      <c r="K563" t="s">
        <v>12</v>
      </c>
      <c r="L563">
        <v>12.881859637821201</v>
      </c>
      <c r="M563" t="s">
        <v>17</v>
      </c>
      <c r="N563" t="s">
        <v>19</v>
      </c>
      <c r="O563">
        <v>57.2856388929386</v>
      </c>
      <c r="P563">
        <f t="shared" si="124"/>
        <v>425.90266798332675</v>
      </c>
      <c r="Q563">
        <f t="shared" si="116"/>
        <v>1182.2271842953064</v>
      </c>
      <c r="T563">
        <f t="shared" si="125"/>
        <v>68.31001817304238</v>
      </c>
      <c r="U563">
        <f t="shared" si="117"/>
        <v>11.02437928010378</v>
      </c>
      <c r="AC563" t="str">
        <f t="shared" si="118"/>
        <v>Low</v>
      </c>
      <c r="AD563" t="str">
        <f t="shared" si="119"/>
        <v>Medium</v>
      </c>
      <c r="AH563" t="str">
        <f t="shared" si="120"/>
        <v>Low</v>
      </c>
      <c r="AI563">
        <f t="shared" si="121"/>
        <v>0</v>
      </c>
      <c r="AJ563">
        <f t="shared" si="122"/>
        <v>0</v>
      </c>
      <c r="AK563" t="str">
        <f t="shared" si="123"/>
        <v>Low</v>
      </c>
    </row>
    <row r="564" spans="1:37" x14ac:dyDescent="0.25">
      <c r="A564" s="9">
        <v>44585.375</v>
      </c>
      <c r="B564" s="1" t="str">
        <f t="shared" si="112"/>
        <v>Monday</v>
      </c>
      <c r="C564" s="1" t="str">
        <f t="shared" si="113"/>
        <v>Weekday</v>
      </c>
      <c r="D564" s="4">
        <f t="shared" si="114"/>
        <v>9</v>
      </c>
      <c r="E564" s="4" t="str">
        <f t="shared" si="115"/>
        <v>Peak</v>
      </c>
      <c r="F564">
        <v>26.603751997681201</v>
      </c>
      <c r="G564">
        <v>33.5789359403676</v>
      </c>
      <c r="H564">
        <v>1868.40346371633</v>
      </c>
      <c r="I564">
        <v>3</v>
      </c>
      <c r="J564" t="s">
        <v>11</v>
      </c>
      <c r="K564" t="s">
        <v>11</v>
      </c>
      <c r="L564">
        <v>0.39168276366629101</v>
      </c>
      <c r="M564" t="s">
        <v>15</v>
      </c>
      <c r="N564" t="s">
        <v>19</v>
      </c>
      <c r="O564">
        <v>88.212387186822696</v>
      </c>
      <c r="P564">
        <f t="shared" si="124"/>
        <v>707.75962035412647</v>
      </c>
      <c r="Q564">
        <f t="shared" si="116"/>
        <v>2346.7804718416619</v>
      </c>
      <c r="T564">
        <f t="shared" si="125"/>
        <v>80.255940883322253</v>
      </c>
      <c r="U564">
        <f t="shared" si="117"/>
        <v>7.9564463035004422</v>
      </c>
      <c r="AC564" t="str">
        <f t="shared" si="118"/>
        <v>Low</v>
      </c>
      <c r="AD564" t="str">
        <f t="shared" si="119"/>
        <v>High</v>
      </c>
      <c r="AH564" t="str">
        <f t="shared" si="120"/>
        <v>High</v>
      </c>
      <c r="AI564">
        <f t="shared" si="121"/>
        <v>1</v>
      </c>
      <c r="AJ564">
        <f t="shared" si="122"/>
        <v>1</v>
      </c>
      <c r="AK564" t="str">
        <f t="shared" si="123"/>
        <v>High</v>
      </c>
    </row>
    <row r="565" spans="1:37" x14ac:dyDescent="0.25">
      <c r="A565" s="9">
        <v>44585.416666666664</v>
      </c>
      <c r="B565" s="1" t="str">
        <f t="shared" si="112"/>
        <v>Monday</v>
      </c>
      <c r="C565" s="1" t="str">
        <f t="shared" si="113"/>
        <v>Weekday</v>
      </c>
      <c r="D565" s="4">
        <f t="shared" si="114"/>
        <v>10</v>
      </c>
      <c r="E565" s="4" t="str">
        <f t="shared" si="115"/>
        <v>Peak</v>
      </c>
      <c r="F565">
        <v>24.0823109914821</v>
      </c>
      <c r="G565">
        <v>45.698359844361903</v>
      </c>
      <c r="H565">
        <v>1122.18531221577</v>
      </c>
      <c r="I565">
        <v>3</v>
      </c>
      <c r="J565" t="s">
        <v>12</v>
      </c>
      <c r="K565" t="s">
        <v>12</v>
      </c>
      <c r="L565">
        <v>24.0839099892344</v>
      </c>
      <c r="M565" t="s">
        <v>20</v>
      </c>
      <c r="N565" t="s">
        <v>19</v>
      </c>
      <c r="O565">
        <v>69.106189266945904</v>
      </c>
      <c r="P565">
        <f t="shared" si="124"/>
        <v>579.95770269045954</v>
      </c>
      <c r="Q565">
        <f t="shared" si="116"/>
        <v>1664.2367413628137</v>
      </c>
      <c r="T565">
        <f t="shared" si="125"/>
        <v>75.207464528314645</v>
      </c>
      <c r="U565">
        <f t="shared" si="117"/>
        <v>6.1012752613687411</v>
      </c>
      <c r="AC565" t="str">
        <f t="shared" si="118"/>
        <v>Low</v>
      </c>
      <c r="AD565" t="str">
        <f t="shared" si="119"/>
        <v>Medium</v>
      </c>
      <c r="AH565" t="str">
        <f t="shared" si="120"/>
        <v>Low</v>
      </c>
      <c r="AI565">
        <f t="shared" si="121"/>
        <v>0</v>
      </c>
      <c r="AJ565">
        <f t="shared" si="122"/>
        <v>0</v>
      </c>
      <c r="AK565" t="str">
        <f t="shared" si="123"/>
        <v>Medium</v>
      </c>
    </row>
    <row r="566" spans="1:37" x14ac:dyDescent="0.25">
      <c r="A566" s="9">
        <v>44585.458333333336</v>
      </c>
      <c r="B566" s="1" t="str">
        <f t="shared" si="112"/>
        <v>Monday</v>
      </c>
      <c r="C566" s="1" t="str">
        <f t="shared" si="113"/>
        <v>Weekday</v>
      </c>
      <c r="D566" s="4">
        <f t="shared" si="114"/>
        <v>11</v>
      </c>
      <c r="E566" s="4" t="str">
        <f t="shared" si="115"/>
        <v>Peak</v>
      </c>
      <c r="F566">
        <v>29.175520519086302</v>
      </c>
      <c r="G566">
        <v>47.299865567072402</v>
      </c>
      <c r="H566">
        <v>1861.2309454808001</v>
      </c>
      <c r="I566">
        <v>2</v>
      </c>
      <c r="J566" t="s">
        <v>12</v>
      </c>
      <c r="K566" t="s">
        <v>12</v>
      </c>
      <c r="L566">
        <v>16.563927714493001</v>
      </c>
      <c r="M566" t="s">
        <v>20</v>
      </c>
      <c r="N566" t="s">
        <v>19</v>
      </c>
      <c r="O566">
        <v>80.222312023638693</v>
      </c>
      <c r="P566">
        <f t="shared" si="124"/>
        <v>851.21099755962587</v>
      </c>
      <c r="Q566">
        <f t="shared" si="116"/>
        <v>2340.5277105342143</v>
      </c>
      <c r="T566">
        <f t="shared" si="125"/>
        <v>85.405183930827974</v>
      </c>
      <c r="U566">
        <f t="shared" si="117"/>
        <v>5.1828719071892806</v>
      </c>
      <c r="AC566" t="str">
        <f t="shared" si="118"/>
        <v>Low</v>
      </c>
      <c r="AD566" t="str">
        <f t="shared" si="119"/>
        <v>High</v>
      </c>
      <c r="AH566" t="str">
        <f t="shared" si="120"/>
        <v>High</v>
      </c>
      <c r="AI566">
        <f t="shared" si="121"/>
        <v>0</v>
      </c>
      <c r="AJ566">
        <f t="shared" si="122"/>
        <v>0</v>
      </c>
      <c r="AK566" t="str">
        <f t="shared" si="123"/>
        <v>High</v>
      </c>
    </row>
    <row r="567" spans="1:37" x14ac:dyDescent="0.25">
      <c r="A567" s="9">
        <v>44585.5</v>
      </c>
      <c r="B567" s="1" t="str">
        <f t="shared" si="112"/>
        <v>Monday</v>
      </c>
      <c r="C567" s="1" t="str">
        <f t="shared" si="113"/>
        <v>Weekday</v>
      </c>
      <c r="D567" s="4">
        <f t="shared" si="114"/>
        <v>12</v>
      </c>
      <c r="E567" s="4" t="str">
        <f t="shared" si="115"/>
        <v>Peak</v>
      </c>
      <c r="F567">
        <v>25.411293675089599</v>
      </c>
      <c r="G567">
        <v>37.160717625142198</v>
      </c>
      <c r="H567">
        <v>1888.50549685396</v>
      </c>
      <c r="I567">
        <v>9</v>
      </c>
      <c r="J567" t="s">
        <v>11</v>
      </c>
      <c r="K567" t="s">
        <v>11</v>
      </c>
      <c r="L567">
        <v>19.275052140847102</v>
      </c>
      <c r="M567" t="s">
        <v>16</v>
      </c>
      <c r="N567" t="s">
        <v>19</v>
      </c>
      <c r="O567">
        <v>77.912033598691494</v>
      </c>
      <c r="P567">
        <f t="shared" si="124"/>
        <v>645.73384624164862</v>
      </c>
      <c r="Q567">
        <f t="shared" si="116"/>
        <v>1979.8455665997974</v>
      </c>
      <c r="T567">
        <f t="shared" si="125"/>
        <v>77.868378520714913</v>
      </c>
      <c r="U567">
        <f t="shared" si="117"/>
        <v>4.3655077976580969E-2</v>
      </c>
      <c r="AC567" t="str">
        <f t="shared" si="118"/>
        <v>High</v>
      </c>
      <c r="AD567" t="str">
        <f t="shared" si="119"/>
        <v>High</v>
      </c>
      <c r="AH567" t="str">
        <f t="shared" si="120"/>
        <v>High</v>
      </c>
      <c r="AI567">
        <f t="shared" si="121"/>
        <v>1</v>
      </c>
      <c r="AJ567">
        <f t="shared" si="122"/>
        <v>1</v>
      </c>
      <c r="AK567" t="str">
        <f t="shared" si="123"/>
        <v>Medium</v>
      </c>
    </row>
    <row r="568" spans="1:37" x14ac:dyDescent="0.25">
      <c r="A568" s="9">
        <v>44585.541666666664</v>
      </c>
      <c r="B568" s="1" t="str">
        <f t="shared" si="112"/>
        <v>Monday</v>
      </c>
      <c r="C568" s="1" t="str">
        <f t="shared" si="113"/>
        <v>Weekday</v>
      </c>
      <c r="D568" s="4">
        <f t="shared" si="114"/>
        <v>13</v>
      </c>
      <c r="E568" s="4" t="str">
        <f t="shared" si="115"/>
        <v>Peak</v>
      </c>
      <c r="F568">
        <v>28.788470094804001</v>
      </c>
      <c r="G568">
        <v>54.580531568039298</v>
      </c>
      <c r="H568">
        <v>1838.1501437300201</v>
      </c>
      <c r="I568">
        <v>3</v>
      </c>
      <c r="J568" t="s">
        <v>11</v>
      </c>
      <c r="K568" t="s">
        <v>11</v>
      </c>
      <c r="L568">
        <v>18.9961504653186</v>
      </c>
      <c r="M568" t="s">
        <v>20</v>
      </c>
      <c r="N568" t="s">
        <v>19</v>
      </c>
      <c r="O568">
        <v>83.0243540344661</v>
      </c>
      <c r="P568">
        <f t="shared" si="124"/>
        <v>828.77601039942431</v>
      </c>
      <c r="Q568">
        <f t="shared" si="116"/>
        <v>2390.1441332616473</v>
      </c>
      <c r="T568">
        <f t="shared" si="125"/>
        <v>84.630224330194523</v>
      </c>
      <c r="U568">
        <f t="shared" si="117"/>
        <v>1.6058702957284225</v>
      </c>
      <c r="AC568" t="str">
        <f t="shared" si="118"/>
        <v>Low</v>
      </c>
      <c r="AD568" t="str">
        <f t="shared" si="119"/>
        <v>High</v>
      </c>
      <c r="AH568" t="str">
        <f t="shared" si="120"/>
        <v>High</v>
      </c>
      <c r="AI568">
        <f t="shared" si="121"/>
        <v>1</v>
      </c>
      <c r="AJ568">
        <f t="shared" si="122"/>
        <v>1</v>
      </c>
      <c r="AK568" t="str">
        <f t="shared" si="123"/>
        <v>High</v>
      </c>
    </row>
    <row r="569" spans="1:37" x14ac:dyDescent="0.25">
      <c r="A569" s="9">
        <v>44585.583333333336</v>
      </c>
      <c r="B569" s="1" t="str">
        <f t="shared" si="112"/>
        <v>Monday</v>
      </c>
      <c r="C569" s="1" t="str">
        <f t="shared" si="113"/>
        <v>Weekday</v>
      </c>
      <c r="D569" s="4">
        <f t="shared" si="114"/>
        <v>14</v>
      </c>
      <c r="E569" s="4" t="str">
        <f t="shared" si="115"/>
        <v>Peak</v>
      </c>
      <c r="F569">
        <v>29.986663023194001</v>
      </c>
      <c r="G569">
        <v>56.732424553345297</v>
      </c>
      <c r="H569">
        <v>1868.63142086316</v>
      </c>
      <c r="I569">
        <v>1</v>
      </c>
      <c r="J569" t="s">
        <v>12</v>
      </c>
      <c r="K569" t="s">
        <v>11</v>
      </c>
      <c r="L569">
        <v>13.2050178132565</v>
      </c>
      <c r="M569" t="s">
        <v>21</v>
      </c>
      <c r="N569" t="s">
        <v>19</v>
      </c>
      <c r="O569">
        <v>89.1091385858238</v>
      </c>
      <c r="P569">
        <f t="shared" si="124"/>
        <v>899.19995926659044</v>
      </c>
      <c r="Q569">
        <f t="shared" si="116"/>
        <v>2672.0857110601924</v>
      </c>
      <c r="T569">
        <f t="shared" si="125"/>
        <v>87.029268627817316</v>
      </c>
      <c r="U569">
        <f t="shared" si="117"/>
        <v>2.0798699580064834</v>
      </c>
      <c r="AC569" t="str">
        <f t="shared" si="118"/>
        <v>Low</v>
      </c>
      <c r="AD569" t="str">
        <f t="shared" si="119"/>
        <v>High</v>
      </c>
      <c r="AH569" t="str">
        <f t="shared" si="120"/>
        <v>High</v>
      </c>
      <c r="AI569">
        <f t="shared" si="121"/>
        <v>0</v>
      </c>
      <c r="AJ569">
        <f t="shared" si="122"/>
        <v>1</v>
      </c>
      <c r="AK569" t="str">
        <f t="shared" si="123"/>
        <v>High</v>
      </c>
    </row>
    <row r="570" spans="1:37" x14ac:dyDescent="0.25">
      <c r="A570" s="9">
        <v>44585.625</v>
      </c>
      <c r="B570" s="1" t="str">
        <f t="shared" si="112"/>
        <v>Monday</v>
      </c>
      <c r="C570" s="1" t="str">
        <f t="shared" si="113"/>
        <v>Weekday</v>
      </c>
      <c r="D570" s="4">
        <f t="shared" si="114"/>
        <v>15</v>
      </c>
      <c r="E570" s="4" t="str">
        <f t="shared" si="115"/>
        <v>Peak</v>
      </c>
      <c r="F570">
        <v>22.994690388903098</v>
      </c>
      <c r="G570">
        <v>41.891269597390199</v>
      </c>
      <c r="H570">
        <v>1767.1412784459999</v>
      </c>
      <c r="I570">
        <v>7</v>
      </c>
      <c r="J570" t="s">
        <v>12</v>
      </c>
      <c r="K570" t="s">
        <v>11</v>
      </c>
      <c r="L570">
        <v>16.616608125909199</v>
      </c>
      <c r="M570" t="s">
        <v>13</v>
      </c>
      <c r="N570" t="s">
        <v>14</v>
      </c>
      <c r="O570">
        <v>72.978993092832695</v>
      </c>
      <c r="P570">
        <f t="shared" si="124"/>
        <v>528.7557860815125</v>
      </c>
      <c r="Q570">
        <f t="shared" si="116"/>
        <v>1678.1293510635855</v>
      </c>
      <c r="T570">
        <f t="shared" si="125"/>
        <v>73.029810210073705</v>
      </c>
      <c r="U570">
        <f t="shared" si="117"/>
        <v>5.0817117241010124E-2</v>
      </c>
      <c r="AC570" t="str">
        <f t="shared" si="118"/>
        <v>High</v>
      </c>
      <c r="AD570" t="str">
        <f t="shared" si="119"/>
        <v>High</v>
      </c>
      <c r="AH570" t="str">
        <f t="shared" si="120"/>
        <v>Low</v>
      </c>
      <c r="AI570">
        <f t="shared" si="121"/>
        <v>0</v>
      </c>
      <c r="AJ570">
        <f t="shared" si="122"/>
        <v>1</v>
      </c>
      <c r="AK570" t="str">
        <f t="shared" si="123"/>
        <v>Medium</v>
      </c>
    </row>
    <row r="571" spans="1:37" x14ac:dyDescent="0.25">
      <c r="A571" s="9">
        <v>44585.666666666664</v>
      </c>
      <c r="B571" s="1" t="str">
        <f t="shared" si="112"/>
        <v>Monday</v>
      </c>
      <c r="C571" s="1" t="str">
        <f t="shared" si="113"/>
        <v>Weekday</v>
      </c>
      <c r="D571" s="4">
        <f t="shared" si="114"/>
        <v>16</v>
      </c>
      <c r="E571" s="4" t="str">
        <f t="shared" si="115"/>
        <v>Peak</v>
      </c>
      <c r="F571">
        <v>25.874134064422599</v>
      </c>
      <c r="G571">
        <v>57.997373716117401</v>
      </c>
      <c r="H571">
        <v>1463.66912766979</v>
      </c>
      <c r="I571">
        <v>7</v>
      </c>
      <c r="J571" t="s">
        <v>12</v>
      </c>
      <c r="K571" t="s">
        <v>11</v>
      </c>
      <c r="L571">
        <v>16.3239769424749</v>
      </c>
      <c r="M571" t="s">
        <v>18</v>
      </c>
      <c r="N571" t="s">
        <v>14</v>
      </c>
      <c r="O571">
        <v>74.445588931318795</v>
      </c>
      <c r="P571">
        <f t="shared" si="124"/>
        <v>669.47081358371395</v>
      </c>
      <c r="Q571">
        <f t="shared" si="116"/>
        <v>1926.2151485138377</v>
      </c>
      <c r="T571">
        <f t="shared" si="125"/>
        <v>78.795086207289941</v>
      </c>
      <c r="U571">
        <f t="shared" si="117"/>
        <v>4.3494972759711459</v>
      </c>
      <c r="AC571" t="str">
        <f t="shared" si="118"/>
        <v>High</v>
      </c>
      <c r="AD571" t="str">
        <f t="shared" si="119"/>
        <v>Medium</v>
      </c>
      <c r="AH571" t="str">
        <f t="shared" si="120"/>
        <v>Low</v>
      </c>
      <c r="AI571">
        <f t="shared" si="121"/>
        <v>0</v>
      </c>
      <c r="AJ571">
        <f t="shared" si="122"/>
        <v>1</v>
      </c>
      <c r="AK571" t="str">
        <f t="shared" si="123"/>
        <v>Medium</v>
      </c>
    </row>
    <row r="572" spans="1:37" x14ac:dyDescent="0.25">
      <c r="A572" s="9">
        <v>44585.708333333336</v>
      </c>
      <c r="B572" s="1" t="str">
        <f t="shared" si="112"/>
        <v>Monday</v>
      </c>
      <c r="C572" s="1" t="str">
        <f t="shared" si="113"/>
        <v>Weekday</v>
      </c>
      <c r="D572" s="4">
        <f t="shared" si="114"/>
        <v>17</v>
      </c>
      <c r="E572" s="4" t="str">
        <f t="shared" si="115"/>
        <v>Peak</v>
      </c>
      <c r="F572">
        <v>25.823889448751501</v>
      </c>
      <c r="G572">
        <v>39.306797491808098</v>
      </c>
      <c r="H572">
        <v>1672.25856034548</v>
      </c>
      <c r="I572">
        <v>9</v>
      </c>
      <c r="J572" t="s">
        <v>12</v>
      </c>
      <c r="K572" t="s">
        <v>11</v>
      </c>
      <c r="L572">
        <v>26.7186542872054</v>
      </c>
      <c r="M572" t="s">
        <v>15</v>
      </c>
      <c r="N572" t="s">
        <v>19</v>
      </c>
      <c r="O572">
        <v>75.465148446766605</v>
      </c>
      <c r="P572">
        <f t="shared" si="124"/>
        <v>666.87326626133915</v>
      </c>
      <c r="Q572">
        <f t="shared" si="116"/>
        <v>1948.8036507229219</v>
      </c>
      <c r="T572">
        <f t="shared" si="125"/>
        <v>78.694485497791547</v>
      </c>
      <c r="U572">
        <f t="shared" si="117"/>
        <v>3.2293370510249417</v>
      </c>
      <c r="AC572" t="str">
        <f t="shared" si="118"/>
        <v>High</v>
      </c>
      <c r="AD572" t="str">
        <f t="shared" si="119"/>
        <v>High</v>
      </c>
      <c r="AH572" t="str">
        <f t="shared" si="120"/>
        <v>Low</v>
      </c>
      <c r="AI572">
        <f t="shared" si="121"/>
        <v>0</v>
      </c>
      <c r="AJ572">
        <f t="shared" si="122"/>
        <v>1</v>
      </c>
      <c r="AK572" t="str">
        <f t="shared" si="123"/>
        <v>Medium</v>
      </c>
    </row>
    <row r="573" spans="1:37" x14ac:dyDescent="0.25">
      <c r="A573" s="9">
        <v>44585.75</v>
      </c>
      <c r="B573" s="1" t="str">
        <f t="shared" si="112"/>
        <v>Monday</v>
      </c>
      <c r="C573" s="1" t="str">
        <f t="shared" si="113"/>
        <v>Weekday</v>
      </c>
      <c r="D573" s="4">
        <f t="shared" si="114"/>
        <v>18</v>
      </c>
      <c r="E573" s="4" t="str">
        <f t="shared" si="115"/>
        <v>Peak</v>
      </c>
      <c r="F573">
        <v>24.119290226388401</v>
      </c>
      <c r="G573">
        <v>48.552224524018399</v>
      </c>
      <c r="H573">
        <v>1666.87763609853</v>
      </c>
      <c r="I573">
        <v>4</v>
      </c>
      <c r="J573" t="s">
        <v>11</v>
      </c>
      <c r="K573" t="s">
        <v>11</v>
      </c>
      <c r="L573">
        <v>11.1367951509707</v>
      </c>
      <c r="M573" t="s">
        <v>17</v>
      </c>
      <c r="N573" t="s">
        <v>19</v>
      </c>
      <c r="O573">
        <v>82.223456120348999</v>
      </c>
      <c r="P573">
        <f t="shared" si="124"/>
        <v>581.74016102475503</v>
      </c>
      <c r="Q573">
        <f t="shared" si="116"/>
        <v>1983.1714015834091</v>
      </c>
      <c r="T573">
        <f t="shared" si="125"/>
        <v>75.28150504427029</v>
      </c>
      <c r="U573">
        <f t="shared" si="117"/>
        <v>6.9419510760787091</v>
      </c>
      <c r="AC573" t="str">
        <f t="shared" si="118"/>
        <v>Low</v>
      </c>
      <c r="AD573" t="str">
        <f t="shared" si="119"/>
        <v>High</v>
      </c>
      <c r="AH573" t="str">
        <f t="shared" si="120"/>
        <v>High</v>
      </c>
      <c r="AI573">
        <f t="shared" si="121"/>
        <v>1</v>
      </c>
      <c r="AJ573">
        <f t="shared" si="122"/>
        <v>1</v>
      </c>
      <c r="AK573" t="str">
        <f t="shared" si="123"/>
        <v>Medium</v>
      </c>
    </row>
    <row r="574" spans="1:37" x14ac:dyDescent="0.25">
      <c r="A574" s="9">
        <v>44585.791666666664</v>
      </c>
      <c r="B574" s="1" t="str">
        <f t="shared" si="112"/>
        <v>Monday</v>
      </c>
      <c r="C574" s="1" t="str">
        <f t="shared" si="113"/>
        <v>Weekday</v>
      </c>
      <c r="D574" s="4">
        <f t="shared" si="114"/>
        <v>19</v>
      </c>
      <c r="E574" s="4" t="str">
        <f t="shared" si="115"/>
        <v>Peak</v>
      </c>
      <c r="F574">
        <v>25.026543725776701</v>
      </c>
      <c r="G574">
        <v>34.217803149511496</v>
      </c>
      <c r="H574">
        <v>1421.9714508311299</v>
      </c>
      <c r="I574">
        <v>6</v>
      </c>
      <c r="J574" t="s">
        <v>12</v>
      </c>
      <c r="K574" t="s">
        <v>11</v>
      </c>
      <c r="L574">
        <v>5.1596579287142497</v>
      </c>
      <c r="M574" t="s">
        <v>16</v>
      </c>
      <c r="N574" t="s">
        <v>14</v>
      </c>
      <c r="O574">
        <v>77.536408503358103</v>
      </c>
      <c r="P574">
        <f t="shared" si="124"/>
        <v>626.32789085821321</v>
      </c>
      <c r="Q574">
        <f t="shared" si="116"/>
        <v>1940.468317748976</v>
      </c>
      <c r="T574">
        <f t="shared" si="125"/>
        <v>77.098024974103652</v>
      </c>
      <c r="U574">
        <f t="shared" si="117"/>
        <v>0.43838352925445179</v>
      </c>
      <c r="AC574" t="str">
        <f t="shared" si="118"/>
        <v>High</v>
      </c>
      <c r="AD574" t="str">
        <f t="shared" si="119"/>
        <v>Medium</v>
      </c>
      <c r="AH574" t="str">
        <f t="shared" si="120"/>
        <v>High</v>
      </c>
      <c r="AI574">
        <f t="shared" si="121"/>
        <v>0</v>
      </c>
      <c r="AJ574">
        <f t="shared" si="122"/>
        <v>1</v>
      </c>
      <c r="AK574" t="str">
        <f t="shared" si="123"/>
        <v>Medium</v>
      </c>
    </row>
    <row r="575" spans="1:37" x14ac:dyDescent="0.25">
      <c r="A575" s="9">
        <v>44585.833333333336</v>
      </c>
      <c r="B575" s="1" t="str">
        <f t="shared" si="112"/>
        <v>Monday</v>
      </c>
      <c r="C575" s="1" t="str">
        <f t="shared" si="113"/>
        <v>Weekday</v>
      </c>
      <c r="D575" s="4">
        <f t="shared" si="114"/>
        <v>20</v>
      </c>
      <c r="E575" s="4" t="str">
        <f t="shared" si="115"/>
        <v>Peak</v>
      </c>
      <c r="F575">
        <v>23.722752704652098</v>
      </c>
      <c r="G575">
        <v>49.106097946796702</v>
      </c>
      <c r="H575">
        <v>1785.8436587149999</v>
      </c>
      <c r="I575">
        <v>2</v>
      </c>
      <c r="J575" t="s">
        <v>11</v>
      </c>
      <c r="K575" t="s">
        <v>12</v>
      </c>
      <c r="L575">
        <v>19.426209860804001</v>
      </c>
      <c r="M575" t="s">
        <v>18</v>
      </c>
      <c r="N575" t="s">
        <v>19</v>
      </c>
      <c r="O575">
        <v>76.666827055242706</v>
      </c>
      <c r="P575">
        <f t="shared" si="124"/>
        <v>562.76899588607841</v>
      </c>
      <c r="Q575">
        <f t="shared" si="116"/>
        <v>1818.7481788818536</v>
      </c>
      <c r="T575">
        <f t="shared" si="125"/>
        <v>74.487550199625019</v>
      </c>
      <c r="U575">
        <f t="shared" si="117"/>
        <v>2.1792768556176867</v>
      </c>
      <c r="AC575" t="str">
        <f t="shared" si="118"/>
        <v>Low</v>
      </c>
      <c r="AD575" t="str">
        <f t="shared" si="119"/>
        <v>High</v>
      </c>
      <c r="AH575" t="str">
        <f t="shared" si="120"/>
        <v>Low</v>
      </c>
      <c r="AI575">
        <f t="shared" si="121"/>
        <v>1</v>
      </c>
      <c r="AJ575">
        <f t="shared" si="122"/>
        <v>0</v>
      </c>
      <c r="AK575" t="str">
        <f t="shared" si="123"/>
        <v>Medium</v>
      </c>
    </row>
    <row r="576" spans="1:37" x14ac:dyDescent="0.25">
      <c r="A576" s="9">
        <v>44585.875</v>
      </c>
      <c r="B576" s="1" t="str">
        <f t="shared" si="112"/>
        <v>Monday</v>
      </c>
      <c r="C576" s="1" t="str">
        <f t="shared" si="113"/>
        <v>Weekday</v>
      </c>
      <c r="D576" s="4">
        <f t="shared" si="114"/>
        <v>21</v>
      </c>
      <c r="E576" s="4" t="str">
        <f t="shared" si="115"/>
        <v>Peak</v>
      </c>
      <c r="F576">
        <v>21.105905382991899</v>
      </c>
      <c r="G576">
        <v>42.676832466206399</v>
      </c>
      <c r="H576">
        <v>1657.0048292945301</v>
      </c>
      <c r="I576">
        <v>6</v>
      </c>
      <c r="J576" t="s">
        <v>12</v>
      </c>
      <c r="K576" t="s">
        <v>12</v>
      </c>
      <c r="L576">
        <v>13.158711326297</v>
      </c>
      <c r="M576" t="s">
        <v>18</v>
      </c>
      <c r="N576" t="s">
        <v>19</v>
      </c>
      <c r="O576">
        <v>63.290288493589898</v>
      </c>
      <c r="P576">
        <f t="shared" si="124"/>
        <v>445.45924203580643</v>
      </c>
      <c r="Q576">
        <f t="shared" si="116"/>
        <v>1335.7988406079694</v>
      </c>
      <c r="T576">
        <f t="shared" si="125"/>
        <v>69.248049534891507</v>
      </c>
      <c r="U576">
        <f t="shared" si="117"/>
        <v>5.9577610413016089</v>
      </c>
      <c r="AC576" t="str">
        <f t="shared" si="118"/>
        <v>High</v>
      </c>
      <c r="AD576" t="str">
        <f t="shared" si="119"/>
        <v>High</v>
      </c>
      <c r="AH576" t="str">
        <f t="shared" si="120"/>
        <v>Low</v>
      </c>
      <c r="AI576">
        <f t="shared" si="121"/>
        <v>0</v>
      </c>
      <c r="AJ576">
        <f t="shared" si="122"/>
        <v>0</v>
      </c>
      <c r="AK576" t="str">
        <f t="shared" si="123"/>
        <v>Low</v>
      </c>
    </row>
    <row r="577" spans="1:37" x14ac:dyDescent="0.25">
      <c r="A577" s="9">
        <v>44585.916666666664</v>
      </c>
      <c r="B577" s="1" t="str">
        <f t="shared" si="112"/>
        <v>Monday</v>
      </c>
      <c r="C577" s="1" t="str">
        <f t="shared" si="113"/>
        <v>Weekday</v>
      </c>
      <c r="D577" s="4">
        <f t="shared" si="114"/>
        <v>22</v>
      </c>
      <c r="E577" s="4" t="str">
        <f t="shared" si="115"/>
        <v>Off-Peak</v>
      </c>
      <c r="F577">
        <v>29.8959945463473</v>
      </c>
      <c r="G577">
        <v>39.336988978077599</v>
      </c>
      <c r="H577">
        <v>1708.9568652297901</v>
      </c>
      <c r="I577">
        <v>5</v>
      </c>
      <c r="J577" t="s">
        <v>12</v>
      </c>
      <c r="K577" t="s">
        <v>11</v>
      </c>
      <c r="L577">
        <v>29.965327337773299</v>
      </c>
      <c r="M577" t="s">
        <v>18</v>
      </c>
      <c r="N577" t="s">
        <v>14</v>
      </c>
      <c r="O577">
        <v>76.0803476282926</v>
      </c>
      <c r="P577">
        <f t="shared" si="124"/>
        <v>893.77048991522747</v>
      </c>
      <c r="Q577">
        <f t="shared" si="116"/>
        <v>2274.4976577796424</v>
      </c>
      <c r="T577">
        <f t="shared" si="125"/>
        <v>86.847730507203053</v>
      </c>
      <c r="U577">
        <f t="shared" si="117"/>
        <v>10.767382878910453</v>
      </c>
      <c r="AC577" t="str">
        <f t="shared" si="118"/>
        <v>Medium</v>
      </c>
      <c r="AD577" t="str">
        <f t="shared" si="119"/>
        <v>High</v>
      </c>
      <c r="AH577" t="str">
        <f t="shared" si="120"/>
        <v>Low</v>
      </c>
      <c r="AI577">
        <f t="shared" si="121"/>
        <v>0</v>
      </c>
      <c r="AJ577">
        <f t="shared" si="122"/>
        <v>1</v>
      </c>
      <c r="AK577" t="str">
        <f t="shared" si="123"/>
        <v>High</v>
      </c>
    </row>
    <row r="578" spans="1:37" x14ac:dyDescent="0.25">
      <c r="A578" s="9">
        <v>44585.958333333336</v>
      </c>
      <c r="B578" s="1" t="str">
        <f t="shared" si="112"/>
        <v>Monday</v>
      </c>
      <c r="C578" s="1" t="str">
        <f t="shared" si="113"/>
        <v>Weekday</v>
      </c>
      <c r="D578" s="4">
        <f t="shared" si="114"/>
        <v>23</v>
      </c>
      <c r="E578" s="4" t="str">
        <f t="shared" si="115"/>
        <v>Off-Peak</v>
      </c>
      <c r="F578">
        <v>26.143975464627701</v>
      </c>
      <c r="G578">
        <v>30.2231421416231</v>
      </c>
      <c r="H578">
        <v>1099.86134064774</v>
      </c>
      <c r="I578">
        <v>8</v>
      </c>
      <c r="J578" t="s">
        <v>12</v>
      </c>
      <c r="K578" t="s">
        <v>12</v>
      </c>
      <c r="L578">
        <v>9.7877383090499794</v>
      </c>
      <c r="M578" t="s">
        <v>21</v>
      </c>
      <c r="N578" t="s">
        <v>14</v>
      </c>
      <c r="O578">
        <v>83.501096631712898</v>
      </c>
      <c r="P578">
        <f t="shared" si="124"/>
        <v>683.50745309505521</v>
      </c>
      <c r="Q578">
        <f t="shared" si="116"/>
        <v>2183.0506216090089</v>
      </c>
      <c r="T578">
        <f t="shared" si="125"/>
        <v>79.335367707110223</v>
      </c>
      <c r="U578">
        <f t="shared" si="117"/>
        <v>4.165728924602675</v>
      </c>
      <c r="AC578" t="str">
        <f t="shared" si="118"/>
        <v>High</v>
      </c>
      <c r="AD578" t="str">
        <f t="shared" si="119"/>
        <v>Medium</v>
      </c>
      <c r="AH578" t="str">
        <f t="shared" si="120"/>
        <v>High</v>
      </c>
      <c r="AI578">
        <f t="shared" si="121"/>
        <v>0</v>
      </c>
      <c r="AJ578">
        <f t="shared" si="122"/>
        <v>0</v>
      </c>
      <c r="AK578" t="str">
        <f t="shared" si="123"/>
        <v>High</v>
      </c>
    </row>
    <row r="579" spans="1:37" x14ac:dyDescent="0.25">
      <c r="A579" s="9">
        <v>44586</v>
      </c>
      <c r="B579" s="1" t="str">
        <f t="shared" si="112"/>
        <v>Tuesday</v>
      </c>
      <c r="C579" s="1" t="str">
        <f t="shared" si="113"/>
        <v>Weekday</v>
      </c>
      <c r="D579" s="4">
        <f t="shared" si="114"/>
        <v>0</v>
      </c>
      <c r="E579" s="4" t="str">
        <f t="shared" si="115"/>
        <v>Off-Peak</v>
      </c>
      <c r="F579">
        <v>23.918155720609299</v>
      </c>
      <c r="G579">
        <v>36.105329471559998</v>
      </c>
      <c r="H579">
        <v>1724.9075109681501</v>
      </c>
      <c r="I579">
        <v>4</v>
      </c>
      <c r="J579" t="s">
        <v>11</v>
      </c>
      <c r="K579" t="s">
        <v>12</v>
      </c>
      <c r="L579">
        <v>23.249552404774299</v>
      </c>
      <c r="M579" t="s">
        <v>20</v>
      </c>
      <c r="N579" t="s">
        <v>19</v>
      </c>
      <c r="O579">
        <v>79.405974949545197</v>
      </c>
      <c r="P579">
        <f t="shared" si="124"/>
        <v>572.07817307531536</v>
      </c>
      <c r="Q579">
        <f t="shared" si="116"/>
        <v>1899.2444739900232</v>
      </c>
      <c r="T579">
        <f t="shared" si="125"/>
        <v>74.878789773873137</v>
      </c>
      <c r="U579">
        <f t="shared" si="117"/>
        <v>4.5271851756720594</v>
      </c>
      <c r="AC579" t="str">
        <f t="shared" si="118"/>
        <v>Low</v>
      </c>
      <c r="AD579" t="str">
        <f t="shared" si="119"/>
        <v>High</v>
      </c>
      <c r="AH579" t="str">
        <f t="shared" si="120"/>
        <v>High</v>
      </c>
      <c r="AI579">
        <f t="shared" si="121"/>
        <v>1</v>
      </c>
      <c r="AJ579">
        <f t="shared" si="122"/>
        <v>0</v>
      </c>
      <c r="AK579" t="str">
        <f t="shared" si="123"/>
        <v>Medium</v>
      </c>
    </row>
    <row r="580" spans="1:37" x14ac:dyDescent="0.25">
      <c r="A580" s="9">
        <v>44586.041666666664</v>
      </c>
      <c r="B580" s="1" t="str">
        <f t="shared" ref="B580:B643" si="126">TEXT(A580,"dddd")</f>
        <v>Tuesday</v>
      </c>
      <c r="C580" s="1" t="str">
        <f t="shared" ref="C580:C643" si="127">IF(OR(B580="Saturday", B580="Sunday"), "Weekend", "Weekday")</f>
        <v>Weekday</v>
      </c>
      <c r="D580" s="4">
        <f t="shared" ref="D580:D643" si="128">HOUR(A580)</f>
        <v>1</v>
      </c>
      <c r="E580" s="4" t="str">
        <f t="shared" ref="E580:E643" si="129">IF(AND(D580&gt;=8, D580&lt;22), "Peak", "Off-Peak")</f>
        <v>Off-Peak</v>
      </c>
      <c r="F580">
        <v>23.0386334704658</v>
      </c>
      <c r="G580">
        <v>34.697647677045097</v>
      </c>
      <c r="H580">
        <v>1305.2667765246699</v>
      </c>
      <c r="I580">
        <v>2</v>
      </c>
      <c r="J580" t="s">
        <v>11</v>
      </c>
      <c r="K580" t="s">
        <v>12</v>
      </c>
      <c r="L580">
        <v>17.3641931620833</v>
      </c>
      <c r="M580" t="s">
        <v>21</v>
      </c>
      <c r="N580" t="s">
        <v>14</v>
      </c>
      <c r="O580">
        <v>71.401152697534997</v>
      </c>
      <c r="P580">
        <f t="shared" si="124"/>
        <v>530.77863218646701</v>
      </c>
      <c r="Q580">
        <f t="shared" ref="Q580:Q643" si="130">F580*O580</f>
        <v>1644.9849863672694</v>
      </c>
      <c r="T580">
        <f t="shared" si="125"/>
        <v>73.117793870087979</v>
      </c>
      <c r="U580">
        <f t="shared" ref="U580:U643" si="131">ABS(O580-T580)</f>
        <v>1.7166411725529827</v>
      </c>
      <c r="AC580" t="str">
        <f t="shared" ref="AC580:AC643" si="132">IF(I580 &lt;= 4, "Low", IF(I580 &lt;= 5, "Medium", "High"))</f>
        <v>Low</v>
      </c>
      <c r="AD580" t="str">
        <f t="shared" ref="AD580:AD643" si="133">IF(H580 &lt;= 1000, "Low", IF(H580 &lt;= 1500, "Medium", "High"))</f>
        <v>Medium</v>
      </c>
      <c r="AH580" t="str">
        <f t="shared" ref="AH580:AH643" si="134">IF(O580&gt;=$V$4, "High", "Low")</f>
        <v>Low</v>
      </c>
      <c r="AI580">
        <f t="shared" ref="AI580:AI643" si="135">IF(J580 = "On", 1, 0)</f>
        <v>1</v>
      </c>
      <c r="AJ580">
        <f t="shared" ref="AJ580:AJ643" si="136">IF(K580 = "On", 1, 0)</f>
        <v>0</v>
      </c>
      <c r="AK580" t="str">
        <f t="shared" ref="AK580:AK643" si="137">IF(F580 &lt;= 22, "Low", IF(F580 &lt;= 26, "Medium", "High"))</f>
        <v>Medium</v>
      </c>
    </row>
    <row r="581" spans="1:37" x14ac:dyDescent="0.25">
      <c r="A581" s="9">
        <v>44586.083333333336</v>
      </c>
      <c r="B581" s="1" t="str">
        <f t="shared" si="126"/>
        <v>Tuesday</v>
      </c>
      <c r="C581" s="1" t="str">
        <f t="shared" si="127"/>
        <v>Weekday</v>
      </c>
      <c r="D581" s="4">
        <f t="shared" si="128"/>
        <v>2</v>
      </c>
      <c r="E581" s="4" t="str">
        <f t="shared" si="129"/>
        <v>Off-Peak</v>
      </c>
      <c r="F581">
        <v>22.940665376197899</v>
      </c>
      <c r="G581">
        <v>49.6840605534126</v>
      </c>
      <c r="H581">
        <v>1444.8862756962201</v>
      </c>
      <c r="I581">
        <v>8</v>
      </c>
      <c r="J581" t="s">
        <v>12</v>
      </c>
      <c r="K581" t="s">
        <v>12</v>
      </c>
      <c r="L581">
        <v>5.9558103118153998</v>
      </c>
      <c r="M581" t="s">
        <v>13</v>
      </c>
      <c r="N581" t="s">
        <v>19</v>
      </c>
      <c r="O581">
        <v>67.6281106157073</v>
      </c>
      <c r="P581">
        <f t="shared" ref="P581:P644" si="138">F581^2</f>
        <v>526.27412790268511</v>
      </c>
      <c r="Q581">
        <f t="shared" si="130"/>
        <v>1551.433855659438</v>
      </c>
      <c r="T581">
        <f t="shared" ref="T581:T644" si="139">($S$6*F581)+$R$4</f>
        <v>72.921640318908047</v>
      </c>
      <c r="U581">
        <f t="shared" si="131"/>
        <v>5.2935297032007469</v>
      </c>
      <c r="AC581" t="str">
        <f t="shared" si="132"/>
        <v>High</v>
      </c>
      <c r="AD581" t="str">
        <f t="shared" si="133"/>
        <v>Medium</v>
      </c>
      <c r="AH581" t="str">
        <f t="shared" si="134"/>
        <v>Low</v>
      </c>
      <c r="AI581">
        <f t="shared" si="135"/>
        <v>0</v>
      </c>
      <c r="AJ581">
        <f t="shared" si="136"/>
        <v>0</v>
      </c>
      <c r="AK581" t="str">
        <f t="shared" si="137"/>
        <v>Medium</v>
      </c>
    </row>
    <row r="582" spans="1:37" x14ac:dyDescent="0.25">
      <c r="A582" s="9">
        <v>44586.125</v>
      </c>
      <c r="B582" s="1" t="str">
        <f t="shared" si="126"/>
        <v>Tuesday</v>
      </c>
      <c r="C582" s="1" t="str">
        <f t="shared" si="127"/>
        <v>Weekday</v>
      </c>
      <c r="D582" s="4">
        <f t="shared" si="128"/>
        <v>3</v>
      </c>
      <c r="E582" s="4" t="str">
        <f t="shared" si="129"/>
        <v>Off-Peak</v>
      </c>
      <c r="F582">
        <v>27.519676934331301</v>
      </c>
      <c r="G582">
        <v>59.033721056991901</v>
      </c>
      <c r="H582">
        <v>1458.9246504794801</v>
      </c>
      <c r="I582">
        <v>3</v>
      </c>
      <c r="J582" t="s">
        <v>11</v>
      </c>
      <c r="K582" t="s">
        <v>12</v>
      </c>
      <c r="L582">
        <v>25.2580868980227</v>
      </c>
      <c r="M582" t="s">
        <v>18</v>
      </c>
      <c r="N582" t="s">
        <v>14</v>
      </c>
      <c r="O582">
        <v>81.048180959141106</v>
      </c>
      <c r="P582">
        <f t="shared" si="138"/>
        <v>757.33261856996626</v>
      </c>
      <c r="Q582">
        <f t="shared" si="130"/>
        <v>2230.4197561107849</v>
      </c>
      <c r="T582">
        <f t="shared" si="139"/>
        <v>82.089822927070827</v>
      </c>
      <c r="U582">
        <f t="shared" si="131"/>
        <v>1.0416419679297206</v>
      </c>
      <c r="AC582" t="str">
        <f t="shared" si="132"/>
        <v>Low</v>
      </c>
      <c r="AD582" t="str">
        <f t="shared" si="133"/>
        <v>Medium</v>
      </c>
      <c r="AH582" t="str">
        <f t="shared" si="134"/>
        <v>High</v>
      </c>
      <c r="AI582">
        <f t="shared" si="135"/>
        <v>1</v>
      </c>
      <c r="AJ582">
        <f t="shared" si="136"/>
        <v>0</v>
      </c>
      <c r="AK582" t="str">
        <f t="shared" si="137"/>
        <v>High</v>
      </c>
    </row>
    <row r="583" spans="1:37" x14ac:dyDescent="0.25">
      <c r="A583" s="9">
        <v>44586.166666666664</v>
      </c>
      <c r="B583" s="1" t="str">
        <f t="shared" si="126"/>
        <v>Tuesday</v>
      </c>
      <c r="C583" s="1" t="str">
        <f t="shared" si="127"/>
        <v>Weekday</v>
      </c>
      <c r="D583" s="4">
        <f t="shared" si="128"/>
        <v>4</v>
      </c>
      <c r="E583" s="4" t="str">
        <f t="shared" si="129"/>
        <v>Off-Peak</v>
      </c>
      <c r="F583">
        <v>20.267639856093901</v>
      </c>
      <c r="G583">
        <v>58.921637990817104</v>
      </c>
      <c r="H583">
        <v>1086.86152757579</v>
      </c>
      <c r="I583">
        <v>5</v>
      </c>
      <c r="J583" t="s">
        <v>11</v>
      </c>
      <c r="K583" t="s">
        <v>11</v>
      </c>
      <c r="L583">
        <v>17.8382452847605</v>
      </c>
      <c r="M583" t="s">
        <v>20</v>
      </c>
      <c r="N583" t="s">
        <v>14</v>
      </c>
      <c r="O583">
        <v>71.221187074263099</v>
      </c>
      <c r="P583">
        <f t="shared" si="138"/>
        <v>410.77722533632601</v>
      </c>
      <c r="Q583">
        <f t="shared" si="130"/>
        <v>1443.4853697446545</v>
      </c>
      <c r="T583">
        <f t="shared" si="139"/>
        <v>67.569658614240169</v>
      </c>
      <c r="U583">
        <f t="shared" si="131"/>
        <v>3.6515284600229307</v>
      </c>
      <c r="AC583" t="str">
        <f t="shared" si="132"/>
        <v>Medium</v>
      </c>
      <c r="AD583" t="str">
        <f t="shared" si="133"/>
        <v>Medium</v>
      </c>
      <c r="AH583" t="str">
        <f t="shared" si="134"/>
        <v>Low</v>
      </c>
      <c r="AI583">
        <f t="shared" si="135"/>
        <v>1</v>
      </c>
      <c r="AJ583">
        <f t="shared" si="136"/>
        <v>1</v>
      </c>
      <c r="AK583" t="str">
        <f t="shared" si="137"/>
        <v>Low</v>
      </c>
    </row>
    <row r="584" spans="1:37" x14ac:dyDescent="0.25">
      <c r="A584" s="9">
        <v>44586.208333333336</v>
      </c>
      <c r="B584" s="1" t="str">
        <f t="shared" si="126"/>
        <v>Tuesday</v>
      </c>
      <c r="C584" s="1" t="str">
        <f t="shared" si="127"/>
        <v>Weekday</v>
      </c>
      <c r="D584" s="4">
        <f t="shared" si="128"/>
        <v>5</v>
      </c>
      <c r="E584" s="4" t="str">
        <f t="shared" si="129"/>
        <v>Off-Peak</v>
      </c>
      <c r="F584">
        <v>20.0836672938633</v>
      </c>
      <c r="G584">
        <v>50.791670035959598</v>
      </c>
      <c r="H584">
        <v>1903.85353591943</v>
      </c>
      <c r="I584">
        <v>6</v>
      </c>
      <c r="J584" t="s">
        <v>11</v>
      </c>
      <c r="K584" t="s">
        <v>12</v>
      </c>
      <c r="L584">
        <v>4.5519157962964103</v>
      </c>
      <c r="M584" t="s">
        <v>15</v>
      </c>
      <c r="N584" t="s">
        <v>14</v>
      </c>
      <c r="O584">
        <v>61.695419442633103</v>
      </c>
      <c r="P584">
        <f t="shared" si="138"/>
        <v>403.35369197059441</v>
      </c>
      <c r="Q584">
        <f t="shared" si="130"/>
        <v>1239.0702776411883</v>
      </c>
      <c r="T584">
        <f t="shared" si="139"/>
        <v>67.201305308290159</v>
      </c>
      <c r="U584">
        <f t="shared" si="131"/>
        <v>5.5058858656570564</v>
      </c>
      <c r="AC584" t="str">
        <f t="shared" si="132"/>
        <v>High</v>
      </c>
      <c r="AD584" t="str">
        <f t="shared" si="133"/>
        <v>High</v>
      </c>
      <c r="AH584" t="str">
        <f t="shared" si="134"/>
        <v>Low</v>
      </c>
      <c r="AI584">
        <f t="shared" si="135"/>
        <v>1</v>
      </c>
      <c r="AJ584">
        <f t="shared" si="136"/>
        <v>0</v>
      </c>
      <c r="AK584" t="str">
        <f t="shared" si="137"/>
        <v>Low</v>
      </c>
    </row>
    <row r="585" spans="1:37" x14ac:dyDescent="0.25">
      <c r="A585" s="9">
        <v>44586.25</v>
      </c>
      <c r="B585" s="1" t="str">
        <f t="shared" si="126"/>
        <v>Tuesday</v>
      </c>
      <c r="C585" s="1" t="str">
        <f t="shared" si="127"/>
        <v>Weekday</v>
      </c>
      <c r="D585" s="4">
        <f t="shared" si="128"/>
        <v>6</v>
      </c>
      <c r="E585" s="4" t="str">
        <f t="shared" si="129"/>
        <v>Off-Peak</v>
      </c>
      <c r="F585">
        <v>28.320133507361199</v>
      </c>
      <c r="G585">
        <v>39.450500298643497</v>
      </c>
      <c r="H585">
        <v>1453.34757162956</v>
      </c>
      <c r="I585">
        <v>1</v>
      </c>
      <c r="J585" t="s">
        <v>11</v>
      </c>
      <c r="K585" t="s">
        <v>12</v>
      </c>
      <c r="L585">
        <v>1.4788441358412701</v>
      </c>
      <c r="M585" t="s">
        <v>16</v>
      </c>
      <c r="N585" t="s">
        <v>19</v>
      </c>
      <c r="O585">
        <v>75.266793666385198</v>
      </c>
      <c r="P585">
        <f t="shared" si="138"/>
        <v>802.02996187476253</v>
      </c>
      <c r="Q585">
        <f t="shared" si="130"/>
        <v>2131.5656453030369</v>
      </c>
      <c r="T585">
        <f t="shared" si="139"/>
        <v>83.692512052938397</v>
      </c>
      <c r="U585">
        <f t="shared" si="131"/>
        <v>8.4257183865531999</v>
      </c>
      <c r="AC585" t="str">
        <f t="shared" si="132"/>
        <v>Low</v>
      </c>
      <c r="AD585" t="str">
        <f t="shared" si="133"/>
        <v>Medium</v>
      </c>
      <c r="AH585" t="str">
        <f t="shared" si="134"/>
        <v>Low</v>
      </c>
      <c r="AI585">
        <f t="shared" si="135"/>
        <v>1</v>
      </c>
      <c r="AJ585">
        <f t="shared" si="136"/>
        <v>0</v>
      </c>
      <c r="AK585" t="str">
        <f t="shared" si="137"/>
        <v>High</v>
      </c>
    </row>
    <row r="586" spans="1:37" x14ac:dyDescent="0.25">
      <c r="A586" s="9">
        <v>44586.291666666664</v>
      </c>
      <c r="B586" s="1" t="str">
        <f t="shared" si="126"/>
        <v>Tuesday</v>
      </c>
      <c r="C586" s="1" t="str">
        <f t="shared" si="127"/>
        <v>Weekday</v>
      </c>
      <c r="D586" s="4">
        <f t="shared" si="128"/>
        <v>7</v>
      </c>
      <c r="E586" s="4" t="str">
        <f t="shared" si="129"/>
        <v>Off-Peak</v>
      </c>
      <c r="F586">
        <v>24.221436416972999</v>
      </c>
      <c r="G586">
        <v>50.194815640436701</v>
      </c>
      <c r="H586">
        <v>1028.01182796629</v>
      </c>
      <c r="I586">
        <v>4</v>
      </c>
      <c r="J586" t="s">
        <v>11</v>
      </c>
      <c r="K586" t="s">
        <v>12</v>
      </c>
      <c r="L586">
        <v>29.096290022330201</v>
      </c>
      <c r="M586" t="s">
        <v>18</v>
      </c>
      <c r="N586" t="s">
        <v>14</v>
      </c>
      <c r="O586">
        <v>83.446355574161004</v>
      </c>
      <c r="P586">
        <f t="shared" si="138"/>
        <v>586.67798210146577</v>
      </c>
      <c r="Q586">
        <f t="shared" si="130"/>
        <v>2021.1905957676611</v>
      </c>
      <c r="T586">
        <f t="shared" si="139"/>
        <v>75.48602405806146</v>
      </c>
      <c r="U586">
        <f t="shared" si="131"/>
        <v>7.9603315160995436</v>
      </c>
      <c r="AC586" t="str">
        <f t="shared" si="132"/>
        <v>Low</v>
      </c>
      <c r="AD586" t="str">
        <f t="shared" si="133"/>
        <v>Medium</v>
      </c>
      <c r="AH586" t="str">
        <f t="shared" si="134"/>
        <v>High</v>
      </c>
      <c r="AI586">
        <f t="shared" si="135"/>
        <v>1</v>
      </c>
      <c r="AJ586">
        <f t="shared" si="136"/>
        <v>0</v>
      </c>
      <c r="AK586" t="str">
        <f t="shared" si="137"/>
        <v>Medium</v>
      </c>
    </row>
    <row r="587" spans="1:37" x14ac:dyDescent="0.25">
      <c r="A587" s="9">
        <v>44586.333333333336</v>
      </c>
      <c r="B587" s="1" t="str">
        <f t="shared" si="126"/>
        <v>Tuesday</v>
      </c>
      <c r="C587" s="1" t="str">
        <f t="shared" si="127"/>
        <v>Weekday</v>
      </c>
      <c r="D587" s="4">
        <f t="shared" si="128"/>
        <v>8</v>
      </c>
      <c r="E587" s="4" t="str">
        <f t="shared" si="129"/>
        <v>Peak</v>
      </c>
      <c r="F587">
        <v>23.5511938507777</v>
      </c>
      <c r="G587">
        <v>46.797776707429797</v>
      </c>
      <c r="H587">
        <v>1730.0930290829799</v>
      </c>
      <c r="I587">
        <v>8</v>
      </c>
      <c r="J587" t="s">
        <v>11</v>
      </c>
      <c r="K587" t="s">
        <v>11</v>
      </c>
      <c r="L587">
        <v>4.7207391570868698</v>
      </c>
      <c r="M587" t="s">
        <v>15</v>
      </c>
      <c r="N587" t="s">
        <v>14</v>
      </c>
      <c r="O587">
        <v>73.701476585688098</v>
      </c>
      <c r="P587">
        <f t="shared" si="138"/>
        <v>554.65873179690936</v>
      </c>
      <c r="Q587">
        <f t="shared" si="130"/>
        <v>1735.7577621580942</v>
      </c>
      <c r="T587">
        <f t="shared" si="139"/>
        <v>74.14405185278774</v>
      </c>
      <c r="U587">
        <f t="shared" si="131"/>
        <v>0.44257526709964168</v>
      </c>
      <c r="AC587" t="str">
        <f t="shared" si="132"/>
        <v>High</v>
      </c>
      <c r="AD587" t="str">
        <f t="shared" si="133"/>
        <v>High</v>
      </c>
      <c r="AH587" t="str">
        <f t="shared" si="134"/>
        <v>Low</v>
      </c>
      <c r="AI587">
        <f t="shared" si="135"/>
        <v>1</v>
      </c>
      <c r="AJ587">
        <f t="shared" si="136"/>
        <v>1</v>
      </c>
      <c r="AK587" t="str">
        <f t="shared" si="137"/>
        <v>Medium</v>
      </c>
    </row>
    <row r="588" spans="1:37" x14ac:dyDescent="0.25">
      <c r="A588" s="9">
        <v>44586.375</v>
      </c>
      <c r="B588" s="1" t="str">
        <f t="shared" si="126"/>
        <v>Tuesday</v>
      </c>
      <c r="C588" s="1" t="str">
        <f t="shared" si="127"/>
        <v>Weekday</v>
      </c>
      <c r="D588" s="4">
        <f t="shared" si="128"/>
        <v>9</v>
      </c>
      <c r="E588" s="4" t="str">
        <f t="shared" si="129"/>
        <v>Peak</v>
      </c>
      <c r="F588">
        <v>23.377386902716601</v>
      </c>
      <c r="G588">
        <v>50.071090951560798</v>
      </c>
      <c r="H588">
        <v>1295.6509696600499</v>
      </c>
      <c r="I588">
        <v>8</v>
      </c>
      <c r="J588" t="s">
        <v>11</v>
      </c>
      <c r="K588" t="s">
        <v>12</v>
      </c>
      <c r="L588">
        <v>21.963152055946701</v>
      </c>
      <c r="M588" t="s">
        <v>15</v>
      </c>
      <c r="N588" t="s">
        <v>19</v>
      </c>
      <c r="O588">
        <v>77.627146070090305</v>
      </c>
      <c r="P588">
        <f t="shared" si="138"/>
        <v>546.50221839930566</v>
      </c>
      <c r="Q588">
        <f t="shared" si="130"/>
        <v>1814.7198278341975</v>
      </c>
      <c r="T588">
        <f t="shared" si="139"/>
        <v>73.796052329711372</v>
      </c>
      <c r="U588">
        <f t="shared" si="131"/>
        <v>3.8310937403789325</v>
      </c>
      <c r="AC588" t="str">
        <f t="shared" si="132"/>
        <v>High</v>
      </c>
      <c r="AD588" t="str">
        <f t="shared" si="133"/>
        <v>Medium</v>
      </c>
      <c r="AH588" t="str">
        <f t="shared" si="134"/>
        <v>High</v>
      </c>
      <c r="AI588">
        <f t="shared" si="135"/>
        <v>1</v>
      </c>
      <c r="AJ588">
        <f t="shared" si="136"/>
        <v>0</v>
      </c>
      <c r="AK588" t="str">
        <f t="shared" si="137"/>
        <v>Medium</v>
      </c>
    </row>
    <row r="589" spans="1:37" x14ac:dyDescent="0.25">
      <c r="A589" s="9">
        <v>44586.416666666664</v>
      </c>
      <c r="B589" s="1" t="str">
        <f t="shared" si="126"/>
        <v>Tuesday</v>
      </c>
      <c r="C589" s="1" t="str">
        <f t="shared" si="127"/>
        <v>Weekday</v>
      </c>
      <c r="D589" s="4">
        <f t="shared" si="128"/>
        <v>10</v>
      </c>
      <c r="E589" s="4" t="str">
        <f t="shared" si="129"/>
        <v>Peak</v>
      </c>
      <c r="F589">
        <v>21.853116247072101</v>
      </c>
      <c r="G589">
        <v>49.344748749298098</v>
      </c>
      <c r="H589">
        <v>1263.89279006684</v>
      </c>
      <c r="I589">
        <v>9</v>
      </c>
      <c r="J589" t="s">
        <v>12</v>
      </c>
      <c r="K589" t="s">
        <v>11</v>
      </c>
      <c r="L589">
        <v>26.808948672171301</v>
      </c>
      <c r="M589" t="s">
        <v>20</v>
      </c>
      <c r="N589" t="s">
        <v>14</v>
      </c>
      <c r="O589">
        <v>77.452961074023307</v>
      </c>
      <c r="P589">
        <f t="shared" si="138"/>
        <v>477.55868970804664</v>
      </c>
      <c r="Q589">
        <f t="shared" si="130"/>
        <v>1692.5885620305817</v>
      </c>
      <c r="T589">
        <f t="shared" si="139"/>
        <v>70.744129106152286</v>
      </c>
      <c r="U589">
        <f t="shared" si="131"/>
        <v>6.7088319678710207</v>
      </c>
      <c r="AC589" t="str">
        <f t="shared" si="132"/>
        <v>High</v>
      </c>
      <c r="AD589" t="str">
        <f t="shared" si="133"/>
        <v>Medium</v>
      </c>
      <c r="AH589" t="str">
        <f t="shared" si="134"/>
        <v>High</v>
      </c>
      <c r="AI589">
        <f t="shared" si="135"/>
        <v>0</v>
      </c>
      <c r="AJ589">
        <f t="shared" si="136"/>
        <v>1</v>
      </c>
      <c r="AK589" t="str">
        <f t="shared" si="137"/>
        <v>Low</v>
      </c>
    </row>
    <row r="590" spans="1:37" x14ac:dyDescent="0.25">
      <c r="A590" s="9">
        <v>44586.458333333336</v>
      </c>
      <c r="B590" s="1" t="str">
        <f t="shared" si="126"/>
        <v>Tuesday</v>
      </c>
      <c r="C590" s="1" t="str">
        <f t="shared" si="127"/>
        <v>Weekday</v>
      </c>
      <c r="D590" s="4">
        <f t="shared" si="128"/>
        <v>11</v>
      </c>
      <c r="E590" s="4" t="str">
        <f t="shared" si="129"/>
        <v>Peak</v>
      </c>
      <c r="F590">
        <v>25.048041213841199</v>
      </c>
      <c r="G590">
        <v>59.044094933102798</v>
      </c>
      <c r="H590">
        <v>1095.5688735302699</v>
      </c>
      <c r="I590">
        <v>4</v>
      </c>
      <c r="J590" t="s">
        <v>12</v>
      </c>
      <c r="K590" t="s">
        <v>12</v>
      </c>
      <c r="L590">
        <v>26.005237324907998</v>
      </c>
      <c r="M590" t="s">
        <v>18</v>
      </c>
      <c r="N590" t="s">
        <v>19</v>
      </c>
      <c r="O590">
        <v>80.988997073244505</v>
      </c>
      <c r="P590">
        <f t="shared" si="138"/>
        <v>627.40436865028721</v>
      </c>
      <c r="Q590">
        <f t="shared" si="130"/>
        <v>2028.6157365582926</v>
      </c>
      <c r="T590">
        <f t="shared" si="139"/>
        <v>77.141067646892296</v>
      </c>
      <c r="U590">
        <f t="shared" si="131"/>
        <v>3.8479294263522092</v>
      </c>
      <c r="AC590" t="str">
        <f t="shared" si="132"/>
        <v>Low</v>
      </c>
      <c r="AD590" t="str">
        <f t="shared" si="133"/>
        <v>Medium</v>
      </c>
      <c r="AH590" t="str">
        <f t="shared" si="134"/>
        <v>High</v>
      </c>
      <c r="AI590">
        <f t="shared" si="135"/>
        <v>0</v>
      </c>
      <c r="AJ590">
        <f t="shared" si="136"/>
        <v>0</v>
      </c>
      <c r="AK590" t="str">
        <f t="shared" si="137"/>
        <v>Medium</v>
      </c>
    </row>
    <row r="591" spans="1:37" x14ac:dyDescent="0.25">
      <c r="A591" s="9">
        <v>44586.5</v>
      </c>
      <c r="B591" s="1" t="str">
        <f t="shared" si="126"/>
        <v>Tuesday</v>
      </c>
      <c r="C591" s="1" t="str">
        <f t="shared" si="127"/>
        <v>Weekday</v>
      </c>
      <c r="D591" s="4">
        <f t="shared" si="128"/>
        <v>12</v>
      </c>
      <c r="E591" s="4" t="str">
        <f t="shared" si="129"/>
        <v>Peak</v>
      </c>
      <c r="F591">
        <v>29.456558527865599</v>
      </c>
      <c r="G591">
        <v>38.951805206532804</v>
      </c>
      <c r="H591">
        <v>1145.1481893586199</v>
      </c>
      <c r="I591">
        <v>8</v>
      </c>
      <c r="J591" t="s">
        <v>12</v>
      </c>
      <c r="K591" t="s">
        <v>12</v>
      </c>
      <c r="L591">
        <v>14.521079239675</v>
      </c>
      <c r="M591" t="s">
        <v>15</v>
      </c>
      <c r="N591" t="s">
        <v>14</v>
      </c>
      <c r="O591">
        <v>87.709225670501695</v>
      </c>
      <c r="P591">
        <f t="shared" si="138"/>
        <v>867.6888403055716</v>
      </c>
      <c r="Q591">
        <f t="shared" si="130"/>
        <v>2583.6119393969052</v>
      </c>
      <c r="T591">
        <f t="shared" si="139"/>
        <v>85.967883489807335</v>
      </c>
      <c r="U591">
        <f t="shared" si="131"/>
        <v>1.7413421806943603</v>
      </c>
      <c r="AC591" t="str">
        <f t="shared" si="132"/>
        <v>High</v>
      </c>
      <c r="AD591" t="str">
        <f t="shared" si="133"/>
        <v>Medium</v>
      </c>
      <c r="AH591" t="str">
        <f t="shared" si="134"/>
        <v>High</v>
      </c>
      <c r="AI591">
        <f t="shared" si="135"/>
        <v>0</v>
      </c>
      <c r="AJ591">
        <f t="shared" si="136"/>
        <v>0</v>
      </c>
      <c r="AK591" t="str">
        <f t="shared" si="137"/>
        <v>High</v>
      </c>
    </row>
    <row r="592" spans="1:37" x14ac:dyDescent="0.25">
      <c r="A592" s="9">
        <v>44586.541666666664</v>
      </c>
      <c r="B592" s="1" t="str">
        <f t="shared" si="126"/>
        <v>Tuesday</v>
      </c>
      <c r="C592" s="1" t="str">
        <f t="shared" si="127"/>
        <v>Weekday</v>
      </c>
      <c r="D592" s="4">
        <f t="shared" si="128"/>
        <v>13</v>
      </c>
      <c r="E592" s="4" t="str">
        <f t="shared" si="129"/>
        <v>Peak</v>
      </c>
      <c r="F592">
        <v>25.295158750709099</v>
      </c>
      <c r="G592">
        <v>44.9933197132682</v>
      </c>
      <c r="H592">
        <v>1733.4801540112101</v>
      </c>
      <c r="I592">
        <v>9</v>
      </c>
      <c r="J592" t="s">
        <v>11</v>
      </c>
      <c r="K592" t="s">
        <v>11</v>
      </c>
      <c r="L592">
        <v>13.809475758795299</v>
      </c>
      <c r="M592" t="s">
        <v>20</v>
      </c>
      <c r="N592" t="s">
        <v>19</v>
      </c>
      <c r="O592">
        <v>83.501795308461297</v>
      </c>
      <c r="P592">
        <f t="shared" si="138"/>
        <v>639.84505622357506</v>
      </c>
      <c r="Q592">
        <f t="shared" si="130"/>
        <v>2112.1911682967448</v>
      </c>
      <c r="T592">
        <f t="shared" si="139"/>
        <v>77.635851002409282</v>
      </c>
      <c r="U592">
        <f t="shared" si="131"/>
        <v>5.8659443060520147</v>
      </c>
      <c r="AC592" t="str">
        <f t="shared" si="132"/>
        <v>High</v>
      </c>
      <c r="AD592" t="str">
        <f t="shared" si="133"/>
        <v>High</v>
      </c>
      <c r="AH592" t="str">
        <f t="shared" si="134"/>
        <v>High</v>
      </c>
      <c r="AI592">
        <f t="shared" si="135"/>
        <v>1</v>
      </c>
      <c r="AJ592">
        <f t="shared" si="136"/>
        <v>1</v>
      </c>
      <c r="AK592" t="str">
        <f t="shared" si="137"/>
        <v>Medium</v>
      </c>
    </row>
    <row r="593" spans="1:37" x14ac:dyDescent="0.25">
      <c r="A593" s="9">
        <v>44586.583333333336</v>
      </c>
      <c r="B593" s="1" t="str">
        <f t="shared" si="126"/>
        <v>Tuesday</v>
      </c>
      <c r="C593" s="1" t="str">
        <f t="shared" si="127"/>
        <v>Weekday</v>
      </c>
      <c r="D593" s="4">
        <f t="shared" si="128"/>
        <v>14</v>
      </c>
      <c r="E593" s="4" t="str">
        <f t="shared" si="129"/>
        <v>Peak</v>
      </c>
      <c r="F593">
        <v>22.025443468577802</v>
      </c>
      <c r="G593">
        <v>51.3766688964309</v>
      </c>
      <c r="H593">
        <v>1240.7475565019799</v>
      </c>
      <c r="I593">
        <v>6</v>
      </c>
      <c r="J593" t="s">
        <v>12</v>
      </c>
      <c r="K593" t="s">
        <v>12</v>
      </c>
      <c r="L593">
        <v>11.2541216905308</v>
      </c>
      <c r="M593" t="s">
        <v>17</v>
      </c>
      <c r="N593" t="s">
        <v>14</v>
      </c>
      <c r="O593">
        <v>60.396999447127698</v>
      </c>
      <c r="P593">
        <f t="shared" si="138"/>
        <v>485.12015998751656</v>
      </c>
      <c r="Q593">
        <f t="shared" si="130"/>
        <v>1330.2706969944359</v>
      </c>
      <c r="T593">
        <f t="shared" si="139"/>
        <v>71.089165893035968</v>
      </c>
      <c r="U593">
        <f t="shared" si="131"/>
        <v>10.692166445908271</v>
      </c>
      <c r="AC593" t="str">
        <f t="shared" si="132"/>
        <v>High</v>
      </c>
      <c r="AD593" t="str">
        <f t="shared" si="133"/>
        <v>Medium</v>
      </c>
      <c r="AH593" t="str">
        <f t="shared" si="134"/>
        <v>Low</v>
      </c>
      <c r="AI593">
        <f t="shared" si="135"/>
        <v>0</v>
      </c>
      <c r="AJ593">
        <f t="shared" si="136"/>
        <v>0</v>
      </c>
      <c r="AK593" t="str">
        <f t="shared" si="137"/>
        <v>Medium</v>
      </c>
    </row>
    <row r="594" spans="1:37" x14ac:dyDescent="0.25">
      <c r="A594" s="9">
        <v>44586.625</v>
      </c>
      <c r="B594" s="1" t="str">
        <f t="shared" si="126"/>
        <v>Tuesday</v>
      </c>
      <c r="C594" s="1" t="str">
        <f t="shared" si="127"/>
        <v>Weekday</v>
      </c>
      <c r="D594" s="4">
        <f t="shared" si="128"/>
        <v>15</v>
      </c>
      <c r="E594" s="4" t="str">
        <f t="shared" si="129"/>
        <v>Peak</v>
      </c>
      <c r="F594">
        <v>28.362273912031799</v>
      </c>
      <c r="G594">
        <v>42.927400804210102</v>
      </c>
      <c r="H594">
        <v>1504.06242957423</v>
      </c>
      <c r="I594">
        <v>3</v>
      </c>
      <c r="J594" t="s">
        <v>11</v>
      </c>
      <c r="K594" t="s">
        <v>11</v>
      </c>
      <c r="L594">
        <v>8.5805107787640598</v>
      </c>
      <c r="M594" t="s">
        <v>17</v>
      </c>
      <c r="N594" t="s">
        <v>14</v>
      </c>
      <c r="O594">
        <v>89.066610823913194</v>
      </c>
      <c r="P594">
        <f t="shared" si="138"/>
        <v>804.41858146111963</v>
      </c>
      <c r="Q594">
        <f t="shared" si="130"/>
        <v>2526.1316126041625</v>
      </c>
      <c r="T594">
        <f t="shared" si="139"/>
        <v>83.776886359553913</v>
      </c>
      <c r="U594">
        <f t="shared" si="131"/>
        <v>5.2897244643592813</v>
      </c>
      <c r="AC594" t="str">
        <f t="shared" si="132"/>
        <v>Low</v>
      </c>
      <c r="AD594" t="str">
        <f t="shared" si="133"/>
        <v>High</v>
      </c>
      <c r="AH594" t="str">
        <f t="shared" si="134"/>
        <v>High</v>
      </c>
      <c r="AI594">
        <f t="shared" si="135"/>
        <v>1</v>
      </c>
      <c r="AJ594">
        <f t="shared" si="136"/>
        <v>1</v>
      </c>
      <c r="AK594" t="str">
        <f t="shared" si="137"/>
        <v>High</v>
      </c>
    </row>
    <row r="595" spans="1:37" x14ac:dyDescent="0.25">
      <c r="A595" s="9">
        <v>44586.666666666664</v>
      </c>
      <c r="B595" s="1" t="str">
        <f t="shared" si="126"/>
        <v>Tuesday</v>
      </c>
      <c r="C595" s="1" t="str">
        <f t="shared" si="127"/>
        <v>Weekday</v>
      </c>
      <c r="D595" s="4">
        <f t="shared" si="128"/>
        <v>16</v>
      </c>
      <c r="E595" s="4" t="str">
        <f t="shared" si="129"/>
        <v>Peak</v>
      </c>
      <c r="F595">
        <v>26.2417196758934</v>
      </c>
      <c r="G595">
        <v>52.457230817308698</v>
      </c>
      <c r="H595">
        <v>1194.27763394359</v>
      </c>
      <c r="I595">
        <v>5</v>
      </c>
      <c r="J595" t="s">
        <v>12</v>
      </c>
      <c r="K595" t="s">
        <v>11</v>
      </c>
      <c r="L595">
        <v>15.4988346930016</v>
      </c>
      <c r="M595" t="s">
        <v>16</v>
      </c>
      <c r="N595" t="s">
        <v>19</v>
      </c>
      <c r="O595">
        <v>84.994302216372304</v>
      </c>
      <c r="P595">
        <f t="shared" si="138"/>
        <v>688.62785154817084</v>
      </c>
      <c r="Q595">
        <f t="shared" si="130"/>
        <v>2230.3966528102069</v>
      </c>
      <c r="T595">
        <f t="shared" si="139"/>
        <v>79.531072995554624</v>
      </c>
      <c r="U595">
        <f t="shared" si="131"/>
        <v>5.4632292208176807</v>
      </c>
      <c r="AC595" t="str">
        <f t="shared" si="132"/>
        <v>Medium</v>
      </c>
      <c r="AD595" t="str">
        <f t="shared" si="133"/>
        <v>Medium</v>
      </c>
      <c r="AH595" t="str">
        <f t="shared" si="134"/>
        <v>High</v>
      </c>
      <c r="AI595">
        <f t="shared" si="135"/>
        <v>0</v>
      </c>
      <c r="AJ595">
        <f t="shared" si="136"/>
        <v>1</v>
      </c>
      <c r="AK595" t="str">
        <f t="shared" si="137"/>
        <v>High</v>
      </c>
    </row>
    <row r="596" spans="1:37" x14ac:dyDescent="0.25">
      <c r="A596" s="9">
        <v>44586.708333333336</v>
      </c>
      <c r="B596" s="1" t="str">
        <f t="shared" si="126"/>
        <v>Tuesday</v>
      </c>
      <c r="C596" s="1" t="str">
        <f t="shared" si="127"/>
        <v>Weekday</v>
      </c>
      <c r="D596" s="4">
        <f t="shared" si="128"/>
        <v>17</v>
      </c>
      <c r="E596" s="4" t="str">
        <f t="shared" si="129"/>
        <v>Peak</v>
      </c>
      <c r="F596">
        <v>20.824744470711298</v>
      </c>
      <c r="G596">
        <v>49.276765877328501</v>
      </c>
      <c r="H596">
        <v>1623.9873673577099</v>
      </c>
      <c r="I596">
        <v>4</v>
      </c>
      <c r="J596" t="s">
        <v>11</v>
      </c>
      <c r="K596" t="s">
        <v>11</v>
      </c>
      <c r="L596">
        <v>16.463345748682599</v>
      </c>
      <c r="M596" t="s">
        <v>17</v>
      </c>
      <c r="N596" t="s">
        <v>14</v>
      </c>
      <c r="O596">
        <v>79.550221874640499</v>
      </c>
      <c r="P596">
        <f t="shared" si="138"/>
        <v>433.6699822704208</v>
      </c>
      <c r="Q596">
        <f t="shared" si="130"/>
        <v>1656.6130431277768</v>
      </c>
      <c r="T596">
        <f t="shared" si="139"/>
        <v>68.6851038962225</v>
      </c>
      <c r="U596">
        <f t="shared" si="131"/>
        <v>10.865117978417999</v>
      </c>
      <c r="AC596" t="str">
        <f t="shared" si="132"/>
        <v>Low</v>
      </c>
      <c r="AD596" t="str">
        <f t="shared" si="133"/>
        <v>High</v>
      </c>
      <c r="AH596" t="str">
        <f t="shared" si="134"/>
        <v>High</v>
      </c>
      <c r="AI596">
        <f t="shared" si="135"/>
        <v>1</v>
      </c>
      <c r="AJ596">
        <f t="shared" si="136"/>
        <v>1</v>
      </c>
      <c r="AK596" t="str">
        <f t="shared" si="137"/>
        <v>Low</v>
      </c>
    </row>
    <row r="597" spans="1:37" x14ac:dyDescent="0.25">
      <c r="A597" s="9">
        <v>44586.75</v>
      </c>
      <c r="B597" s="1" t="str">
        <f t="shared" si="126"/>
        <v>Tuesday</v>
      </c>
      <c r="C597" s="1" t="str">
        <f t="shared" si="127"/>
        <v>Weekday</v>
      </c>
      <c r="D597" s="4">
        <f t="shared" si="128"/>
        <v>18</v>
      </c>
      <c r="E597" s="4" t="str">
        <f t="shared" si="129"/>
        <v>Peak</v>
      </c>
      <c r="F597">
        <v>27.221156837606699</v>
      </c>
      <c r="G597">
        <v>47.9382155374525</v>
      </c>
      <c r="H597">
        <v>1056.65813695303</v>
      </c>
      <c r="I597">
        <v>1</v>
      </c>
      <c r="J597" t="s">
        <v>11</v>
      </c>
      <c r="K597" t="s">
        <v>11</v>
      </c>
      <c r="L597">
        <v>24.1519761830066</v>
      </c>
      <c r="M597" t="s">
        <v>13</v>
      </c>
      <c r="N597" t="s">
        <v>19</v>
      </c>
      <c r="O597">
        <v>76.855006880334003</v>
      </c>
      <c r="P597">
        <f t="shared" si="138"/>
        <v>740.99137957758194</v>
      </c>
      <c r="Q597">
        <f t="shared" si="130"/>
        <v>2092.0821960449139</v>
      </c>
      <c r="T597">
        <f t="shared" si="139"/>
        <v>81.492120404543627</v>
      </c>
      <c r="U597">
        <f t="shared" si="131"/>
        <v>4.6371135242096244</v>
      </c>
      <c r="AC597" t="str">
        <f t="shared" si="132"/>
        <v>Low</v>
      </c>
      <c r="AD597" t="str">
        <f t="shared" si="133"/>
        <v>Medium</v>
      </c>
      <c r="AH597" t="str">
        <f t="shared" si="134"/>
        <v>Low</v>
      </c>
      <c r="AI597">
        <f t="shared" si="135"/>
        <v>1</v>
      </c>
      <c r="AJ597">
        <f t="shared" si="136"/>
        <v>1</v>
      </c>
      <c r="AK597" t="str">
        <f t="shared" si="137"/>
        <v>High</v>
      </c>
    </row>
    <row r="598" spans="1:37" x14ac:dyDescent="0.25">
      <c r="A598" s="9">
        <v>44586.791666666664</v>
      </c>
      <c r="B598" s="1" t="str">
        <f t="shared" si="126"/>
        <v>Tuesday</v>
      </c>
      <c r="C598" s="1" t="str">
        <f t="shared" si="127"/>
        <v>Weekday</v>
      </c>
      <c r="D598" s="4">
        <f t="shared" si="128"/>
        <v>19</v>
      </c>
      <c r="E598" s="4" t="str">
        <f t="shared" si="129"/>
        <v>Peak</v>
      </c>
      <c r="F598">
        <v>20.587370855087901</v>
      </c>
      <c r="G598">
        <v>31.690187947650301</v>
      </c>
      <c r="H598">
        <v>1537.5546362743801</v>
      </c>
      <c r="I598">
        <v>2</v>
      </c>
      <c r="J598" t="s">
        <v>12</v>
      </c>
      <c r="K598" t="s">
        <v>11</v>
      </c>
      <c r="L598">
        <v>23.306866674074602</v>
      </c>
      <c r="M598" t="s">
        <v>16</v>
      </c>
      <c r="N598" t="s">
        <v>19</v>
      </c>
      <c r="O598">
        <v>72.366626335663696</v>
      </c>
      <c r="P598">
        <f t="shared" si="138"/>
        <v>423.83983872492274</v>
      </c>
      <c r="Q598">
        <f t="shared" si="130"/>
        <v>1489.8385739038793</v>
      </c>
      <c r="T598">
        <f t="shared" si="139"/>
        <v>68.209830002115467</v>
      </c>
      <c r="U598">
        <f t="shared" si="131"/>
        <v>4.156796333548229</v>
      </c>
      <c r="AC598" t="str">
        <f t="shared" si="132"/>
        <v>Low</v>
      </c>
      <c r="AD598" t="str">
        <f t="shared" si="133"/>
        <v>High</v>
      </c>
      <c r="AH598" t="str">
        <f t="shared" si="134"/>
        <v>Low</v>
      </c>
      <c r="AI598">
        <f t="shared" si="135"/>
        <v>0</v>
      </c>
      <c r="AJ598">
        <f t="shared" si="136"/>
        <v>1</v>
      </c>
      <c r="AK598" t="str">
        <f t="shared" si="137"/>
        <v>Low</v>
      </c>
    </row>
    <row r="599" spans="1:37" x14ac:dyDescent="0.25">
      <c r="A599" s="9">
        <v>44586.833333333336</v>
      </c>
      <c r="B599" s="1" t="str">
        <f t="shared" si="126"/>
        <v>Tuesday</v>
      </c>
      <c r="C599" s="1" t="str">
        <f t="shared" si="127"/>
        <v>Weekday</v>
      </c>
      <c r="D599" s="4">
        <f t="shared" si="128"/>
        <v>20</v>
      </c>
      <c r="E599" s="4" t="str">
        <f t="shared" si="129"/>
        <v>Peak</v>
      </c>
      <c r="F599">
        <v>24.028717334515498</v>
      </c>
      <c r="G599">
        <v>47.824074644654701</v>
      </c>
      <c r="H599">
        <v>1300.18394934246</v>
      </c>
      <c r="I599">
        <v>8</v>
      </c>
      <c r="J599" t="s">
        <v>11</v>
      </c>
      <c r="K599" t="s">
        <v>11</v>
      </c>
      <c r="L599">
        <v>6.6728944623139199</v>
      </c>
      <c r="M599" t="s">
        <v>15</v>
      </c>
      <c r="N599" t="s">
        <v>14</v>
      </c>
      <c r="O599">
        <v>79.430300910506304</v>
      </c>
      <c r="P599">
        <f t="shared" si="138"/>
        <v>577.37925674204564</v>
      </c>
      <c r="Q599">
        <f t="shared" si="130"/>
        <v>1908.6082483740649</v>
      </c>
      <c r="T599">
        <f t="shared" si="139"/>
        <v>75.100158305678818</v>
      </c>
      <c r="U599">
        <f t="shared" si="131"/>
        <v>4.3301426048274863</v>
      </c>
      <c r="AC599" t="str">
        <f t="shared" si="132"/>
        <v>High</v>
      </c>
      <c r="AD599" t="str">
        <f t="shared" si="133"/>
        <v>Medium</v>
      </c>
      <c r="AH599" t="str">
        <f t="shared" si="134"/>
        <v>High</v>
      </c>
      <c r="AI599">
        <f t="shared" si="135"/>
        <v>1</v>
      </c>
      <c r="AJ599">
        <f t="shared" si="136"/>
        <v>1</v>
      </c>
      <c r="AK599" t="str">
        <f t="shared" si="137"/>
        <v>Medium</v>
      </c>
    </row>
    <row r="600" spans="1:37" x14ac:dyDescent="0.25">
      <c r="A600" s="9">
        <v>44586.875</v>
      </c>
      <c r="B600" s="1" t="str">
        <f t="shared" si="126"/>
        <v>Tuesday</v>
      </c>
      <c r="C600" s="1" t="str">
        <f t="shared" si="127"/>
        <v>Weekday</v>
      </c>
      <c r="D600" s="4">
        <f t="shared" si="128"/>
        <v>21</v>
      </c>
      <c r="E600" s="4" t="str">
        <f t="shared" si="129"/>
        <v>Peak</v>
      </c>
      <c r="F600">
        <v>25.812903434433199</v>
      </c>
      <c r="G600">
        <v>30.032665480505401</v>
      </c>
      <c r="H600">
        <v>1835.3481353975101</v>
      </c>
      <c r="I600">
        <v>4</v>
      </c>
      <c r="J600" t="s">
        <v>11</v>
      </c>
      <c r="K600" t="s">
        <v>12</v>
      </c>
      <c r="L600">
        <v>0.92951052688454106</v>
      </c>
      <c r="M600" t="s">
        <v>21</v>
      </c>
      <c r="N600" t="s">
        <v>14</v>
      </c>
      <c r="O600">
        <v>85.126671990727303</v>
      </c>
      <c r="P600">
        <f t="shared" si="138"/>
        <v>666.30598371537326</v>
      </c>
      <c r="Q600">
        <f t="shared" si="130"/>
        <v>2197.3665637913132</v>
      </c>
      <c r="T600">
        <f t="shared" si="139"/>
        <v>78.672489094391523</v>
      </c>
      <c r="U600">
        <f t="shared" si="131"/>
        <v>6.4541828963357801</v>
      </c>
      <c r="AC600" t="str">
        <f t="shared" si="132"/>
        <v>Low</v>
      </c>
      <c r="AD600" t="str">
        <f t="shared" si="133"/>
        <v>High</v>
      </c>
      <c r="AH600" t="str">
        <f t="shared" si="134"/>
        <v>High</v>
      </c>
      <c r="AI600">
        <f t="shared" si="135"/>
        <v>1</v>
      </c>
      <c r="AJ600">
        <f t="shared" si="136"/>
        <v>0</v>
      </c>
      <c r="AK600" t="str">
        <f t="shared" si="137"/>
        <v>Medium</v>
      </c>
    </row>
    <row r="601" spans="1:37" x14ac:dyDescent="0.25">
      <c r="A601" s="9">
        <v>44586.916666666664</v>
      </c>
      <c r="B601" s="1" t="str">
        <f t="shared" si="126"/>
        <v>Tuesday</v>
      </c>
      <c r="C601" s="1" t="str">
        <f t="shared" si="127"/>
        <v>Weekday</v>
      </c>
      <c r="D601" s="4">
        <f t="shared" si="128"/>
        <v>22</v>
      </c>
      <c r="E601" s="4" t="str">
        <f t="shared" si="129"/>
        <v>Off-Peak</v>
      </c>
      <c r="F601">
        <v>22.941532180266101</v>
      </c>
      <c r="G601">
        <v>30.1357064318833</v>
      </c>
      <c r="H601">
        <v>1677.16097969355</v>
      </c>
      <c r="I601">
        <v>6</v>
      </c>
      <c r="J601" t="s">
        <v>12</v>
      </c>
      <c r="K601" t="s">
        <v>12</v>
      </c>
      <c r="L601">
        <v>13.0187298593591</v>
      </c>
      <c r="M601" t="s">
        <v>17</v>
      </c>
      <c r="N601" t="s">
        <v>14</v>
      </c>
      <c r="O601">
        <v>72.598653506881504</v>
      </c>
      <c r="P601">
        <f t="shared" si="138"/>
        <v>526.31389877818503</v>
      </c>
      <c r="Q601">
        <f t="shared" si="130"/>
        <v>1665.5243456721105</v>
      </c>
      <c r="T601">
        <f t="shared" si="139"/>
        <v>72.923375850230016</v>
      </c>
      <c r="U601">
        <f t="shared" si="131"/>
        <v>0.3247223433485118</v>
      </c>
      <c r="AC601" t="str">
        <f t="shared" si="132"/>
        <v>High</v>
      </c>
      <c r="AD601" t="str">
        <f t="shared" si="133"/>
        <v>High</v>
      </c>
      <c r="AH601" t="str">
        <f t="shared" si="134"/>
        <v>Low</v>
      </c>
      <c r="AI601">
        <f t="shared" si="135"/>
        <v>0</v>
      </c>
      <c r="AJ601">
        <f t="shared" si="136"/>
        <v>0</v>
      </c>
      <c r="AK601" t="str">
        <f t="shared" si="137"/>
        <v>Medium</v>
      </c>
    </row>
    <row r="602" spans="1:37" x14ac:dyDescent="0.25">
      <c r="A602" s="9">
        <v>44586.958333333336</v>
      </c>
      <c r="B602" s="1" t="str">
        <f t="shared" si="126"/>
        <v>Tuesday</v>
      </c>
      <c r="C602" s="1" t="str">
        <f t="shared" si="127"/>
        <v>Weekday</v>
      </c>
      <c r="D602" s="4">
        <f t="shared" si="128"/>
        <v>23</v>
      </c>
      <c r="E602" s="4" t="str">
        <f t="shared" si="129"/>
        <v>Off-Peak</v>
      </c>
      <c r="F602">
        <v>27.765100152656899</v>
      </c>
      <c r="G602">
        <v>45.797179171324998</v>
      </c>
      <c r="H602">
        <v>1615.6358905755999</v>
      </c>
      <c r="I602">
        <v>5</v>
      </c>
      <c r="J602" t="s">
        <v>12</v>
      </c>
      <c r="K602" t="s">
        <v>11</v>
      </c>
      <c r="L602">
        <v>9.9280991552694093</v>
      </c>
      <c r="M602" t="s">
        <v>13</v>
      </c>
      <c r="N602" t="s">
        <v>14</v>
      </c>
      <c r="O602">
        <v>77.667739812391403</v>
      </c>
      <c r="P602">
        <f t="shared" si="138"/>
        <v>770.9007864870681</v>
      </c>
      <c r="Q602">
        <f t="shared" si="130"/>
        <v>2156.4525745215446</v>
      </c>
      <c r="T602">
        <f t="shared" si="139"/>
        <v>82.581213886304255</v>
      </c>
      <c r="U602">
        <f t="shared" si="131"/>
        <v>4.9134740739128517</v>
      </c>
      <c r="AC602" t="str">
        <f t="shared" si="132"/>
        <v>Medium</v>
      </c>
      <c r="AD602" t="str">
        <f t="shared" si="133"/>
        <v>High</v>
      </c>
      <c r="AH602" t="str">
        <f t="shared" si="134"/>
        <v>High</v>
      </c>
      <c r="AI602">
        <f t="shared" si="135"/>
        <v>0</v>
      </c>
      <c r="AJ602">
        <f t="shared" si="136"/>
        <v>1</v>
      </c>
      <c r="AK602" t="str">
        <f t="shared" si="137"/>
        <v>High</v>
      </c>
    </row>
    <row r="603" spans="1:37" x14ac:dyDescent="0.25">
      <c r="A603" s="9">
        <v>44587</v>
      </c>
      <c r="B603" s="1" t="str">
        <f t="shared" si="126"/>
        <v>Wednesday</v>
      </c>
      <c r="C603" s="1" t="str">
        <f t="shared" si="127"/>
        <v>Weekday</v>
      </c>
      <c r="D603" s="4">
        <f t="shared" si="128"/>
        <v>0</v>
      </c>
      <c r="E603" s="4" t="str">
        <f t="shared" si="129"/>
        <v>Off-Peak</v>
      </c>
      <c r="F603">
        <v>20.265191210412901</v>
      </c>
      <c r="G603">
        <v>56.569060889183298</v>
      </c>
      <c r="H603">
        <v>1889.11508091261</v>
      </c>
      <c r="I603">
        <v>0</v>
      </c>
      <c r="J603" t="s">
        <v>12</v>
      </c>
      <c r="K603" t="s">
        <v>12</v>
      </c>
      <c r="L603">
        <v>15.641383088395299</v>
      </c>
      <c r="M603" t="s">
        <v>16</v>
      </c>
      <c r="N603" t="s">
        <v>14</v>
      </c>
      <c r="O603">
        <v>56.038162833322097</v>
      </c>
      <c r="P603">
        <f t="shared" si="138"/>
        <v>410.67797479459631</v>
      </c>
      <c r="Q603">
        <f t="shared" si="130"/>
        <v>1135.6240848975258</v>
      </c>
      <c r="T603">
        <f t="shared" si="139"/>
        <v>67.564755890047167</v>
      </c>
      <c r="U603">
        <f t="shared" si="131"/>
        <v>11.526593056725069</v>
      </c>
      <c r="AC603" t="str">
        <f t="shared" si="132"/>
        <v>Low</v>
      </c>
      <c r="AD603" t="str">
        <f t="shared" si="133"/>
        <v>High</v>
      </c>
      <c r="AH603" t="str">
        <f t="shared" si="134"/>
        <v>Low</v>
      </c>
      <c r="AI603">
        <f t="shared" si="135"/>
        <v>0</v>
      </c>
      <c r="AJ603">
        <f t="shared" si="136"/>
        <v>0</v>
      </c>
      <c r="AK603" t="str">
        <f t="shared" si="137"/>
        <v>Low</v>
      </c>
    </row>
    <row r="604" spans="1:37" x14ac:dyDescent="0.25">
      <c r="A604" s="9">
        <v>44587.041666666664</v>
      </c>
      <c r="B604" s="1" t="str">
        <f t="shared" si="126"/>
        <v>Wednesday</v>
      </c>
      <c r="C604" s="1" t="str">
        <f t="shared" si="127"/>
        <v>Weekday</v>
      </c>
      <c r="D604" s="4">
        <f t="shared" si="128"/>
        <v>1</v>
      </c>
      <c r="E604" s="4" t="str">
        <f t="shared" si="129"/>
        <v>Off-Peak</v>
      </c>
      <c r="F604">
        <v>21.435133544684799</v>
      </c>
      <c r="G604">
        <v>41.047327633689399</v>
      </c>
      <c r="H604">
        <v>1545.9102775578101</v>
      </c>
      <c r="I604">
        <v>0</v>
      </c>
      <c r="J604" t="s">
        <v>11</v>
      </c>
      <c r="K604" t="s">
        <v>11</v>
      </c>
      <c r="L604">
        <v>13.2563450908966</v>
      </c>
      <c r="M604" t="s">
        <v>13</v>
      </c>
      <c r="N604" t="s">
        <v>14</v>
      </c>
      <c r="O604">
        <v>73.153608297872196</v>
      </c>
      <c r="P604">
        <f t="shared" si="138"/>
        <v>459.46495007847153</v>
      </c>
      <c r="Q604">
        <f t="shared" si="130"/>
        <v>1568.0573631404525</v>
      </c>
      <c r="T604">
        <f t="shared" si="139"/>
        <v>69.907236319600273</v>
      </c>
      <c r="U604">
        <f t="shared" si="131"/>
        <v>3.2463719782719238</v>
      </c>
      <c r="AC604" t="str">
        <f t="shared" si="132"/>
        <v>Low</v>
      </c>
      <c r="AD604" t="str">
        <f t="shared" si="133"/>
        <v>High</v>
      </c>
      <c r="AH604" t="str">
        <f t="shared" si="134"/>
        <v>Low</v>
      </c>
      <c r="AI604">
        <f t="shared" si="135"/>
        <v>1</v>
      </c>
      <c r="AJ604">
        <f t="shared" si="136"/>
        <v>1</v>
      </c>
      <c r="AK604" t="str">
        <f t="shared" si="137"/>
        <v>Low</v>
      </c>
    </row>
    <row r="605" spans="1:37" x14ac:dyDescent="0.25">
      <c r="A605" s="9">
        <v>44587.083333333336</v>
      </c>
      <c r="B605" s="1" t="str">
        <f t="shared" si="126"/>
        <v>Wednesday</v>
      </c>
      <c r="C605" s="1" t="str">
        <f t="shared" si="127"/>
        <v>Weekday</v>
      </c>
      <c r="D605" s="4">
        <f t="shared" si="128"/>
        <v>2</v>
      </c>
      <c r="E605" s="4" t="str">
        <f t="shared" si="129"/>
        <v>Off-Peak</v>
      </c>
      <c r="F605">
        <v>24.101967995806699</v>
      </c>
      <c r="G605">
        <v>48.453310943022103</v>
      </c>
      <c r="H605">
        <v>1968.0387169273499</v>
      </c>
      <c r="I605">
        <v>4</v>
      </c>
      <c r="J605" t="s">
        <v>11</v>
      </c>
      <c r="K605" t="s">
        <v>11</v>
      </c>
      <c r="L605">
        <v>8.5202155956313206</v>
      </c>
      <c r="M605" t="s">
        <v>20</v>
      </c>
      <c r="N605" t="s">
        <v>14</v>
      </c>
      <c r="O605">
        <v>75.696392998986695</v>
      </c>
      <c r="P605">
        <f t="shared" si="138"/>
        <v>580.90486127089036</v>
      </c>
      <c r="Q605">
        <f t="shared" si="130"/>
        <v>1824.4320414595836</v>
      </c>
      <c r="T605">
        <f t="shared" si="139"/>
        <v>75.246822150126548</v>
      </c>
      <c r="U605">
        <f t="shared" si="131"/>
        <v>0.44957084886014798</v>
      </c>
      <c r="AC605" t="str">
        <f t="shared" si="132"/>
        <v>Low</v>
      </c>
      <c r="AD605" t="str">
        <f t="shared" si="133"/>
        <v>High</v>
      </c>
      <c r="AH605" t="str">
        <f t="shared" si="134"/>
        <v>Low</v>
      </c>
      <c r="AI605">
        <f t="shared" si="135"/>
        <v>1</v>
      </c>
      <c r="AJ605">
        <f t="shared" si="136"/>
        <v>1</v>
      </c>
      <c r="AK605" t="str">
        <f t="shared" si="137"/>
        <v>Medium</v>
      </c>
    </row>
    <row r="606" spans="1:37" x14ac:dyDescent="0.25">
      <c r="A606" s="9">
        <v>44587.125</v>
      </c>
      <c r="B606" s="1" t="str">
        <f t="shared" si="126"/>
        <v>Wednesday</v>
      </c>
      <c r="C606" s="1" t="str">
        <f t="shared" si="127"/>
        <v>Weekday</v>
      </c>
      <c r="D606" s="4">
        <f t="shared" si="128"/>
        <v>3</v>
      </c>
      <c r="E606" s="4" t="str">
        <f t="shared" si="129"/>
        <v>Off-Peak</v>
      </c>
      <c r="F606">
        <v>29.229526088322999</v>
      </c>
      <c r="G606">
        <v>41.086103380495302</v>
      </c>
      <c r="H606">
        <v>1025.7705959837599</v>
      </c>
      <c r="I606">
        <v>7</v>
      </c>
      <c r="J606" t="s">
        <v>11</v>
      </c>
      <c r="K606" t="s">
        <v>11</v>
      </c>
      <c r="L606">
        <v>15.8582872272549</v>
      </c>
      <c r="M606" t="s">
        <v>16</v>
      </c>
      <c r="N606" t="s">
        <v>14</v>
      </c>
      <c r="O606">
        <v>90.381645649520294</v>
      </c>
      <c r="P606">
        <f t="shared" si="138"/>
        <v>854.3651953479548</v>
      </c>
      <c r="Q606">
        <f t="shared" si="130"/>
        <v>2641.8126694182183</v>
      </c>
      <c r="T606">
        <f t="shared" si="139"/>
        <v>85.513314891917233</v>
      </c>
      <c r="U606">
        <f t="shared" si="131"/>
        <v>4.8683307576030614</v>
      </c>
      <c r="AC606" t="str">
        <f t="shared" si="132"/>
        <v>High</v>
      </c>
      <c r="AD606" t="str">
        <f t="shared" si="133"/>
        <v>Medium</v>
      </c>
      <c r="AH606" t="str">
        <f t="shared" si="134"/>
        <v>High</v>
      </c>
      <c r="AI606">
        <f t="shared" si="135"/>
        <v>1</v>
      </c>
      <c r="AJ606">
        <f t="shared" si="136"/>
        <v>1</v>
      </c>
      <c r="AK606" t="str">
        <f t="shared" si="137"/>
        <v>High</v>
      </c>
    </row>
    <row r="607" spans="1:37" x14ac:dyDescent="0.25">
      <c r="A607" s="9">
        <v>44587.166666666664</v>
      </c>
      <c r="B607" s="1" t="str">
        <f t="shared" si="126"/>
        <v>Wednesday</v>
      </c>
      <c r="C607" s="1" t="str">
        <f t="shared" si="127"/>
        <v>Weekday</v>
      </c>
      <c r="D607" s="4">
        <f t="shared" si="128"/>
        <v>4</v>
      </c>
      <c r="E607" s="4" t="str">
        <f t="shared" si="129"/>
        <v>Off-Peak</v>
      </c>
      <c r="F607">
        <v>21.777337034070602</v>
      </c>
      <c r="G607">
        <v>54.102774941464297</v>
      </c>
      <c r="H607">
        <v>1022.28114727557</v>
      </c>
      <c r="I607">
        <v>7</v>
      </c>
      <c r="J607" t="s">
        <v>12</v>
      </c>
      <c r="K607" t="s">
        <v>12</v>
      </c>
      <c r="L607">
        <v>7.6903595765741102</v>
      </c>
      <c r="M607" t="s">
        <v>16</v>
      </c>
      <c r="N607" t="s">
        <v>19</v>
      </c>
      <c r="O607">
        <v>64.0544853288296</v>
      </c>
      <c r="P607">
        <f t="shared" si="138"/>
        <v>474.25240829550296</v>
      </c>
      <c r="Q607">
        <f t="shared" si="130"/>
        <v>1394.936115549853</v>
      </c>
      <c r="T607">
        <f t="shared" si="139"/>
        <v>70.592402548164785</v>
      </c>
      <c r="U607">
        <f t="shared" si="131"/>
        <v>6.5379172193351849</v>
      </c>
      <c r="AC607" t="str">
        <f t="shared" si="132"/>
        <v>High</v>
      </c>
      <c r="AD607" t="str">
        <f t="shared" si="133"/>
        <v>Medium</v>
      </c>
      <c r="AH607" t="str">
        <f t="shared" si="134"/>
        <v>Low</v>
      </c>
      <c r="AI607">
        <f t="shared" si="135"/>
        <v>0</v>
      </c>
      <c r="AJ607">
        <f t="shared" si="136"/>
        <v>0</v>
      </c>
      <c r="AK607" t="str">
        <f t="shared" si="137"/>
        <v>Low</v>
      </c>
    </row>
    <row r="608" spans="1:37" x14ac:dyDescent="0.25">
      <c r="A608" s="9">
        <v>44587.208333333336</v>
      </c>
      <c r="B608" s="1" t="str">
        <f t="shared" si="126"/>
        <v>Wednesday</v>
      </c>
      <c r="C608" s="1" t="str">
        <f t="shared" si="127"/>
        <v>Weekday</v>
      </c>
      <c r="D608" s="4">
        <f t="shared" si="128"/>
        <v>5</v>
      </c>
      <c r="E608" s="4" t="str">
        <f t="shared" si="129"/>
        <v>Off-Peak</v>
      </c>
      <c r="F608">
        <v>21.422945046607499</v>
      </c>
      <c r="G608">
        <v>36.690594730712398</v>
      </c>
      <c r="H608">
        <v>1525.6152138190901</v>
      </c>
      <c r="I608">
        <v>6</v>
      </c>
      <c r="J608" t="s">
        <v>12</v>
      </c>
      <c r="K608" t="s">
        <v>11</v>
      </c>
      <c r="L608">
        <v>12.2665204474105</v>
      </c>
      <c r="M608" t="s">
        <v>18</v>
      </c>
      <c r="N608" t="s">
        <v>14</v>
      </c>
      <c r="O608">
        <v>62.863458827698899</v>
      </c>
      <c r="P608">
        <f t="shared" si="138"/>
        <v>458.94257446996477</v>
      </c>
      <c r="Q608">
        <f t="shared" si="130"/>
        <v>1346.7204239054665</v>
      </c>
      <c r="T608">
        <f t="shared" si="139"/>
        <v>69.882832280721317</v>
      </c>
      <c r="U608">
        <f t="shared" si="131"/>
        <v>7.0193734530224177</v>
      </c>
      <c r="AC608" t="str">
        <f t="shared" si="132"/>
        <v>High</v>
      </c>
      <c r="AD608" t="str">
        <f t="shared" si="133"/>
        <v>High</v>
      </c>
      <c r="AH608" t="str">
        <f t="shared" si="134"/>
        <v>Low</v>
      </c>
      <c r="AI608">
        <f t="shared" si="135"/>
        <v>0</v>
      </c>
      <c r="AJ608">
        <f t="shared" si="136"/>
        <v>1</v>
      </c>
      <c r="AK608" t="str">
        <f t="shared" si="137"/>
        <v>Low</v>
      </c>
    </row>
    <row r="609" spans="1:37" x14ac:dyDescent="0.25">
      <c r="A609" s="9">
        <v>44587.25</v>
      </c>
      <c r="B609" s="1" t="str">
        <f t="shared" si="126"/>
        <v>Wednesday</v>
      </c>
      <c r="C609" s="1" t="str">
        <f t="shared" si="127"/>
        <v>Weekday</v>
      </c>
      <c r="D609" s="4">
        <f t="shared" si="128"/>
        <v>6</v>
      </c>
      <c r="E609" s="4" t="str">
        <f t="shared" si="129"/>
        <v>Off-Peak</v>
      </c>
      <c r="F609">
        <v>21.7719105167725</v>
      </c>
      <c r="G609">
        <v>47.219181805125601</v>
      </c>
      <c r="H609">
        <v>1176.2101901859301</v>
      </c>
      <c r="I609">
        <v>3</v>
      </c>
      <c r="J609" t="s">
        <v>11</v>
      </c>
      <c r="K609" t="s">
        <v>11</v>
      </c>
      <c r="L609">
        <v>7.6013190954490497</v>
      </c>
      <c r="M609" t="s">
        <v>20</v>
      </c>
      <c r="N609" t="s">
        <v>19</v>
      </c>
      <c r="O609">
        <v>69.789028126849601</v>
      </c>
      <c r="P609">
        <f t="shared" si="138"/>
        <v>474.01608755034903</v>
      </c>
      <c r="Q609">
        <f t="shared" si="130"/>
        <v>1519.4404754302886</v>
      </c>
      <c r="T609">
        <f t="shared" si="139"/>
        <v>70.581537473708494</v>
      </c>
      <c r="U609">
        <f t="shared" si="131"/>
        <v>0.79250934685889263</v>
      </c>
      <c r="AC609" t="str">
        <f t="shared" si="132"/>
        <v>Low</v>
      </c>
      <c r="AD609" t="str">
        <f t="shared" si="133"/>
        <v>Medium</v>
      </c>
      <c r="AH609" t="str">
        <f t="shared" si="134"/>
        <v>Low</v>
      </c>
      <c r="AI609">
        <f t="shared" si="135"/>
        <v>1</v>
      </c>
      <c r="AJ609">
        <f t="shared" si="136"/>
        <v>1</v>
      </c>
      <c r="AK609" t="str">
        <f t="shared" si="137"/>
        <v>Low</v>
      </c>
    </row>
    <row r="610" spans="1:37" x14ac:dyDescent="0.25">
      <c r="A610" s="9">
        <v>44587.291666666664</v>
      </c>
      <c r="B610" s="1" t="str">
        <f t="shared" si="126"/>
        <v>Wednesday</v>
      </c>
      <c r="C610" s="1" t="str">
        <f t="shared" si="127"/>
        <v>Weekday</v>
      </c>
      <c r="D610" s="4">
        <f t="shared" si="128"/>
        <v>7</v>
      </c>
      <c r="E610" s="4" t="str">
        <f t="shared" si="129"/>
        <v>Off-Peak</v>
      </c>
      <c r="F610">
        <v>29.313089533798699</v>
      </c>
      <c r="G610">
        <v>38.917009982555903</v>
      </c>
      <c r="H610">
        <v>1899.8080863595101</v>
      </c>
      <c r="I610">
        <v>8</v>
      </c>
      <c r="J610" t="s">
        <v>12</v>
      </c>
      <c r="K610" t="s">
        <v>11</v>
      </c>
      <c r="L610">
        <v>16.307438869027798</v>
      </c>
      <c r="M610" t="s">
        <v>21</v>
      </c>
      <c r="N610" t="s">
        <v>14</v>
      </c>
      <c r="O610">
        <v>85.057305189309901</v>
      </c>
      <c r="P610">
        <f t="shared" si="138"/>
        <v>859.25721801649888</v>
      </c>
      <c r="Q610">
        <f t="shared" si="130"/>
        <v>2493.2924025178818</v>
      </c>
      <c r="T610">
        <f t="shared" si="139"/>
        <v>85.680627185795956</v>
      </c>
      <c r="U610">
        <f t="shared" si="131"/>
        <v>0.62332199648605524</v>
      </c>
      <c r="AC610" t="str">
        <f t="shared" si="132"/>
        <v>High</v>
      </c>
      <c r="AD610" t="str">
        <f t="shared" si="133"/>
        <v>High</v>
      </c>
      <c r="AH610" t="str">
        <f t="shared" si="134"/>
        <v>High</v>
      </c>
      <c r="AI610">
        <f t="shared" si="135"/>
        <v>0</v>
      </c>
      <c r="AJ610">
        <f t="shared" si="136"/>
        <v>1</v>
      </c>
      <c r="AK610" t="str">
        <f t="shared" si="137"/>
        <v>High</v>
      </c>
    </row>
    <row r="611" spans="1:37" x14ac:dyDescent="0.25">
      <c r="A611" s="9">
        <v>44587.333333333336</v>
      </c>
      <c r="B611" s="1" t="str">
        <f t="shared" si="126"/>
        <v>Wednesday</v>
      </c>
      <c r="C611" s="1" t="str">
        <f t="shared" si="127"/>
        <v>Weekday</v>
      </c>
      <c r="D611" s="4">
        <f t="shared" si="128"/>
        <v>8</v>
      </c>
      <c r="E611" s="4" t="str">
        <f t="shared" si="129"/>
        <v>Peak</v>
      </c>
      <c r="F611">
        <v>26.312113992801599</v>
      </c>
      <c r="G611">
        <v>51.408710899824101</v>
      </c>
      <c r="H611">
        <v>1220.54713260516</v>
      </c>
      <c r="I611">
        <v>8</v>
      </c>
      <c r="J611" t="s">
        <v>11</v>
      </c>
      <c r="K611" t="s">
        <v>12</v>
      </c>
      <c r="L611">
        <v>5.9868750913491402</v>
      </c>
      <c r="M611" t="s">
        <v>13</v>
      </c>
      <c r="N611" t="s">
        <v>14</v>
      </c>
      <c r="O611">
        <v>83.889176744271793</v>
      </c>
      <c r="P611">
        <f t="shared" si="138"/>
        <v>692.32734277018574</v>
      </c>
      <c r="Q611">
        <f t="shared" si="130"/>
        <v>2207.3015812575604</v>
      </c>
      <c r="T611">
        <f t="shared" si="139"/>
        <v>79.672017813840768</v>
      </c>
      <c r="U611">
        <f t="shared" si="131"/>
        <v>4.217158930431026</v>
      </c>
      <c r="AC611" t="str">
        <f t="shared" si="132"/>
        <v>High</v>
      </c>
      <c r="AD611" t="str">
        <f t="shared" si="133"/>
        <v>Medium</v>
      </c>
      <c r="AH611" t="str">
        <f t="shared" si="134"/>
        <v>High</v>
      </c>
      <c r="AI611">
        <f t="shared" si="135"/>
        <v>1</v>
      </c>
      <c r="AJ611">
        <f t="shared" si="136"/>
        <v>0</v>
      </c>
      <c r="AK611" t="str">
        <f t="shared" si="137"/>
        <v>High</v>
      </c>
    </row>
    <row r="612" spans="1:37" x14ac:dyDescent="0.25">
      <c r="A612" s="9">
        <v>44587.375</v>
      </c>
      <c r="B612" s="1" t="str">
        <f t="shared" si="126"/>
        <v>Wednesday</v>
      </c>
      <c r="C612" s="1" t="str">
        <f t="shared" si="127"/>
        <v>Weekday</v>
      </c>
      <c r="D612" s="4">
        <f t="shared" si="128"/>
        <v>9</v>
      </c>
      <c r="E612" s="4" t="str">
        <f t="shared" si="129"/>
        <v>Peak</v>
      </c>
      <c r="F612">
        <v>28.056808069836102</v>
      </c>
      <c r="G612">
        <v>52.253624756618699</v>
      </c>
      <c r="H612">
        <v>1460.1807609653199</v>
      </c>
      <c r="I612">
        <v>6</v>
      </c>
      <c r="J612" t="s">
        <v>11</v>
      </c>
      <c r="K612" t="s">
        <v>12</v>
      </c>
      <c r="L612">
        <v>15.015815218539499</v>
      </c>
      <c r="M612" t="s">
        <v>17</v>
      </c>
      <c r="N612" t="s">
        <v>14</v>
      </c>
      <c r="O612">
        <v>79.807247472021999</v>
      </c>
      <c r="P612">
        <f t="shared" si="138"/>
        <v>787.18447906762015</v>
      </c>
      <c r="Q612">
        <f t="shared" si="130"/>
        <v>2239.1366249044336</v>
      </c>
      <c r="T612">
        <f t="shared" si="139"/>
        <v>83.165276935499946</v>
      </c>
      <c r="U612">
        <f t="shared" si="131"/>
        <v>3.3580294634779477</v>
      </c>
      <c r="AC612" t="str">
        <f t="shared" si="132"/>
        <v>High</v>
      </c>
      <c r="AD612" t="str">
        <f t="shared" si="133"/>
        <v>Medium</v>
      </c>
      <c r="AH612" t="str">
        <f t="shared" si="134"/>
        <v>High</v>
      </c>
      <c r="AI612">
        <f t="shared" si="135"/>
        <v>1</v>
      </c>
      <c r="AJ612">
        <f t="shared" si="136"/>
        <v>0</v>
      </c>
      <c r="AK612" t="str">
        <f t="shared" si="137"/>
        <v>High</v>
      </c>
    </row>
    <row r="613" spans="1:37" x14ac:dyDescent="0.25">
      <c r="A613" s="9">
        <v>44587.416666666664</v>
      </c>
      <c r="B613" s="1" t="str">
        <f t="shared" si="126"/>
        <v>Wednesday</v>
      </c>
      <c r="C613" s="1" t="str">
        <f t="shared" si="127"/>
        <v>Weekday</v>
      </c>
      <c r="D613" s="4">
        <f t="shared" si="128"/>
        <v>10</v>
      </c>
      <c r="E613" s="4" t="str">
        <f t="shared" si="129"/>
        <v>Peak</v>
      </c>
      <c r="F613">
        <v>23.287661745146998</v>
      </c>
      <c r="G613">
        <v>47.402065097399998</v>
      </c>
      <c r="H613">
        <v>1586.3739265377301</v>
      </c>
      <c r="I613">
        <v>4</v>
      </c>
      <c r="J613" t="s">
        <v>12</v>
      </c>
      <c r="K613" t="s">
        <v>12</v>
      </c>
      <c r="L613">
        <v>0.48153345166049799</v>
      </c>
      <c r="M613" t="s">
        <v>17</v>
      </c>
      <c r="N613" t="s">
        <v>14</v>
      </c>
      <c r="O613">
        <v>62.742158418920198</v>
      </c>
      <c r="P613">
        <f t="shared" si="138"/>
        <v>542.31518955638296</v>
      </c>
      <c r="Q613">
        <f t="shared" si="130"/>
        <v>1461.1181624202407</v>
      </c>
      <c r="T613">
        <f t="shared" si="139"/>
        <v>73.616402940601802</v>
      </c>
      <c r="U613">
        <f t="shared" si="131"/>
        <v>10.874244521681604</v>
      </c>
      <c r="AC613" t="str">
        <f t="shared" si="132"/>
        <v>Low</v>
      </c>
      <c r="AD613" t="str">
        <f t="shared" si="133"/>
        <v>High</v>
      </c>
      <c r="AH613" t="str">
        <f t="shared" si="134"/>
        <v>Low</v>
      </c>
      <c r="AI613">
        <f t="shared" si="135"/>
        <v>0</v>
      </c>
      <c r="AJ613">
        <f t="shared" si="136"/>
        <v>0</v>
      </c>
      <c r="AK613" t="str">
        <f t="shared" si="137"/>
        <v>Medium</v>
      </c>
    </row>
    <row r="614" spans="1:37" x14ac:dyDescent="0.25">
      <c r="A614" s="9">
        <v>44587.458333333336</v>
      </c>
      <c r="B614" s="1" t="str">
        <f t="shared" si="126"/>
        <v>Wednesday</v>
      </c>
      <c r="C614" s="1" t="str">
        <f t="shared" si="127"/>
        <v>Weekday</v>
      </c>
      <c r="D614" s="4">
        <f t="shared" si="128"/>
        <v>11</v>
      </c>
      <c r="E614" s="4" t="str">
        <f t="shared" si="129"/>
        <v>Peak</v>
      </c>
      <c r="F614">
        <v>26.516199229432399</v>
      </c>
      <c r="G614">
        <v>45.791719274251903</v>
      </c>
      <c r="H614">
        <v>1551.59559963059</v>
      </c>
      <c r="I614">
        <v>1</v>
      </c>
      <c r="J614" t="s">
        <v>12</v>
      </c>
      <c r="K614" t="s">
        <v>11</v>
      </c>
      <c r="L614">
        <v>26.887024169154898</v>
      </c>
      <c r="M614" t="s">
        <v>15</v>
      </c>
      <c r="N614" t="s">
        <v>14</v>
      </c>
      <c r="O614">
        <v>81.944783628838906</v>
      </c>
      <c r="P614">
        <f t="shared" si="138"/>
        <v>703.10882157495132</v>
      </c>
      <c r="Q614">
        <f t="shared" si="130"/>
        <v>2172.8642085150227</v>
      </c>
      <c r="T614">
        <f t="shared" si="139"/>
        <v>80.080641092752956</v>
      </c>
      <c r="U614">
        <f t="shared" si="131"/>
        <v>1.86414253608595</v>
      </c>
      <c r="AC614" t="str">
        <f t="shared" si="132"/>
        <v>Low</v>
      </c>
      <c r="AD614" t="str">
        <f t="shared" si="133"/>
        <v>High</v>
      </c>
      <c r="AH614" t="str">
        <f t="shared" si="134"/>
        <v>High</v>
      </c>
      <c r="AI614">
        <f t="shared" si="135"/>
        <v>0</v>
      </c>
      <c r="AJ614">
        <f t="shared" si="136"/>
        <v>1</v>
      </c>
      <c r="AK614" t="str">
        <f t="shared" si="137"/>
        <v>High</v>
      </c>
    </row>
    <row r="615" spans="1:37" x14ac:dyDescent="0.25">
      <c r="A615" s="9">
        <v>44587.5</v>
      </c>
      <c r="B615" s="1" t="str">
        <f t="shared" si="126"/>
        <v>Wednesday</v>
      </c>
      <c r="C615" s="1" t="str">
        <f t="shared" si="127"/>
        <v>Weekday</v>
      </c>
      <c r="D615" s="4">
        <f t="shared" si="128"/>
        <v>12</v>
      </c>
      <c r="E615" s="4" t="str">
        <f t="shared" si="129"/>
        <v>Peak</v>
      </c>
      <c r="F615">
        <v>29.5313044245509</v>
      </c>
      <c r="G615">
        <v>35.7729391141958</v>
      </c>
      <c r="H615">
        <v>1779.4685814398999</v>
      </c>
      <c r="I615">
        <v>6</v>
      </c>
      <c r="J615" t="s">
        <v>12</v>
      </c>
      <c r="K615" t="s">
        <v>11</v>
      </c>
      <c r="L615">
        <v>21.404604206943802</v>
      </c>
      <c r="M615" t="s">
        <v>18</v>
      </c>
      <c r="N615" t="s">
        <v>14</v>
      </c>
      <c r="O615">
        <v>86.112262921481999</v>
      </c>
      <c r="P615">
        <f t="shared" si="138"/>
        <v>872.0979410154996</v>
      </c>
      <c r="Q615">
        <f t="shared" si="130"/>
        <v>2543.0074510212517</v>
      </c>
      <c r="T615">
        <f t="shared" si="139"/>
        <v>86.117541122534746</v>
      </c>
      <c r="U615">
        <f t="shared" si="131"/>
        <v>5.2782010527465673E-3</v>
      </c>
      <c r="AC615" t="str">
        <f t="shared" si="132"/>
        <v>High</v>
      </c>
      <c r="AD615" t="str">
        <f t="shared" si="133"/>
        <v>High</v>
      </c>
      <c r="AH615" t="str">
        <f t="shared" si="134"/>
        <v>High</v>
      </c>
      <c r="AI615">
        <f t="shared" si="135"/>
        <v>0</v>
      </c>
      <c r="AJ615">
        <f t="shared" si="136"/>
        <v>1</v>
      </c>
      <c r="AK615" t="str">
        <f t="shared" si="137"/>
        <v>High</v>
      </c>
    </row>
    <row r="616" spans="1:37" x14ac:dyDescent="0.25">
      <c r="A616" s="9">
        <v>44587.541666666664</v>
      </c>
      <c r="B616" s="1" t="str">
        <f t="shared" si="126"/>
        <v>Wednesday</v>
      </c>
      <c r="C616" s="1" t="str">
        <f t="shared" si="127"/>
        <v>Weekday</v>
      </c>
      <c r="D616" s="4">
        <f t="shared" si="128"/>
        <v>13</v>
      </c>
      <c r="E616" s="4" t="str">
        <f t="shared" si="129"/>
        <v>Peak</v>
      </c>
      <c r="F616">
        <v>28.076279103504099</v>
      </c>
      <c r="G616">
        <v>45.808424423600897</v>
      </c>
      <c r="H616">
        <v>1378.7039412320901</v>
      </c>
      <c r="I616">
        <v>5</v>
      </c>
      <c r="J616" t="s">
        <v>11</v>
      </c>
      <c r="K616" t="s">
        <v>11</v>
      </c>
      <c r="L616">
        <v>19.710748867697799</v>
      </c>
      <c r="M616" t="s">
        <v>15</v>
      </c>
      <c r="N616" t="s">
        <v>19</v>
      </c>
      <c r="O616">
        <v>76.399560576106495</v>
      </c>
      <c r="P616">
        <f t="shared" si="138"/>
        <v>788.27744829786093</v>
      </c>
      <c r="Q616">
        <f t="shared" si="130"/>
        <v>2145.0153861198346</v>
      </c>
      <c r="T616">
        <f t="shared" si="139"/>
        <v>83.204262203383976</v>
      </c>
      <c r="U616">
        <f t="shared" si="131"/>
        <v>6.8047016272774812</v>
      </c>
      <c r="AC616" t="str">
        <f t="shared" si="132"/>
        <v>Medium</v>
      </c>
      <c r="AD616" t="str">
        <f t="shared" si="133"/>
        <v>Medium</v>
      </c>
      <c r="AH616" t="str">
        <f t="shared" si="134"/>
        <v>Low</v>
      </c>
      <c r="AI616">
        <f t="shared" si="135"/>
        <v>1</v>
      </c>
      <c r="AJ616">
        <f t="shared" si="136"/>
        <v>1</v>
      </c>
      <c r="AK616" t="str">
        <f t="shared" si="137"/>
        <v>High</v>
      </c>
    </row>
    <row r="617" spans="1:37" x14ac:dyDescent="0.25">
      <c r="A617" s="9">
        <v>44587.583333333336</v>
      </c>
      <c r="B617" s="1" t="str">
        <f t="shared" si="126"/>
        <v>Wednesday</v>
      </c>
      <c r="C617" s="1" t="str">
        <f t="shared" si="127"/>
        <v>Weekday</v>
      </c>
      <c r="D617" s="4">
        <f t="shared" si="128"/>
        <v>14</v>
      </c>
      <c r="E617" s="4" t="str">
        <f t="shared" si="129"/>
        <v>Peak</v>
      </c>
      <c r="F617">
        <v>22.072062903892501</v>
      </c>
      <c r="G617">
        <v>34.7162982284027</v>
      </c>
      <c r="H617">
        <v>1421.50767176249</v>
      </c>
      <c r="I617">
        <v>5</v>
      </c>
      <c r="J617" t="s">
        <v>12</v>
      </c>
      <c r="K617" t="s">
        <v>11</v>
      </c>
      <c r="L617">
        <v>21.236188296083199</v>
      </c>
      <c r="M617" t="s">
        <v>18</v>
      </c>
      <c r="N617" t="s">
        <v>19</v>
      </c>
      <c r="O617">
        <v>74.362262878490895</v>
      </c>
      <c r="P617">
        <f t="shared" si="138"/>
        <v>487.17596083338748</v>
      </c>
      <c r="Q617">
        <f t="shared" si="130"/>
        <v>1641.3285439298413</v>
      </c>
      <c r="T617">
        <f t="shared" si="139"/>
        <v>71.182508198603074</v>
      </c>
      <c r="U617">
        <f t="shared" si="131"/>
        <v>3.1797546798878216</v>
      </c>
      <c r="AC617" t="str">
        <f t="shared" si="132"/>
        <v>Medium</v>
      </c>
      <c r="AD617" t="str">
        <f t="shared" si="133"/>
        <v>Medium</v>
      </c>
      <c r="AH617" t="str">
        <f t="shared" si="134"/>
        <v>Low</v>
      </c>
      <c r="AI617">
        <f t="shared" si="135"/>
        <v>0</v>
      </c>
      <c r="AJ617">
        <f t="shared" si="136"/>
        <v>1</v>
      </c>
      <c r="AK617" t="str">
        <f t="shared" si="137"/>
        <v>Medium</v>
      </c>
    </row>
    <row r="618" spans="1:37" x14ac:dyDescent="0.25">
      <c r="A618" s="9">
        <v>44587.625</v>
      </c>
      <c r="B618" s="1" t="str">
        <f t="shared" si="126"/>
        <v>Wednesday</v>
      </c>
      <c r="C618" s="1" t="str">
        <f t="shared" si="127"/>
        <v>Weekday</v>
      </c>
      <c r="D618" s="4">
        <f t="shared" si="128"/>
        <v>15</v>
      </c>
      <c r="E618" s="4" t="str">
        <f t="shared" si="129"/>
        <v>Peak</v>
      </c>
      <c r="F618">
        <v>22.701002201298699</v>
      </c>
      <c r="G618">
        <v>52.321474486016001</v>
      </c>
      <c r="H618">
        <v>1816.3236260804699</v>
      </c>
      <c r="I618">
        <v>6</v>
      </c>
      <c r="J618" t="s">
        <v>12</v>
      </c>
      <c r="K618" t="s">
        <v>11</v>
      </c>
      <c r="L618">
        <v>27.3025733716287</v>
      </c>
      <c r="M618" t="s">
        <v>13</v>
      </c>
      <c r="N618" t="s">
        <v>14</v>
      </c>
      <c r="O618">
        <v>74.816331889739601</v>
      </c>
      <c r="P618">
        <f t="shared" si="138"/>
        <v>515.3355009433684</v>
      </c>
      <c r="Q618">
        <f t="shared" si="130"/>
        <v>1698.4057149220728</v>
      </c>
      <c r="T618">
        <f t="shared" si="139"/>
        <v>72.441782226384774</v>
      </c>
      <c r="U618">
        <f t="shared" si="131"/>
        <v>2.3745496633548271</v>
      </c>
      <c r="AC618" t="str">
        <f t="shared" si="132"/>
        <v>High</v>
      </c>
      <c r="AD618" t="str">
        <f t="shared" si="133"/>
        <v>High</v>
      </c>
      <c r="AH618" t="str">
        <f t="shared" si="134"/>
        <v>Low</v>
      </c>
      <c r="AI618">
        <f t="shared" si="135"/>
        <v>0</v>
      </c>
      <c r="AJ618">
        <f t="shared" si="136"/>
        <v>1</v>
      </c>
      <c r="AK618" t="str">
        <f t="shared" si="137"/>
        <v>Medium</v>
      </c>
    </row>
    <row r="619" spans="1:37" x14ac:dyDescent="0.25">
      <c r="A619" s="9">
        <v>44587.666666666664</v>
      </c>
      <c r="B619" s="1" t="str">
        <f t="shared" si="126"/>
        <v>Wednesday</v>
      </c>
      <c r="C619" s="1" t="str">
        <f t="shared" si="127"/>
        <v>Weekday</v>
      </c>
      <c r="D619" s="4">
        <f t="shared" si="128"/>
        <v>16</v>
      </c>
      <c r="E619" s="4" t="str">
        <f t="shared" si="129"/>
        <v>Peak</v>
      </c>
      <c r="F619">
        <v>28.495529250736901</v>
      </c>
      <c r="G619">
        <v>48.8664894381971</v>
      </c>
      <c r="H619">
        <v>1065.8884453083001</v>
      </c>
      <c r="I619">
        <v>2</v>
      </c>
      <c r="J619" t="s">
        <v>11</v>
      </c>
      <c r="K619" t="s">
        <v>11</v>
      </c>
      <c r="L619">
        <v>0.29085080180423301</v>
      </c>
      <c r="M619" t="s">
        <v>13</v>
      </c>
      <c r="N619" t="s">
        <v>14</v>
      </c>
      <c r="O619">
        <v>75.960732099634896</v>
      </c>
      <c r="P619">
        <f t="shared" si="138"/>
        <v>811.99518727960231</v>
      </c>
      <c r="Q619">
        <f t="shared" si="130"/>
        <v>2164.5412634525355</v>
      </c>
      <c r="T619">
        <f t="shared" si="139"/>
        <v>84.043692691717652</v>
      </c>
      <c r="U619">
        <f t="shared" si="131"/>
        <v>8.0829605920827561</v>
      </c>
      <c r="AC619" t="str">
        <f t="shared" si="132"/>
        <v>Low</v>
      </c>
      <c r="AD619" t="str">
        <f t="shared" si="133"/>
        <v>Medium</v>
      </c>
      <c r="AH619" t="str">
        <f t="shared" si="134"/>
        <v>Low</v>
      </c>
      <c r="AI619">
        <f t="shared" si="135"/>
        <v>1</v>
      </c>
      <c r="AJ619">
        <f t="shared" si="136"/>
        <v>1</v>
      </c>
      <c r="AK619" t="str">
        <f t="shared" si="137"/>
        <v>High</v>
      </c>
    </row>
    <row r="620" spans="1:37" x14ac:dyDescent="0.25">
      <c r="A620" s="9">
        <v>44587.708333333336</v>
      </c>
      <c r="B620" s="1" t="str">
        <f t="shared" si="126"/>
        <v>Wednesday</v>
      </c>
      <c r="C620" s="1" t="str">
        <f t="shared" si="127"/>
        <v>Weekday</v>
      </c>
      <c r="D620" s="4">
        <f t="shared" si="128"/>
        <v>17</v>
      </c>
      <c r="E620" s="4" t="str">
        <f t="shared" si="129"/>
        <v>Peak</v>
      </c>
      <c r="F620">
        <v>23.224515711712201</v>
      </c>
      <c r="G620">
        <v>52.988285733107297</v>
      </c>
      <c r="H620">
        <v>1370.4492563930401</v>
      </c>
      <c r="I620">
        <v>9</v>
      </c>
      <c r="J620" t="s">
        <v>11</v>
      </c>
      <c r="K620" t="s">
        <v>12</v>
      </c>
      <c r="L620">
        <v>3.3908771895144998</v>
      </c>
      <c r="M620" t="s">
        <v>15</v>
      </c>
      <c r="N620" t="s">
        <v>19</v>
      </c>
      <c r="O620">
        <v>74.4413985720347</v>
      </c>
      <c r="P620">
        <f t="shared" si="138"/>
        <v>539.3781300435669</v>
      </c>
      <c r="Q620">
        <f t="shared" si="130"/>
        <v>1728.86543073805</v>
      </c>
      <c r="T620">
        <f t="shared" si="139"/>
        <v>73.489970771090668</v>
      </c>
      <c r="U620">
        <f t="shared" si="131"/>
        <v>0.95142780094403179</v>
      </c>
      <c r="AC620" t="str">
        <f t="shared" si="132"/>
        <v>High</v>
      </c>
      <c r="AD620" t="str">
        <f t="shared" si="133"/>
        <v>Medium</v>
      </c>
      <c r="AH620" t="str">
        <f t="shared" si="134"/>
        <v>Low</v>
      </c>
      <c r="AI620">
        <f t="shared" si="135"/>
        <v>1</v>
      </c>
      <c r="AJ620">
        <f t="shared" si="136"/>
        <v>0</v>
      </c>
      <c r="AK620" t="str">
        <f t="shared" si="137"/>
        <v>Medium</v>
      </c>
    </row>
    <row r="621" spans="1:37" x14ac:dyDescent="0.25">
      <c r="A621" s="9">
        <v>44587.75</v>
      </c>
      <c r="B621" s="1" t="str">
        <f t="shared" si="126"/>
        <v>Wednesday</v>
      </c>
      <c r="C621" s="1" t="str">
        <f t="shared" si="127"/>
        <v>Weekday</v>
      </c>
      <c r="D621" s="4">
        <f t="shared" si="128"/>
        <v>18</v>
      </c>
      <c r="E621" s="4" t="str">
        <f t="shared" si="129"/>
        <v>Peak</v>
      </c>
      <c r="F621">
        <v>23.101868752981801</v>
      </c>
      <c r="G621">
        <v>34.100683791166297</v>
      </c>
      <c r="H621">
        <v>1769.08919624195</v>
      </c>
      <c r="I621">
        <v>6</v>
      </c>
      <c r="J621" t="s">
        <v>12</v>
      </c>
      <c r="K621" t="s">
        <v>12</v>
      </c>
      <c r="L621">
        <v>24.724334385493599</v>
      </c>
      <c r="M621" t="s">
        <v>15</v>
      </c>
      <c r="N621" t="s">
        <v>14</v>
      </c>
      <c r="O621">
        <v>62.112135804864899</v>
      </c>
      <c r="P621">
        <f t="shared" si="138"/>
        <v>533.69633987999691</v>
      </c>
      <c r="Q621">
        <f t="shared" si="130"/>
        <v>1434.9064093313705</v>
      </c>
      <c r="T621">
        <f t="shared" si="139"/>
        <v>73.244404735779227</v>
      </c>
      <c r="U621">
        <f t="shared" si="131"/>
        <v>11.132268930914329</v>
      </c>
      <c r="AC621" t="str">
        <f t="shared" si="132"/>
        <v>High</v>
      </c>
      <c r="AD621" t="str">
        <f t="shared" si="133"/>
        <v>High</v>
      </c>
      <c r="AH621" t="str">
        <f t="shared" si="134"/>
        <v>Low</v>
      </c>
      <c r="AI621">
        <f t="shared" si="135"/>
        <v>0</v>
      </c>
      <c r="AJ621">
        <f t="shared" si="136"/>
        <v>0</v>
      </c>
      <c r="AK621" t="str">
        <f t="shared" si="137"/>
        <v>Medium</v>
      </c>
    </row>
    <row r="622" spans="1:37" x14ac:dyDescent="0.25">
      <c r="A622" s="9">
        <v>44587.791666666664</v>
      </c>
      <c r="B622" s="1" t="str">
        <f t="shared" si="126"/>
        <v>Wednesday</v>
      </c>
      <c r="C622" s="1" t="str">
        <f t="shared" si="127"/>
        <v>Weekday</v>
      </c>
      <c r="D622" s="4">
        <f t="shared" si="128"/>
        <v>19</v>
      </c>
      <c r="E622" s="4" t="str">
        <f t="shared" si="129"/>
        <v>Peak</v>
      </c>
      <c r="F622">
        <v>28.211898887349101</v>
      </c>
      <c r="G622">
        <v>50.8442512015639</v>
      </c>
      <c r="H622">
        <v>1359.18048884527</v>
      </c>
      <c r="I622">
        <v>6</v>
      </c>
      <c r="J622" t="s">
        <v>11</v>
      </c>
      <c r="K622" t="s">
        <v>11</v>
      </c>
      <c r="L622">
        <v>1.38194265935625</v>
      </c>
      <c r="M622" t="s">
        <v>13</v>
      </c>
      <c r="N622" t="s">
        <v>14</v>
      </c>
      <c r="O622">
        <v>92.771878272512495</v>
      </c>
      <c r="P622">
        <f t="shared" si="138"/>
        <v>795.91123883000944</v>
      </c>
      <c r="Q622">
        <f t="shared" si="130"/>
        <v>2617.2708494135813</v>
      </c>
      <c r="T622">
        <f t="shared" si="139"/>
        <v>83.475802671842061</v>
      </c>
      <c r="U622">
        <f t="shared" si="131"/>
        <v>9.2960756006704344</v>
      </c>
      <c r="AC622" t="str">
        <f t="shared" si="132"/>
        <v>High</v>
      </c>
      <c r="AD622" t="str">
        <f t="shared" si="133"/>
        <v>Medium</v>
      </c>
      <c r="AH622" t="str">
        <f t="shared" si="134"/>
        <v>High</v>
      </c>
      <c r="AI622">
        <f t="shared" si="135"/>
        <v>1</v>
      </c>
      <c r="AJ622">
        <f t="shared" si="136"/>
        <v>1</v>
      </c>
      <c r="AK622" t="str">
        <f t="shared" si="137"/>
        <v>High</v>
      </c>
    </row>
    <row r="623" spans="1:37" x14ac:dyDescent="0.25">
      <c r="A623" s="9">
        <v>44587.833333333336</v>
      </c>
      <c r="B623" s="1" t="str">
        <f t="shared" si="126"/>
        <v>Wednesday</v>
      </c>
      <c r="C623" s="1" t="str">
        <f t="shared" si="127"/>
        <v>Weekday</v>
      </c>
      <c r="D623" s="4">
        <f t="shared" si="128"/>
        <v>20</v>
      </c>
      <c r="E623" s="4" t="str">
        <f t="shared" si="129"/>
        <v>Peak</v>
      </c>
      <c r="F623">
        <v>24.607834348807899</v>
      </c>
      <c r="G623">
        <v>32.1236249386588</v>
      </c>
      <c r="H623">
        <v>1935.5938886075501</v>
      </c>
      <c r="I623">
        <v>8</v>
      </c>
      <c r="J623" t="s">
        <v>11</v>
      </c>
      <c r="K623" t="s">
        <v>12</v>
      </c>
      <c r="L623">
        <v>26.1613440002806</v>
      </c>
      <c r="M623" t="s">
        <v>15</v>
      </c>
      <c r="N623" t="s">
        <v>19</v>
      </c>
      <c r="O623">
        <v>80.913616243699707</v>
      </c>
      <c r="P623">
        <f t="shared" si="138"/>
        <v>605.54551133836981</v>
      </c>
      <c r="Q623">
        <f t="shared" si="130"/>
        <v>1991.1088650879744</v>
      </c>
      <c r="T623">
        <f t="shared" si="139"/>
        <v>76.259677226109559</v>
      </c>
      <c r="U623">
        <f t="shared" si="131"/>
        <v>4.6539390175901474</v>
      </c>
      <c r="AC623" t="str">
        <f t="shared" si="132"/>
        <v>High</v>
      </c>
      <c r="AD623" t="str">
        <f t="shared" si="133"/>
        <v>High</v>
      </c>
      <c r="AH623" t="str">
        <f t="shared" si="134"/>
        <v>High</v>
      </c>
      <c r="AI623">
        <f t="shared" si="135"/>
        <v>1</v>
      </c>
      <c r="AJ623">
        <f t="shared" si="136"/>
        <v>0</v>
      </c>
      <c r="AK623" t="str">
        <f t="shared" si="137"/>
        <v>Medium</v>
      </c>
    </row>
    <row r="624" spans="1:37" x14ac:dyDescent="0.25">
      <c r="A624" s="9">
        <v>44587.875</v>
      </c>
      <c r="B624" s="1" t="str">
        <f t="shared" si="126"/>
        <v>Wednesday</v>
      </c>
      <c r="C624" s="1" t="str">
        <f t="shared" si="127"/>
        <v>Weekday</v>
      </c>
      <c r="D624" s="4">
        <f t="shared" si="128"/>
        <v>21</v>
      </c>
      <c r="E624" s="4" t="str">
        <f t="shared" si="129"/>
        <v>Peak</v>
      </c>
      <c r="F624">
        <v>23.373630563947302</v>
      </c>
      <c r="G624">
        <v>53.558274998168699</v>
      </c>
      <c r="H624">
        <v>1685.5999473008801</v>
      </c>
      <c r="I624">
        <v>1</v>
      </c>
      <c r="J624" t="s">
        <v>11</v>
      </c>
      <c r="K624" t="s">
        <v>12</v>
      </c>
      <c r="L624">
        <v>15.3371216466495</v>
      </c>
      <c r="M624" t="s">
        <v>20</v>
      </c>
      <c r="N624" t="s">
        <v>19</v>
      </c>
      <c r="O624">
        <v>67.391385767057798</v>
      </c>
      <c r="P624">
        <f t="shared" si="138"/>
        <v>546.32660573989142</v>
      </c>
      <c r="Q624">
        <f t="shared" si="130"/>
        <v>1575.1813541116653</v>
      </c>
      <c r="T624">
        <f t="shared" si="139"/>
        <v>73.788531317951993</v>
      </c>
      <c r="U624">
        <f t="shared" si="131"/>
        <v>6.3971455508941943</v>
      </c>
      <c r="AC624" t="str">
        <f t="shared" si="132"/>
        <v>Low</v>
      </c>
      <c r="AD624" t="str">
        <f t="shared" si="133"/>
        <v>High</v>
      </c>
      <c r="AH624" t="str">
        <f t="shared" si="134"/>
        <v>Low</v>
      </c>
      <c r="AI624">
        <f t="shared" si="135"/>
        <v>1</v>
      </c>
      <c r="AJ624">
        <f t="shared" si="136"/>
        <v>0</v>
      </c>
      <c r="AK624" t="str">
        <f t="shared" si="137"/>
        <v>Medium</v>
      </c>
    </row>
    <row r="625" spans="1:37" x14ac:dyDescent="0.25">
      <c r="A625" s="9">
        <v>44587.916666666664</v>
      </c>
      <c r="B625" s="1" t="str">
        <f t="shared" si="126"/>
        <v>Wednesday</v>
      </c>
      <c r="C625" s="1" t="str">
        <f t="shared" si="127"/>
        <v>Weekday</v>
      </c>
      <c r="D625" s="4">
        <f t="shared" si="128"/>
        <v>22</v>
      </c>
      <c r="E625" s="4" t="str">
        <f t="shared" si="129"/>
        <v>Off-Peak</v>
      </c>
      <c r="F625">
        <v>23.669615679107299</v>
      </c>
      <c r="G625">
        <v>56.5290501524807</v>
      </c>
      <c r="H625">
        <v>1818.6934746895899</v>
      </c>
      <c r="I625">
        <v>2</v>
      </c>
      <c r="J625" t="s">
        <v>11</v>
      </c>
      <c r="K625" t="s">
        <v>12</v>
      </c>
      <c r="L625">
        <v>23.674977115234199</v>
      </c>
      <c r="M625" t="s">
        <v>18</v>
      </c>
      <c r="N625" t="s">
        <v>14</v>
      </c>
      <c r="O625">
        <v>75.602127412144796</v>
      </c>
      <c r="P625">
        <f t="shared" si="138"/>
        <v>560.25070639664204</v>
      </c>
      <c r="Q625">
        <f t="shared" si="130"/>
        <v>1789.4733003683702</v>
      </c>
      <c r="T625">
        <f t="shared" si="139"/>
        <v>74.381158252964823</v>
      </c>
      <c r="U625">
        <f t="shared" si="131"/>
        <v>1.2209691591799725</v>
      </c>
      <c r="AC625" t="str">
        <f t="shared" si="132"/>
        <v>Low</v>
      </c>
      <c r="AD625" t="str">
        <f t="shared" si="133"/>
        <v>High</v>
      </c>
      <c r="AH625" t="str">
        <f t="shared" si="134"/>
        <v>Low</v>
      </c>
      <c r="AI625">
        <f t="shared" si="135"/>
        <v>1</v>
      </c>
      <c r="AJ625">
        <f t="shared" si="136"/>
        <v>0</v>
      </c>
      <c r="AK625" t="str">
        <f t="shared" si="137"/>
        <v>Medium</v>
      </c>
    </row>
    <row r="626" spans="1:37" x14ac:dyDescent="0.25">
      <c r="A626" s="9">
        <v>44587.958333333336</v>
      </c>
      <c r="B626" s="1" t="str">
        <f t="shared" si="126"/>
        <v>Wednesday</v>
      </c>
      <c r="C626" s="1" t="str">
        <f t="shared" si="127"/>
        <v>Weekday</v>
      </c>
      <c r="D626" s="4">
        <f t="shared" si="128"/>
        <v>23</v>
      </c>
      <c r="E626" s="4" t="str">
        <f t="shared" si="129"/>
        <v>Off-Peak</v>
      </c>
      <c r="F626">
        <v>22.8281814493238</v>
      </c>
      <c r="G626">
        <v>47.907855103185703</v>
      </c>
      <c r="H626">
        <v>1665.0851797099799</v>
      </c>
      <c r="I626">
        <v>2</v>
      </c>
      <c r="J626" t="s">
        <v>11</v>
      </c>
      <c r="K626" t="s">
        <v>11</v>
      </c>
      <c r="L626">
        <v>29.0998823108661</v>
      </c>
      <c r="M626" t="s">
        <v>15</v>
      </c>
      <c r="N626" t="s">
        <v>14</v>
      </c>
      <c r="O626">
        <v>76.4571867653613</v>
      </c>
      <c r="P626">
        <f t="shared" si="138"/>
        <v>521.12586828325129</v>
      </c>
      <c r="Q626">
        <f t="shared" si="130"/>
        <v>1745.378532584506</v>
      </c>
      <c r="T626">
        <f t="shared" si="139"/>
        <v>72.696422896114441</v>
      </c>
      <c r="U626">
        <f t="shared" si="131"/>
        <v>3.7607638692468583</v>
      </c>
      <c r="AC626" t="str">
        <f t="shared" si="132"/>
        <v>Low</v>
      </c>
      <c r="AD626" t="str">
        <f t="shared" si="133"/>
        <v>High</v>
      </c>
      <c r="AH626" t="str">
        <f t="shared" si="134"/>
        <v>Low</v>
      </c>
      <c r="AI626">
        <f t="shared" si="135"/>
        <v>1</v>
      </c>
      <c r="AJ626">
        <f t="shared" si="136"/>
        <v>1</v>
      </c>
      <c r="AK626" t="str">
        <f t="shared" si="137"/>
        <v>Medium</v>
      </c>
    </row>
    <row r="627" spans="1:37" x14ac:dyDescent="0.25">
      <c r="A627" s="9">
        <v>44588</v>
      </c>
      <c r="B627" s="1" t="str">
        <f t="shared" si="126"/>
        <v>Thursday</v>
      </c>
      <c r="C627" s="1" t="str">
        <f t="shared" si="127"/>
        <v>Weekday</v>
      </c>
      <c r="D627" s="4">
        <f t="shared" si="128"/>
        <v>0</v>
      </c>
      <c r="E627" s="4" t="str">
        <f t="shared" si="129"/>
        <v>Off-Peak</v>
      </c>
      <c r="F627">
        <v>28.5960865420784</v>
      </c>
      <c r="G627">
        <v>47.405824755593201</v>
      </c>
      <c r="H627">
        <v>1948.4321103283</v>
      </c>
      <c r="I627">
        <v>9</v>
      </c>
      <c r="J627" t="s">
        <v>12</v>
      </c>
      <c r="K627" t="s">
        <v>11</v>
      </c>
      <c r="L627">
        <v>4.80403609276342</v>
      </c>
      <c r="M627" t="s">
        <v>15</v>
      </c>
      <c r="N627" t="s">
        <v>14</v>
      </c>
      <c r="O627">
        <v>81.267778615578194</v>
      </c>
      <c r="P627">
        <f t="shared" si="138"/>
        <v>817.73616552203737</v>
      </c>
      <c r="Q627">
        <f t="shared" si="130"/>
        <v>2323.9404303735423</v>
      </c>
      <c r="T627">
        <f t="shared" si="139"/>
        <v>84.245030381718351</v>
      </c>
      <c r="U627">
        <f t="shared" si="131"/>
        <v>2.9772517661401565</v>
      </c>
      <c r="AC627" t="str">
        <f t="shared" si="132"/>
        <v>High</v>
      </c>
      <c r="AD627" t="str">
        <f t="shared" si="133"/>
        <v>High</v>
      </c>
      <c r="AH627" t="str">
        <f t="shared" si="134"/>
        <v>High</v>
      </c>
      <c r="AI627">
        <f t="shared" si="135"/>
        <v>0</v>
      </c>
      <c r="AJ627">
        <f t="shared" si="136"/>
        <v>1</v>
      </c>
      <c r="AK627" t="str">
        <f t="shared" si="137"/>
        <v>High</v>
      </c>
    </row>
    <row r="628" spans="1:37" x14ac:dyDescent="0.25">
      <c r="A628" s="9">
        <v>44588.041666666664</v>
      </c>
      <c r="B628" s="1" t="str">
        <f t="shared" si="126"/>
        <v>Thursday</v>
      </c>
      <c r="C628" s="1" t="str">
        <f t="shared" si="127"/>
        <v>Weekday</v>
      </c>
      <c r="D628" s="4">
        <f t="shared" si="128"/>
        <v>1</v>
      </c>
      <c r="E628" s="4" t="str">
        <f t="shared" si="129"/>
        <v>Off-Peak</v>
      </c>
      <c r="F628">
        <v>27.929216556120501</v>
      </c>
      <c r="G628">
        <v>36.937536689107702</v>
      </c>
      <c r="H628">
        <v>1372.9346071815501</v>
      </c>
      <c r="I628">
        <v>8</v>
      </c>
      <c r="J628" t="s">
        <v>12</v>
      </c>
      <c r="K628" t="s">
        <v>11</v>
      </c>
      <c r="L628">
        <v>25.005334831673999</v>
      </c>
      <c r="M628" t="s">
        <v>15</v>
      </c>
      <c r="N628" t="s">
        <v>19</v>
      </c>
      <c r="O628">
        <v>91.149912295159893</v>
      </c>
      <c r="P628">
        <f t="shared" si="138"/>
        <v>780.04113743867549</v>
      </c>
      <c r="Q628">
        <f t="shared" si="130"/>
        <v>2545.7456395629115</v>
      </c>
      <c r="T628">
        <f t="shared" si="139"/>
        <v>82.909810819691899</v>
      </c>
      <c r="U628">
        <f t="shared" si="131"/>
        <v>8.2401014754679949</v>
      </c>
      <c r="AC628" t="str">
        <f t="shared" si="132"/>
        <v>High</v>
      </c>
      <c r="AD628" t="str">
        <f t="shared" si="133"/>
        <v>Medium</v>
      </c>
      <c r="AH628" t="str">
        <f t="shared" si="134"/>
        <v>High</v>
      </c>
      <c r="AI628">
        <f t="shared" si="135"/>
        <v>0</v>
      </c>
      <c r="AJ628">
        <f t="shared" si="136"/>
        <v>1</v>
      </c>
      <c r="AK628" t="str">
        <f t="shared" si="137"/>
        <v>High</v>
      </c>
    </row>
    <row r="629" spans="1:37" x14ac:dyDescent="0.25">
      <c r="A629" s="9">
        <v>44588.083333333336</v>
      </c>
      <c r="B629" s="1" t="str">
        <f t="shared" si="126"/>
        <v>Thursday</v>
      </c>
      <c r="C629" s="1" t="str">
        <f t="shared" si="127"/>
        <v>Weekday</v>
      </c>
      <c r="D629" s="4">
        <f t="shared" si="128"/>
        <v>2</v>
      </c>
      <c r="E629" s="4" t="str">
        <f t="shared" si="129"/>
        <v>Off-Peak</v>
      </c>
      <c r="F629">
        <v>24.2718962951249</v>
      </c>
      <c r="G629">
        <v>35.322205156889801</v>
      </c>
      <c r="H629">
        <v>1006.22767041001</v>
      </c>
      <c r="I629">
        <v>8</v>
      </c>
      <c r="J629" t="s">
        <v>11</v>
      </c>
      <c r="K629" t="s">
        <v>12</v>
      </c>
      <c r="L629">
        <v>8.7422958236363701</v>
      </c>
      <c r="M629" t="s">
        <v>13</v>
      </c>
      <c r="N629" t="s">
        <v>14</v>
      </c>
      <c r="O629">
        <v>79.697236881542196</v>
      </c>
      <c r="P629">
        <f t="shared" si="138"/>
        <v>589.1249497612979</v>
      </c>
      <c r="Q629">
        <f t="shared" si="130"/>
        <v>1934.4030685967955</v>
      </c>
      <c r="T629">
        <f t="shared" si="139"/>
        <v>75.58705577012617</v>
      </c>
      <c r="U629">
        <f t="shared" si="131"/>
        <v>4.1101811114160256</v>
      </c>
      <c r="AC629" t="str">
        <f t="shared" si="132"/>
        <v>High</v>
      </c>
      <c r="AD629" t="str">
        <f t="shared" si="133"/>
        <v>Medium</v>
      </c>
      <c r="AH629" t="str">
        <f t="shared" si="134"/>
        <v>High</v>
      </c>
      <c r="AI629">
        <f t="shared" si="135"/>
        <v>1</v>
      </c>
      <c r="AJ629">
        <f t="shared" si="136"/>
        <v>0</v>
      </c>
      <c r="AK629" t="str">
        <f t="shared" si="137"/>
        <v>Medium</v>
      </c>
    </row>
    <row r="630" spans="1:37" x14ac:dyDescent="0.25">
      <c r="A630" s="9">
        <v>44588.125</v>
      </c>
      <c r="B630" s="1" t="str">
        <f t="shared" si="126"/>
        <v>Thursday</v>
      </c>
      <c r="C630" s="1" t="str">
        <f t="shared" si="127"/>
        <v>Weekday</v>
      </c>
      <c r="D630" s="4">
        <f t="shared" si="128"/>
        <v>3</v>
      </c>
      <c r="E630" s="4" t="str">
        <f t="shared" si="129"/>
        <v>Off-Peak</v>
      </c>
      <c r="F630">
        <v>26.2756983712151</v>
      </c>
      <c r="G630">
        <v>30.535389868037999</v>
      </c>
      <c r="H630">
        <v>1152.1750485160001</v>
      </c>
      <c r="I630">
        <v>5</v>
      </c>
      <c r="J630" t="s">
        <v>12</v>
      </c>
      <c r="K630" t="s">
        <v>12</v>
      </c>
      <c r="L630">
        <v>12.984490007922201</v>
      </c>
      <c r="M630" t="s">
        <v>21</v>
      </c>
      <c r="N630" t="s">
        <v>14</v>
      </c>
      <c r="O630">
        <v>73.8883680442692</v>
      </c>
      <c r="P630">
        <f t="shared" si="138"/>
        <v>690.41232489507581</v>
      </c>
      <c r="Q630">
        <f t="shared" si="130"/>
        <v>1941.4684718725459</v>
      </c>
      <c r="T630">
        <f t="shared" si="139"/>
        <v>79.599105775018387</v>
      </c>
      <c r="U630">
        <f t="shared" si="131"/>
        <v>5.7107377307491873</v>
      </c>
      <c r="AC630" t="str">
        <f t="shared" si="132"/>
        <v>Medium</v>
      </c>
      <c r="AD630" t="str">
        <f t="shared" si="133"/>
        <v>Medium</v>
      </c>
      <c r="AH630" t="str">
        <f t="shared" si="134"/>
        <v>Low</v>
      </c>
      <c r="AI630">
        <f t="shared" si="135"/>
        <v>0</v>
      </c>
      <c r="AJ630">
        <f t="shared" si="136"/>
        <v>0</v>
      </c>
      <c r="AK630" t="str">
        <f t="shared" si="137"/>
        <v>High</v>
      </c>
    </row>
    <row r="631" spans="1:37" x14ac:dyDescent="0.25">
      <c r="A631" s="9">
        <v>44588.166666666664</v>
      </c>
      <c r="B631" s="1" t="str">
        <f t="shared" si="126"/>
        <v>Thursday</v>
      </c>
      <c r="C631" s="1" t="str">
        <f t="shared" si="127"/>
        <v>Weekday</v>
      </c>
      <c r="D631" s="4">
        <f t="shared" si="128"/>
        <v>4</v>
      </c>
      <c r="E631" s="4" t="str">
        <f t="shared" si="129"/>
        <v>Off-Peak</v>
      </c>
      <c r="F631">
        <v>24.336223818027499</v>
      </c>
      <c r="G631">
        <v>41.247317763485697</v>
      </c>
      <c r="H631">
        <v>1826.2686914716001</v>
      </c>
      <c r="I631">
        <v>7</v>
      </c>
      <c r="J631" t="s">
        <v>12</v>
      </c>
      <c r="K631" t="s">
        <v>12</v>
      </c>
      <c r="L631">
        <v>0.217783001948225</v>
      </c>
      <c r="M631" t="s">
        <v>13</v>
      </c>
      <c r="N631" t="s">
        <v>19</v>
      </c>
      <c r="O631">
        <v>74.9764495131258</v>
      </c>
      <c r="P631">
        <f t="shared" si="138"/>
        <v>592.25178972112894</v>
      </c>
      <c r="Q631">
        <f t="shared" si="130"/>
        <v>1824.6436564324683</v>
      </c>
      <c r="T631">
        <f t="shared" si="139"/>
        <v>75.715853539953628</v>
      </c>
      <c r="U631">
        <f t="shared" si="131"/>
        <v>0.73940402682782747</v>
      </c>
      <c r="AC631" t="str">
        <f t="shared" si="132"/>
        <v>High</v>
      </c>
      <c r="AD631" t="str">
        <f t="shared" si="133"/>
        <v>High</v>
      </c>
      <c r="AH631" t="str">
        <f t="shared" si="134"/>
        <v>Low</v>
      </c>
      <c r="AI631">
        <f t="shared" si="135"/>
        <v>0</v>
      </c>
      <c r="AJ631">
        <f t="shared" si="136"/>
        <v>0</v>
      </c>
      <c r="AK631" t="str">
        <f t="shared" si="137"/>
        <v>Medium</v>
      </c>
    </row>
    <row r="632" spans="1:37" x14ac:dyDescent="0.25">
      <c r="A632" s="9">
        <v>44588.208333333336</v>
      </c>
      <c r="B632" s="1" t="str">
        <f t="shared" si="126"/>
        <v>Thursday</v>
      </c>
      <c r="C632" s="1" t="str">
        <f t="shared" si="127"/>
        <v>Weekday</v>
      </c>
      <c r="D632" s="4">
        <f t="shared" si="128"/>
        <v>5</v>
      </c>
      <c r="E632" s="4" t="str">
        <f t="shared" si="129"/>
        <v>Off-Peak</v>
      </c>
      <c r="F632">
        <v>24.469723503963799</v>
      </c>
      <c r="G632">
        <v>49.28924731371</v>
      </c>
      <c r="H632">
        <v>1956.45349696686</v>
      </c>
      <c r="I632">
        <v>6</v>
      </c>
      <c r="J632" t="s">
        <v>11</v>
      </c>
      <c r="K632" t="s">
        <v>11</v>
      </c>
      <c r="L632">
        <v>18.281553786168502</v>
      </c>
      <c r="M632" t="s">
        <v>13</v>
      </c>
      <c r="N632" t="s">
        <v>14</v>
      </c>
      <c r="O632">
        <v>80.949990110779495</v>
      </c>
      <c r="P632">
        <f t="shared" si="138"/>
        <v>598.76736836043835</v>
      </c>
      <c r="Q632">
        <f t="shared" si="130"/>
        <v>1980.823875659378</v>
      </c>
      <c r="T632">
        <f t="shared" si="139"/>
        <v>75.983149108715054</v>
      </c>
      <c r="U632">
        <f t="shared" si="131"/>
        <v>4.9668410020644416</v>
      </c>
      <c r="AC632" t="str">
        <f t="shared" si="132"/>
        <v>High</v>
      </c>
      <c r="AD632" t="str">
        <f t="shared" si="133"/>
        <v>High</v>
      </c>
      <c r="AH632" t="str">
        <f t="shared" si="134"/>
        <v>High</v>
      </c>
      <c r="AI632">
        <f t="shared" si="135"/>
        <v>1</v>
      </c>
      <c r="AJ632">
        <f t="shared" si="136"/>
        <v>1</v>
      </c>
      <c r="AK632" t="str">
        <f t="shared" si="137"/>
        <v>Medium</v>
      </c>
    </row>
    <row r="633" spans="1:37" x14ac:dyDescent="0.25">
      <c r="A633" s="9">
        <v>44588.25</v>
      </c>
      <c r="B633" s="1" t="str">
        <f t="shared" si="126"/>
        <v>Thursday</v>
      </c>
      <c r="C633" s="1" t="str">
        <f t="shared" si="127"/>
        <v>Weekday</v>
      </c>
      <c r="D633" s="4">
        <f t="shared" si="128"/>
        <v>6</v>
      </c>
      <c r="E633" s="4" t="str">
        <f t="shared" si="129"/>
        <v>Off-Peak</v>
      </c>
      <c r="F633">
        <v>23.707597426615902</v>
      </c>
      <c r="G633">
        <v>30.015974503460701</v>
      </c>
      <c r="H633">
        <v>1569.63413665752</v>
      </c>
      <c r="I633">
        <v>3</v>
      </c>
      <c r="J633" t="s">
        <v>12</v>
      </c>
      <c r="K633" t="s">
        <v>12</v>
      </c>
      <c r="L633">
        <v>23.116764563420499</v>
      </c>
      <c r="M633" t="s">
        <v>18</v>
      </c>
      <c r="N633" t="s">
        <v>14</v>
      </c>
      <c r="O633">
        <v>63.9239384945081</v>
      </c>
      <c r="P633">
        <f t="shared" si="138"/>
        <v>562.05017574248495</v>
      </c>
      <c r="Q633">
        <f t="shared" si="130"/>
        <v>1515.4829997515535</v>
      </c>
      <c r="T633">
        <f t="shared" si="139"/>
        <v>74.457206018408328</v>
      </c>
      <c r="U633">
        <f t="shared" si="131"/>
        <v>10.533267523900228</v>
      </c>
      <c r="AC633" t="str">
        <f t="shared" si="132"/>
        <v>Low</v>
      </c>
      <c r="AD633" t="str">
        <f t="shared" si="133"/>
        <v>High</v>
      </c>
      <c r="AH633" t="str">
        <f t="shared" si="134"/>
        <v>Low</v>
      </c>
      <c r="AI633">
        <f t="shared" si="135"/>
        <v>0</v>
      </c>
      <c r="AJ633">
        <f t="shared" si="136"/>
        <v>0</v>
      </c>
      <c r="AK633" t="str">
        <f t="shared" si="137"/>
        <v>Medium</v>
      </c>
    </row>
    <row r="634" spans="1:37" x14ac:dyDescent="0.25">
      <c r="A634" s="9">
        <v>44588.291666666664</v>
      </c>
      <c r="B634" s="1" t="str">
        <f t="shared" si="126"/>
        <v>Thursday</v>
      </c>
      <c r="C634" s="1" t="str">
        <f t="shared" si="127"/>
        <v>Weekday</v>
      </c>
      <c r="D634" s="4">
        <f t="shared" si="128"/>
        <v>7</v>
      </c>
      <c r="E634" s="4" t="str">
        <f t="shared" si="129"/>
        <v>Off-Peak</v>
      </c>
      <c r="F634">
        <v>26.2081671542722</v>
      </c>
      <c r="G634">
        <v>38.810026658460899</v>
      </c>
      <c r="H634">
        <v>1717.39285109962</v>
      </c>
      <c r="I634">
        <v>5</v>
      </c>
      <c r="J634" t="s">
        <v>11</v>
      </c>
      <c r="K634" t="s">
        <v>11</v>
      </c>
      <c r="L634">
        <v>3.3144786934225601</v>
      </c>
      <c r="M634" t="s">
        <v>20</v>
      </c>
      <c r="N634" t="s">
        <v>14</v>
      </c>
      <c r="O634">
        <v>80.791091956835402</v>
      </c>
      <c r="P634">
        <f t="shared" si="138"/>
        <v>686.86802558627221</v>
      </c>
      <c r="Q634">
        <f t="shared" si="130"/>
        <v>2117.3864425809184</v>
      </c>
      <c r="T634">
        <f t="shared" si="139"/>
        <v>79.463893509047082</v>
      </c>
      <c r="U634">
        <f t="shared" si="131"/>
        <v>1.3271984477883194</v>
      </c>
      <c r="AC634" t="str">
        <f t="shared" si="132"/>
        <v>Medium</v>
      </c>
      <c r="AD634" t="str">
        <f t="shared" si="133"/>
        <v>High</v>
      </c>
      <c r="AH634" t="str">
        <f t="shared" si="134"/>
        <v>High</v>
      </c>
      <c r="AI634">
        <f t="shared" si="135"/>
        <v>1</v>
      </c>
      <c r="AJ634">
        <f t="shared" si="136"/>
        <v>1</v>
      </c>
      <c r="AK634" t="str">
        <f t="shared" si="137"/>
        <v>High</v>
      </c>
    </row>
    <row r="635" spans="1:37" x14ac:dyDescent="0.25">
      <c r="A635" s="9">
        <v>44588.333333333336</v>
      </c>
      <c r="B635" s="1" t="str">
        <f t="shared" si="126"/>
        <v>Thursday</v>
      </c>
      <c r="C635" s="1" t="str">
        <f t="shared" si="127"/>
        <v>Weekday</v>
      </c>
      <c r="D635" s="4">
        <f t="shared" si="128"/>
        <v>8</v>
      </c>
      <c r="E635" s="4" t="str">
        <f t="shared" si="129"/>
        <v>Peak</v>
      </c>
      <c r="F635">
        <v>23.3066143118699</v>
      </c>
      <c r="G635">
        <v>56.646892762184699</v>
      </c>
      <c r="H635">
        <v>1521.82211890646</v>
      </c>
      <c r="I635">
        <v>2</v>
      </c>
      <c r="J635" t="s">
        <v>12</v>
      </c>
      <c r="K635" t="s">
        <v>12</v>
      </c>
      <c r="L635">
        <v>17.138832434629698</v>
      </c>
      <c r="M635" t="s">
        <v>16</v>
      </c>
      <c r="N635" t="s">
        <v>14</v>
      </c>
      <c r="O635">
        <v>79.077944988764102</v>
      </c>
      <c r="P635">
        <f t="shared" si="138"/>
        <v>543.19827068225891</v>
      </c>
      <c r="Q635">
        <f t="shared" si="130"/>
        <v>1843.03916442839</v>
      </c>
      <c r="T635">
        <f t="shared" si="139"/>
        <v>73.654350124268618</v>
      </c>
      <c r="U635">
        <f t="shared" si="131"/>
        <v>5.4235948644954846</v>
      </c>
      <c r="AC635" t="str">
        <f t="shared" si="132"/>
        <v>Low</v>
      </c>
      <c r="AD635" t="str">
        <f t="shared" si="133"/>
        <v>High</v>
      </c>
      <c r="AH635" t="str">
        <f t="shared" si="134"/>
        <v>High</v>
      </c>
      <c r="AI635">
        <f t="shared" si="135"/>
        <v>0</v>
      </c>
      <c r="AJ635">
        <f t="shared" si="136"/>
        <v>0</v>
      </c>
      <c r="AK635" t="str">
        <f t="shared" si="137"/>
        <v>Medium</v>
      </c>
    </row>
    <row r="636" spans="1:37" x14ac:dyDescent="0.25">
      <c r="A636" s="9">
        <v>44588.375</v>
      </c>
      <c r="B636" s="1" t="str">
        <f t="shared" si="126"/>
        <v>Thursday</v>
      </c>
      <c r="C636" s="1" t="str">
        <f t="shared" si="127"/>
        <v>Weekday</v>
      </c>
      <c r="D636" s="4">
        <f t="shared" si="128"/>
        <v>9</v>
      </c>
      <c r="E636" s="4" t="str">
        <f t="shared" si="129"/>
        <v>Peak</v>
      </c>
      <c r="F636">
        <v>20.250695738580401</v>
      </c>
      <c r="G636">
        <v>43.916252325079</v>
      </c>
      <c r="H636">
        <v>1510.4642369800899</v>
      </c>
      <c r="I636">
        <v>8</v>
      </c>
      <c r="J636" t="s">
        <v>11</v>
      </c>
      <c r="K636" t="s">
        <v>12</v>
      </c>
      <c r="L636">
        <v>14.238071087378399</v>
      </c>
      <c r="M636" t="s">
        <v>18</v>
      </c>
      <c r="N636" t="s">
        <v>14</v>
      </c>
      <c r="O636">
        <v>74.118100224644706</v>
      </c>
      <c r="P636">
        <f t="shared" si="138"/>
        <v>410.09067789655842</v>
      </c>
      <c r="Q636">
        <f t="shared" si="130"/>
        <v>1500.9430963708876</v>
      </c>
      <c r="T636">
        <f t="shared" si="139"/>
        <v>67.535732785155503</v>
      </c>
      <c r="U636">
        <f t="shared" si="131"/>
        <v>6.5823674394892038</v>
      </c>
      <c r="AC636" t="str">
        <f t="shared" si="132"/>
        <v>High</v>
      </c>
      <c r="AD636" t="str">
        <f t="shared" si="133"/>
        <v>High</v>
      </c>
      <c r="AH636" t="str">
        <f t="shared" si="134"/>
        <v>Low</v>
      </c>
      <c r="AI636">
        <f t="shared" si="135"/>
        <v>1</v>
      </c>
      <c r="AJ636">
        <f t="shared" si="136"/>
        <v>0</v>
      </c>
      <c r="AK636" t="str">
        <f t="shared" si="137"/>
        <v>Low</v>
      </c>
    </row>
    <row r="637" spans="1:37" x14ac:dyDescent="0.25">
      <c r="A637" s="9">
        <v>44588.416666666664</v>
      </c>
      <c r="B637" s="1" t="str">
        <f t="shared" si="126"/>
        <v>Thursday</v>
      </c>
      <c r="C637" s="1" t="str">
        <f t="shared" si="127"/>
        <v>Weekday</v>
      </c>
      <c r="D637" s="4">
        <f t="shared" si="128"/>
        <v>10</v>
      </c>
      <c r="E637" s="4" t="str">
        <f t="shared" si="129"/>
        <v>Peak</v>
      </c>
      <c r="F637">
        <v>28.3486410587875</v>
      </c>
      <c r="G637">
        <v>35.048837303938598</v>
      </c>
      <c r="H637">
        <v>1597.08458104018</v>
      </c>
      <c r="I637">
        <v>4</v>
      </c>
      <c r="J637" t="s">
        <v>12</v>
      </c>
      <c r="K637" t="s">
        <v>12</v>
      </c>
      <c r="L637">
        <v>3.1377072412134401</v>
      </c>
      <c r="M637" t="s">
        <v>20</v>
      </c>
      <c r="N637" t="s">
        <v>19</v>
      </c>
      <c r="O637">
        <v>78.751488858330603</v>
      </c>
      <c r="P637">
        <f t="shared" si="138"/>
        <v>803.64544987997249</v>
      </c>
      <c r="Q637">
        <f t="shared" si="130"/>
        <v>2232.4976904899172</v>
      </c>
      <c r="T637">
        <f t="shared" si="139"/>
        <v>83.749590405737848</v>
      </c>
      <c r="U637">
        <f t="shared" si="131"/>
        <v>4.998101547407245</v>
      </c>
      <c r="AC637" t="str">
        <f t="shared" si="132"/>
        <v>Low</v>
      </c>
      <c r="AD637" t="str">
        <f t="shared" si="133"/>
        <v>High</v>
      </c>
      <c r="AH637" t="str">
        <f t="shared" si="134"/>
        <v>High</v>
      </c>
      <c r="AI637">
        <f t="shared" si="135"/>
        <v>0</v>
      </c>
      <c r="AJ637">
        <f t="shared" si="136"/>
        <v>0</v>
      </c>
      <c r="AK637" t="str">
        <f t="shared" si="137"/>
        <v>High</v>
      </c>
    </row>
    <row r="638" spans="1:37" x14ac:dyDescent="0.25">
      <c r="A638" s="9">
        <v>44588.458333333336</v>
      </c>
      <c r="B638" s="1" t="str">
        <f t="shared" si="126"/>
        <v>Thursday</v>
      </c>
      <c r="C638" s="1" t="str">
        <f t="shared" si="127"/>
        <v>Weekday</v>
      </c>
      <c r="D638" s="4">
        <f t="shared" si="128"/>
        <v>11</v>
      </c>
      <c r="E638" s="4" t="str">
        <f t="shared" si="129"/>
        <v>Peak</v>
      </c>
      <c r="F638">
        <v>24.928249309683501</v>
      </c>
      <c r="G638">
        <v>31.6177571605268</v>
      </c>
      <c r="H638">
        <v>1203.2590153885701</v>
      </c>
      <c r="I638">
        <v>0</v>
      </c>
      <c r="J638" t="s">
        <v>12</v>
      </c>
      <c r="K638" t="s">
        <v>12</v>
      </c>
      <c r="L638">
        <v>9.4005056951191204</v>
      </c>
      <c r="M638" t="s">
        <v>17</v>
      </c>
      <c r="N638" t="s">
        <v>19</v>
      </c>
      <c r="O638">
        <v>78.675004964666002</v>
      </c>
      <c r="P638">
        <f t="shared" si="138"/>
        <v>621.41761364573597</v>
      </c>
      <c r="Q638">
        <f t="shared" si="130"/>
        <v>1961.2301381997813</v>
      </c>
      <c r="T638">
        <f t="shared" si="139"/>
        <v>76.901218055260117</v>
      </c>
      <c r="U638">
        <f t="shared" si="131"/>
        <v>1.7737869094058851</v>
      </c>
      <c r="AC638" t="str">
        <f t="shared" si="132"/>
        <v>Low</v>
      </c>
      <c r="AD638" t="str">
        <f t="shared" si="133"/>
        <v>Medium</v>
      </c>
      <c r="AH638" t="str">
        <f t="shared" si="134"/>
        <v>High</v>
      </c>
      <c r="AI638">
        <f t="shared" si="135"/>
        <v>0</v>
      </c>
      <c r="AJ638">
        <f t="shared" si="136"/>
        <v>0</v>
      </c>
      <c r="AK638" t="str">
        <f t="shared" si="137"/>
        <v>Medium</v>
      </c>
    </row>
    <row r="639" spans="1:37" x14ac:dyDescent="0.25">
      <c r="A639" s="9">
        <v>44588.5</v>
      </c>
      <c r="B639" s="1" t="str">
        <f t="shared" si="126"/>
        <v>Thursday</v>
      </c>
      <c r="C639" s="1" t="str">
        <f t="shared" si="127"/>
        <v>Weekday</v>
      </c>
      <c r="D639" s="4">
        <f t="shared" si="128"/>
        <v>12</v>
      </c>
      <c r="E639" s="4" t="str">
        <f t="shared" si="129"/>
        <v>Peak</v>
      </c>
      <c r="F639">
        <v>25.976357021966599</v>
      </c>
      <c r="G639">
        <v>52.773956117420603</v>
      </c>
      <c r="H639">
        <v>1664.66788243207</v>
      </c>
      <c r="I639">
        <v>8</v>
      </c>
      <c r="J639" t="s">
        <v>12</v>
      </c>
      <c r="K639" t="s">
        <v>11</v>
      </c>
      <c r="L639">
        <v>6.9334196791159304</v>
      </c>
      <c r="M639" t="s">
        <v>15</v>
      </c>
      <c r="N639" t="s">
        <v>19</v>
      </c>
      <c r="O639">
        <v>80.821657470714598</v>
      </c>
      <c r="P639">
        <f t="shared" si="138"/>
        <v>674.77112413267344</v>
      </c>
      <c r="Q639">
        <f t="shared" si="130"/>
        <v>2099.4522295663764</v>
      </c>
      <c r="T639">
        <f t="shared" si="139"/>
        <v>78.99975892532342</v>
      </c>
      <c r="U639">
        <f t="shared" si="131"/>
        <v>1.8218985453911785</v>
      </c>
      <c r="AC639" t="str">
        <f t="shared" si="132"/>
        <v>High</v>
      </c>
      <c r="AD639" t="str">
        <f t="shared" si="133"/>
        <v>High</v>
      </c>
      <c r="AH639" t="str">
        <f t="shared" si="134"/>
        <v>High</v>
      </c>
      <c r="AI639">
        <f t="shared" si="135"/>
        <v>0</v>
      </c>
      <c r="AJ639">
        <f t="shared" si="136"/>
        <v>1</v>
      </c>
      <c r="AK639" t="str">
        <f t="shared" si="137"/>
        <v>Medium</v>
      </c>
    </row>
    <row r="640" spans="1:37" x14ac:dyDescent="0.25">
      <c r="A640" s="9">
        <v>44588.541666666664</v>
      </c>
      <c r="B640" s="1" t="str">
        <f t="shared" si="126"/>
        <v>Thursday</v>
      </c>
      <c r="C640" s="1" t="str">
        <f t="shared" si="127"/>
        <v>Weekday</v>
      </c>
      <c r="D640" s="4">
        <f t="shared" si="128"/>
        <v>13</v>
      </c>
      <c r="E640" s="4" t="str">
        <f t="shared" si="129"/>
        <v>Peak</v>
      </c>
      <c r="F640">
        <v>21.782147655314301</v>
      </c>
      <c r="G640">
        <v>58.582370157240703</v>
      </c>
      <c r="H640">
        <v>1815.3309565166801</v>
      </c>
      <c r="I640">
        <v>8</v>
      </c>
      <c r="J640" t="s">
        <v>11</v>
      </c>
      <c r="K640" t="s">
        <v>11</v>
      </c>
      <c r="L640">
        <v>3.5228078570988299</v>
      </c>
      <c r="M640" t="s">
        <v>16</v>
      </c>
      <c r="N640" t="s">
        <v>19</v>
      </c>
      <c r="O640">
        <v>67.272655256706003</v>
      </c>
      <c r="P640">
        <f t="shared" si="138"/>
        <v>474.46195647791427</v>
      </c>
      <c r="Q640">
        <f t="shared" si="130"/>
        <v>1465.3429099666259</v>
      </c>
      <c r="T640">
        <f t="shared" si="139"/>
        <v>70.602034464018459</v>
      </c>
      <c r="U640">
        <f t="shared" si="131"/>
        <v>3.3293792073124564</v>
      </c>
      <c r="AC640" t="str">
        <f t="shared" si="132"/>
        <v>High</v>
      </c>
      <c r="AD640" t="str">
        <f t="shared" si="133"/>
        <v>High</v>
      </c>
      <c r="AH640" t="str">
        <f t="shared" si="134"/>
        <v>Low</v>
      </c>
      <c r="AI640">
        <f t="shared" si="135"/>
        <v>1</v>
      </c>
      <c r="AJ640">
        <f t="shared" si="136"/>
        <v>1</v>
      </c>
      <c r="AK640" t="str">
        <f t="shared" si="137"/>
        <v>Low</v>
      </c>
    </row>
    <row r="641" spans="1:37" x14ac:dyDescent="0.25">
      <c r="A641" s="9">
        <v>44588.583333333336</v>
      </c>
      <c r="B641" s="1" t="str">
        <f t="shared" si="126"/>
        <v>Thursday</v>
      </c>
      <c r="C641" s="1" t="str">
        <f t="shared" si="127"/>
        <v>Weekday</v>
      </c>
      <c r="D641" s="4">
        <f t="shared" si="128"/>
        <v>14</v>
      </c>
      <c r="E641" s="4" t="str">
        <f t="shared" si="129"/>
        <v>Peak</v>
      </c>
      <c r="F641">
        <v>26.422160175052799</v>
      </c>
      <c r="G641">
        <v>36.695388862839501</v>
      </c>
      <c r="H641">
        <v>1940.0112971398801</v>
      </c>
      <c r="I641">
        <v>1</v>
      </c>
      <c r="J641" t="s">
        <v>12</v>
      </c>
      <c r="K641" t="s">
        <v>11</v>
      </c>
      <c r="L641">
        <v>19.451103999658098</v>
      </c>
      <c r="M641" t="s">
        <v>13</v>
      </c>
      <c r="N641" t="s">
        <v>14</v>
      </c>
      <c r="O641">
        <v>66.873869815387906</v>
      </c>
      <c r="P641">
        <f t="shared" si="138"/>
        <v>698.13054831614613</v>
      </c>
      <c r="Q641">
        <f t="shared" si="130"/>
        <v>1766.9520997878078</v>
      </c>
      <c r="T641">
        <f t="shared" si="139"/>
        <v>79.892354338743843</v>
      </c>
      <c r="U641">
        <f t="shared" si="131"/>
        <v>13.018484523355937</v>
      </c>
      <c r="AC641" t="str">
        <f t="shared" si="132"/>
        <v>Low</v>
      </c>
      <c r="AD641" t="str">
        <f t="shared" si="133"/>
        <v>High</v>
      </c>
      <c r="AH641" t="str">
        <f t="shared" si="134"/>
        <v>Low</v>
      </c>
      <c r="AI641">
        <f t="shared" si="135"/>
        <v>0</v>
      </c>
      <c r="AJ641">
        <f t="shared" si="136"/>
        <v>1</v>
      </c>
      <c r="AK641" t="str">
        <f t="shared" si="137"/>
        <v>High</v>
      </c>
    </row>
    <row r="642" spans="1:37" x14ac:dyDescent="0.25">
      <c r="A642" s="9">
        <v>44588.625</v>
      </c>
      <c r="B642" s="1" t="str">
        <f t="shared" si="126"/>
        <v>Thursday</v>
      </c>
      <c r="C642" s="1" t="str">
        <f t="shared" si="127"/>
        <v>Weekday</v>
      </c>
      <c r="D642" s="4">
        <f t="shared" si="128"/>
        <v>15</v>
      </c>
      <c r="E642" s="4" t="str">
        <f t="shared" si="129"/>
        <v>Peak</v>
      </c>
      <c r="F642">
        <v>22.590737356806901</v>
      </c>
      <c r="G642">
        <v>54.804951803719803</v>
      </c>
      <c r="H642">
        <v>1368.3134359589301</v>
      </c>
      <c r="I642">
        <v>2</v>
      </c>
      <c r="J642" t="s">
        <v>11</v>
      </c>
      <c r="K642" t="s">
        <v>12</v>
      </c>
      <c r="L642">
        <v>19.709819753616699</v>
      </c>
      <c r="M642" t="s">
        <v>20</v>
      </c>
      <c r="N642" t="s">
        <v>14</v>
      </c>
      <c r="O642">
        <v>75.026855359158702</v>
      </c>
      <c r="P642">
        <f t="shared" si="138"/>
        <v>510.34141432423087</v>
      </c>
      <c r="Q642">
        <f t="shared" si="130"/>
        <v>1694.9119841258946</v>
      </c>
      <c r="T642">
        <f t="shared" si="139"/>
        <v>72.221007891852722</v>
      </c>
      <c r="U642">
        <f t="shared" si="131"/>
        <v>2.8058474673059806</v>
      </c>
      <c r="AC642" t="str">
        <f t="shared" si="132"/>
        <v>Low</v>
      </c>
      <c r="AD642" t="str">
        <f t="shared" si="133"/>
        <v>Medium</v>
      </c>
      <c r="AH642" t="str">
        <f t="shared" si="134"/>
        <v>Low</v>
      </c>
      <c r="AI642">
        <f t="shared" si="135"/>
        <v>1</v>
      </c>
      <c r="AJ642">
        <f t="shared" si="136"/>
        <v>0</v>
      </c>
      <c r="AK642" t="str">
        <f t="shared" si="137"/>
        <v>Medium</v>
      </c>
    </row>
    <row r="643" spans="1:37" x14ac:dyDescent="0.25">
      <c r="A643" s="9">
        <v>44588.666666666664</v>
      </c>
      <c r="B643" s="1" t="str">
        <f t="shared" si="126"/>
        <v>Thursday</v>
      </c>
      <c r="C643" s="1" t="str">
        <f t="shared" si="127"/>
        <v>Weekday</v>
      </c>
      <c r="D643" s="4">
        <f t="shared" si="128"/>
        <v>16</v>
      </c>
      <c r="E643" s="4" t="str">
        <f t="shared" si="129"/>
        <v>Peak</v>
      </c>
      <c r="F643">
        <v>20.398158235285202</v>
      </c>
      <c r="G643">
        <v>30.153231229241602</v>
      </c>
      <c r="H643">
        <v>1388.29132638377</v>
      </c>
      <c r="I643">
        <v>3</v>
      </c>
      <c r="J643" t="s">
        <v>11</v>
      </c>
      <c r="K643" t="s">
        <v>11</v>
      </c>
      <c r="L643">
        <v>12.1271729237643</v>
      </c>
      <c r="M643" t="s">
        <v>21</v>
      </c>
      <c r="N643" t="s">
        <v>19</v>
      </c>
      <c r="O643">
        <v>76.228257562406796</v>
      </c>
      <c r="P643">
        <f t="shared" si="138"/>
        <v>416.08485939173352</v>
      </c>
      <c r="Q643">
        <f t="shared" si="130"/>
        <v>1554.9160597580496</v>
      </c>
      <c r="T643">
        <f t="shared" si="139"/>
        <v>67.830984954860952</v>
      </c>
      <c r="U643">
        <f t="shared" si="131"/>
        <v>8.3972726075458439</v>
      </c>
      <c r="AC643" t="str">
        <f t="shared" si="132"/>
        <v>Low</v>
      </c>
      <c r="AD643" t="str">
        <f t="shared" si="133"/>
        <v>Medium</v>
      </c>
      <c r="AH643" t="str">
        <f t="shared" si="134"/>
        <v>Low</v>
      </c>
      <c r="AI643">
        <f t="shared" si="135"/>
        <v>1</v>
      </c>
      <c r="AJ643">
        <f t="shared" si="136"/>
        <v>1</v>
      </c>
      <c r="AK643" t="str">
        <f t="shared" si="137"/>
        <v>Low</v>
      </c>
    </row>
    <row r="644" spans="1:37" x14ac:dyDescent="0.25">
      <c r="A644" s="9">
        <v>44588.708333333336</v>
      </c>
      <c r="B644" s="1" t="str">
        <f t="shared" ref="B644:B707" si="140">TEXT(A644,"dddd")</f>
        <v>Thursday</v>
      </c>
      <c r="C644" s="1" t="str">
        <f t="shared" ref="C644:C707" si="141">IF(OR(B644="Saturday", B644="Sunday"), "Weekend", "Weekday")</f>
        <v>Weekday</v>
      </c>
      <c r="D644" s="4">
        <f t="shared" ref="D644:D707" si="142">HOUR(A644)</f>
        <v>17</v>
      </c>
      <c r="E644" s="4" t="str">
        <f t="shared" ref="E644:E707" si="143">IF(AND(D644&gt;=8, D644&lt;22), "Peak", "Off-Peak")</f>
        <v>Peak</v>
      </c>
      <c r="F644">
        <v>20.0674986462042</v>
      </c>
      <c r="G644">
        <v>30.351826745864798</v>
      </c>
      <c r="H644">
        <v>1298.0477983885</v>
      </c>
      <c r="I644">
        <v>0</v>
      </c>
      <c r="J644" t="s">
        <v>11</v>
      </c>
      <c r="K644" t="s">
        <v>12</v>
      </c>
      <c r="L644">
        <v>6.9479695574058406E-2</v>
      </c>
      <c r="M644" t="s">
        <v>15</v>
      </c>
      <c r="N644" t="s">
        <v>14</v>
      </c>
      <c r="O644">
        <v>68.4482511947988</v>
      </c>
      <c r="P644">
        <f t="shared" si="138"/>
        <v>402.70450191540738</v>
      </c>
      <c r="Q644">
        <f t="shared" ref="Q644:Q707" si="144">F644*O644</f>
        <v>1373.5851881866699</v>
      </c>
      <c r="T644">
        <f t="shared" si="139"/>
        <v>67.168932139455862</v>
      </c>
      <c r="U644">
        <f t="shared" ref="U644:U707" si="145">ABS(O644-T644)</f>
        <v>1.2793190553429383</v>
      </c>
      <c r="AC644" t="str">
        <f t="shared" ref="AC644:AC707" si="146">IF(I644 &lt;= 4, "Low", IF(I644 &lt;= 5, "Medium", "High"))</f>
        <v>Low</v>
      </c>
      <c r="AD644" t="str">
        <f t="shared" ref="AD644:AD707" si="147">IF(H644 &lt;= 1000, "Low", IF(H644 &lt;= 1500, "Medium", "High"))</f>
        <v>Medium</v>
      </c>
      <c r="AH644" t="str">
        <f t="shared" ref="AH644:AH707" si="148">IF(O644&gt;=$V$4, "High", "Low")</f>
        <v>Low</v>
      </c>
      <c r="AI644">
        <f t="shared" ref="AI644:AI707" si="149">IF(J644 = "On", 1, 0)</f>
        <v>1</v>
      </c>
      <c r="AJ644">
        <f t="shared" ref="AJ644:AJ707" si="150">IF(K644 = "On", 1, 0)</f>
        <v>0</v>
      </c>
      <c r="AK644" t="str">
        <f t="shared" ref="AK644:AK707" si="151">IF(F644 &lt;= 22, "Low", IF(F644 &lt;= 26, "Medium", "High"))</f>
        <v>Low</v>
      </c>
    </row>
    <row r="645" spans="1:37" x14ac:dyDescent="0.25">
      <c r="A645" s="9">
        <v>44588.75</v>
      </c>
      <c r="B645" s="1" t="str">
        <f t="shared" si="140"/>
        <v>Thursday</v>
      </c>
      <c r="C645" s="1" t="str">
        <f t="shared" si="141"/>
        <v>Weekday</v>
      </c>
      <c r="D645" s="4">
        <f t="shared" si="142"/>
        <v>18</v>
      </c>
      <c r="E645" s="4" t="str">
        <f t="shared" si="143"/>
        <v>Peak</v>
      </c>
      <c r="F645">
        <v>24.1393975779112</v>
      </c>
      <c r="G645">
        <v>57.571551136661398</v>
      </c>
      <c r="H645">
        <v>1386.3766205731099</v>
      </c>
      <c r="I645">
        <v>4</v>
      </c>
      <c r="J645" t="s">
        <v>12</v>
      </c>
      <c r="K645" t="s">
        <v>11</v>
      </c>
      <c r="L645">
        <v>6.0164766862497299</v>
      </c>
      <c r="M645" t="s">
        <v>13</v>
      </c>
      <c r="N645" t="s">
        <v>19</v>
      </c>
      <c r="O645">
        <v>68.749946006687097</v>
      </c>
      <c r="P645">
        <f t="shared" ref="P645:P708" si="152">F645^2</f>
        <v>582.71051542446514</v>
      </c>
      <c r="Q645">
        <f t="shared" si="144"/>
        <v>1659.5822801153483</v>
      </c>
      <c r="T645">
        <f t="shared" ref="T645:T708" si="153">($S$6*F645)+$R$4</f>
        <v>75.321764359667768</v>
      </c>
      <c r="U645">
        <f t="shared" si="145"/>
        <v>6.5718183529806709</v>
      </c>
      <c r="AC645" t="str">
        <f t="shared" si="146"/>
        <v>Low</v>
      </c>
      <c r="AD645" t="str">
        <f t="shared" si="147"/>
        <v>Medium</v>
      </c>
      <c r="AH645" t="str">
        <f t="shared" si="148"/>
        <v>Low</v>
      </c>
      <c r="AI645">
        <f t="shared" si="149"/>
        <v>0</v>
      </c>
      <c r="AJ645">
        <f t="shared" si="150"/>
        <v>1</v>
      </c>
      <c r="AK645" t="str">
        <f t="shared" si="151"/>
        <v>Medium</v>
      </c>
    </row>
    <row r="646" spans="1:37" x14ac:dyDescent="0.25">
      <c r="A646" s="9">
        <v>44588.791666666664</v>
      </c>
      <c r="B646" s="1" t="str">
        <f t="shared" si="140"/>
        <v>Thursday</v>
      </c>
      <c r="C646" s="1" t="str">
        <f t="shared" si="141"/>
        <v>Weekday</v>
      </c>
      <c r="D646" s="4">
        <f t="shared" si="142"/>
        <v>19</v>
      </c>
      <c r="E646" s="4" t="str">
        <f t="shared" si="143"/>
        <v>Peak</v>
      </c>
      <c r="F646">
        <v>23.120543462271701</v>
      </c>
      <c r="G646">
        <v>50.627431038605401</v>
      </c>
      <c r="H646">
        <v>1312.23208629746</v>
      </c>
      <c r="I646">
        <v>9</v>
      </c>
      <c r="J646" t="s">
        <v>12</v>
      </c>
      <c r="K646" t="s">
        <v>12</v>
      </c>
      <c r="L646">
        <v>16.029710422499001</v>
      </c>
      <c r="M646" t="s">
        <v>15</v>
      </c>
      <c r="N646" t="s">
        <v>19</v>
      </c>
      <c r="O646">
        <v>76.4313542528417</v>
      </c>
      <c r="P646">
        <f t="shared" si="152"/>
        <v>534.55952999079466</v>
      </c>
      <c r="Q646">
        <f t="shared" si="144"/>
        <v>1767.1344478831115</v>
      </c>
      <c r="T646">
        <f t="shared" si="153"/>
        <v>73.281795588095392</v>
      </c>
      <c r="U646">
        <f t="shared" si="145"/>
        <v>3.1495586647463085</v>
      </c>
      <c r="AC646" t="str">
        <f t="shared" si="146"/>
        <v>High</v>
      </c>
      <c r="AD646" t="str">
        <f t="shared" si="147"/>
        <v>Medium</v>
      </c>
      <c r="AH646" t="str">
        <f t="shared" si="148"/>
        <v>Low</v>
      </c>
      <c r="AI646">
        <f t="shared" si="149"/>
        <v>0</v>
      </c>
      <c r="AJ646">
        <f t="shared" si="150"/>
        <v>0</v>
      </c>
      <c r="AK646" t="str">
        <f t="shared" si="151"/>
        <v>Medium</v>
      </c>
    </row>
    <row r="647" spans="1:37" x14ac:dyDescent="0.25">
      <c r="A647" s="9">
        <v>44588.833333333336</v>
      </c>
      <c r="B647" s="1" t="str">
        <f t="shared" si="140"/>
        <v>Thursday</v>
      </c>
      <c r="C647" s="1" t="str">
        <f t="shared" si="141"/>
        <v>Weekday</v>
      </c>
      <c r="D647" s="4">
        <f t="shared" si="142"/>
        <v>20</v>
      </c>
      <c r="E647" s="4" t="str">
        <f t="shared" si="143"/>
        <v>Peak</v>
      </c>
      <c r="F647">
        <v>22.205693452283299</v>
      </c>
      <c r="G647">
        <v>46.233114529248397</v>
      </c>
      <c r="H647">
        <v>1145.1384139838499</v>
      </c>
      <c r="I647">
        <v>6</v>
      </c>
      <c r="J647" t="s">
        <v>12</v>
      </c>
      <c r="K647" t="s">
        <v>12</v>
      </c>
      <c r="L647">
        <v>3.20066248322988</v>
      </c>
      <c r="M647" t="s">
        <v>18</v>
      </c>
      <c r="N647" t="s">
        <v>19</v>
      </c>
      <c r="O647">
        <v>80.018592000035099</v>
      </c>
      <c r="P647">
        <f t="shared" si="152"/>
        <v>493.09282169677738</v>
      </c>
      <c r="Q647">
        <f t="shared" si="144"/>
        <v>1776.8683244361082</v>
      </c>
      <c r="T647">
        <f t="shared" si="153"/>
        <v>71.450065782619134</v>
      </c>
      <c r="U647">
        <f t="shared" si="145"/>
        <v>8.5685262174159647</v>
      </c>
      <c r="AC647" t="str">
        <f t="shared" si="146"/>
        <v>High</v>
      </c>
      <c r="AD647" t="str">
        <f t="shared" si="147"/>
        <v>Medium</v>
      </c>
      <c r="AH647" t="str">
        <f t="shared" si="148"/>
        <v>High</v>
      </c>
      <c r="AI647">
        <f t="shared" si="149"/>
        <v>0</v>
      </c>
      <c r="AJ647">
        <f t="shared" si="150"/>
        <v>0</v>
      </c>
      <c r="AK647" t="str">
        <f t="shared" si="151"/>
        <v>Medium</v>
      </c>
    </row>
    <row r="648" spans="1:37" x14ac:dyDescent="0.25">
      <c r="A648" s="9">
        <v>44588.875</v>
      </c>
      <c r="B648" s="1" t="str">
        <f t="shared" si="140"/>
        <v>Thursday</v>
      </c>
      <c r="C648" s="1" t="str">
        <f t="shared" si="141"/>
        <v>Weekday</v>
      </c>
      <c r="D648" s="4">
        <f t="shared" si="142"/>
        <v>21</v>
      </c>
      <c r="E648" s="4" t="str">
        <f t="shared" si="143"/>
        <v>Peak</v>
      </c>
      <c r="F648">
        <v>29.477070231850199</v>
      </c>
      <c r="G648">
        <v>59.3962295389275</v>
      </c>
      <c r="H648">
        <v>1107.7718613926099</v>
      </c>
      <c r="I648">
        <v>3</v>
      </c>
      <c r="J648" t="s">
        <v>12</v>
      </c>
      <c r="K648" t="s">
        <v>11</v>
      </c>
      <c r="L648">
        <v>27.546823744102699</v>
      </c>
      <c r="M648" t="s">
        <v>16</v>
      </c>
      <c r="N648" t="s">
        <v>14</v>
      </c>
      <c r="O648">
        <v>77.328510805742695</v>
      </c>
      <c r="P648">
        <f t="shared" si="152"/>
        <v>868.8976694534291</v>
      </c>
      <c r="Q648">
        <f t="shared" si="144"/>
        <v>2279.4179439452646</v>
      </c>
      <c r="T648">
        <f t="shared" si="153"/>
        <v>86.008952407268652</v>
      </c>
      <c r="U648">
        <f t="shared" si="145"/>
        <v>8.6804416015259562</v>
      </c>
      <c r="AC648" t="str">
        <f t="shared" si="146"/>
        <v>Low</v>
      </c>
      <c r="AD648" t="str">
        <f t="shared" si="147"/>
        <v>Medium</v>
      </c>
      <c r="AH648" t="str">
        <f t="shared" si="148"/>
        <v>High</v>
      </c>
      <c r="AI648">
        <f t="shared" si="149"/>
        <v>0</v>
      </c>
      <c r="AJ648">
        <f t="shared" si="150"/>
        <v>1</v>
      </c>
      <c r="AK648" t="str">
        <f t="shared" si="151"/>
        <v>High</v>
      </c>
    </row>
    <row r="649" spans="1:37" x14ac:dyDescent="0.25">
      <c r="A649" s="9">
        <v>44588.916666666664</v>
      </c>
      <c r="B649" s="1" t="str">
        <f t="shared" si="140"/>
        <v>Thursday</v>
      </c>
      <c r="C649" s="1" t="str">
        <f t="shared" si="141"/>
        <v>Weekday</v>
      </c>
      <c r="D649" s="4">
        <f t="shared" si="142"/>
        <v>22</v>
      </c>
      <c r="E649" s="4" t="str">
        <f t="shared" si="143"/>
        <v>Off-Peak</v>
      </c>
      <c r="F649">
        <v>22.9402811000352</v>
      </c>
      <c r="G649">
        <v>48.559114557544198</v>
      </c>
      <c r="H649">
        <v>1688.1551783791499</v>
      </c>
      <c r="I649">
        <v>9</v>
      </c>
      <c r="J649" t="s">
        <v>12</v>
      </c>
      <c r="K649" t="s">
        <v>12</v>
      </c>
      <c r="L649">
        <v>0.49891328990765199</v>
      </c>
      <c r="M649" t="s">
        <v>16</v>
      </c>
      <c r="N649" t="s">
        <v>19</v>
      </c>
      <c r="O649">
        <v>73.081281588342804</v>
      </c>
      <c r="P649">
        <f t="shared" si="152"/>
        <v>526.25649694863216</v>
      </c>
      <c r="Q649">
        <f t="shared" si="144"/>
        <v>1676.5051427874109</v>
      </c>
      <c r="T649">
        <f t="shared" si="153"/>
        <v>72.920870913985866</v>
      </c>
      <c r="U649">
        <f t="shared" si="145"/>
        <v>0.1604106743569389</v>
      </c>
      <c r="AC649" t="str">
        <f t="shared" si="146"/>
        <v>High</v>
      </c>
      <c r="AD649" t="str">
        <f t="shared" si="147"/>
        <v>High</v>
      </c>
      <c r="AH649" t="str">
        <f t="shared" si="148"/>
        <v>Low</v>
      </c>
      <c r="AI649">
        <f t="shared" si="149"/>
        <v>0</v>
      </c>
      <c r="AJ649">
        <f t="shared" si="150"/>
        <v>0</v>
      </c>
      <c r="AK649" t="str">
        <f t="shared" si="151"/>
        <v>Medium</v>
      </c>
    </row>
    <row r="650" spans="1:37" x14ac:dyDescent="0.25">
      <c r="A650" s="9">
        <v>44588.958333333336</v>
      </c>
      <c r="B650" s="1" t="str">
        <f t="shared" si="140"/>
        <v>Thursday</v>
      </c>
      <c r="C650" s="1" t="str">
        <f t="shared" si="141"/>
        <v>Weekday</v>
      </c>
      <c r="D650" s="4">
        <f t="shared" si="142"/>
        <v>23</v>
      </c>
      <c r="E650" s="4" t="str">
        <f t="shared" si="143"/>
        <v>Off-Peak</v>
      </c>
      <c r="F650">
        <v>21.416930979984901</v>
      </c>
      <c r="G650">
        <v>31.531221607016501</v>
      </c>
      <c r="H650">
        <v>1303.0123039687801</v>
      </c>
      <c r="I650">
        <v>3</v>
      </c>
      <c r="J650" t="s">
        <v>12</v>
      </c>
      <c r="K650" t="s">
        <v>11</v>
      </c>
      <c r="L650">
        <v>14.5509043601268</v>
      </c>
      <c r="M650" t="s">
        <v>17</v>
      </c>
      <c r="N650" t="s">
        <v>19</v>
      </c>
      <c r="O650">
        <v>76.491065195304103</v>
      </c>
      <c r="P650">
        <f t="shared" si="152"/>
        <v>458.68493260143703</v>
      </c>
      <c r="Q650">
        <f t="shared" si="144"/>
        <v>1638.2038638733532</v>
      </c>
      <c r="T650">
        <f t="shared" si="153"/>
        <v>69.870790804015343</v>
      </c>
      <c r="U650">
        <f t="shared" si="145"/>
        <v>6.6202743912887598</v>
      </c>
      <c r="AC650" t="str">
        <f t="shared" si="146"/>
        <v>Low</v>
      </c>
      <c r="AD650" t="str">
        <f t="shared" si="147"/>
        <v>Medium</v>
      </c>
      <c r="AH650" t="str">
        <f t="shared" si="148"/>
        <v>Low</v>
      </c>
      <c r="AI650">
        <f t="shared" si="149"/>
        <v>0</v>
      </c>
      <c r="AJ650">
        <f t="shared" si="150"/>
        <v>1</v>
      </c>
      <c r="AK650" t="str">
        <f t="shared" si="151"/>
        <v>Low</v>
      </c>
    </row>
    <row r="651" spans="1:37" x14ac:dyDescent="0.25">
      <c r="A651" s="9">
        <v>44589</v>
      </c>
      <c r="B651" s="1" t="str">
        <f t="shared" si="140"/>
        <v>Friday</v>
      </c>
      <c r="C651" s="1" t="str">
        <f t="shared" si="141"/>
        <v>Weekday</v>
      </c>
      <c r="D651" s="4">
        <f t="shared" si="142"/>
        <v>0</v>
      </c>
      <c r="E651" s="4" t="str">
        <f t="shared" si="143"/>
        <v>Off-Peak</v>
      </c>
      <c r="F651">
        <v>27.497468276702001</v>
      </c>
      <c r="G651">
        <v>31.282818478713899</v>
      </c>
      <c r="H651">
        <v>1147.7974477991399</v>
      </c>
      <c r="I651">
        <v>4</v>
      </c>
      <c r="J651" t="s">
        <v>11</v>
      </c>
      <c r="K651" t="s">
        <v>12</v>
      </c>
      <c r="L651">
        <v>1.14368162897255</v>
      </c>
      <c r="M651" t="s">
        <v>18</v>
      </c>
      <c r="N651" t="s">
        <v>14</v>
      </c>
      <c r="O651">
        <v>79.281415641585696</v>
      </c>
      <c r="P651">
        <f t="shared" si="152"/>
        <v>756.11076162823292</v>
      </c>
      <c r="Q651">
        <f t="shared" si="144"/>
        <v>2180.0382115365287</v>
      </c>
      <c r="T651">
        <f t="shared" si="153"/>
        <v>82.045356337274626</v>
      </c>
      <c r="U651">
        <f t="shared" si="145"/>
        <v>2.7639406956889303</v>
      </c>
      <c r="AC651" t="str">
        <f t="shared" si="146"/>
        <v>Low</v>
      </c>
      <c r="AD651" t="str">
        <f t="shared" si="147"/>
        <v>Medium</v>
      </c>
      <c r="AH651" t="str">
        <f t="shared" si="148"/>
        <v>High</v>
      </c>
      <c r="AI651">
        <f t="shared" si="149"/>
        <v>1</v>
      </c>
      <c r="AJ651">
        <f t="shared" si="150"/>
        <v>0</v>
      </c>
      <c r="AK651" t="str">
        <f t="shared" si="151"/>
        <v>High</v>
      </c>
    </row>
    <row r="652" spans="1:37" x14ac:dyDescent="0.25">
      <c r="A652" s="9">
        <v>44589.041666666664</v>
      </c>
      <c r="B652" s="1" t="str">
        <f t="shared" si="140"/>
        <v>Friday</v>
      </c>
      <c r="C652" s="1" t="str">
        <f t="shared" si="141"/>
        <v>Weekday</v>
      </c>
      <c r="D652" s="4">
        <f t="shared" si="142"/>
        <v>1</v>
      </c>
      <c r="E652" s="4" t="str">
        <f t="shared" si="143"/>
        <v>Off-Peak</v>
      </c>
      <c r="F652">
        <v>27.149860987206701</v>
      </c>
      <c r="G652">
        <v>45.0331065307142</v>
      </c>
      <c r="H652">
        <v>1235.9332415710401</v>
      </c>
      <c r="I652">
        <v>0</v>
      </c>
      <c r="J652" t="s">
        <v>11</v>
      </c>
      <c r="K652" t="s">
        <v>12</v>
      </c>
      <c r="L652">
        <v>24.073909099767398</v>
      </c>
      <c r="M652" t="s">
        <v>15</v>
      </c>
      <c r="N652" t="s">
        <v>19</v>
      </c>
      <c r="O652">
        <v>73.479640811686295</v>
      </c>
      <c r="P652">
        <f t="shared" si="152"/>
        <v>737.11495162464837</v>
      </c>
      <c r="Q652">
        <f t="shared" si="144"/>
        <v>1994.9620334271631</v>
      </c>
      <c r="T652">
        <f t="shared" si="153"/>
        <v>81.349370519033855</v>
      </c>
      <c r="U652">
        <f t="shared" si="145"/>
        <v>7.8697297073475596</v>
      </c>
      <c r="AC652" t="str">
        <f t="shared" si="146"/>
        <v>Low</v>
      </c>
      <c r="AD652" t="str">
        <f t="shared" si="147"/>
        <v>Medium</v>
      </c>
      <c r="AH652" t="str">
        <f t="shared" si="148"/>
        <v>Low</v>
      </c>
      <c r="AI652">
        <f t="shared" si="149"/>
        <v>1</v>
      </c>
      <c r="AJ652">
        <f t="shared" si="150"/>
        <v>0</v>
      </c>
      <c r="AK652" t="str">
        <f t="shared" si="151"/>
        <v>High</v>
      </c>
    </row>
    <row r="653" spans="1:37" x14ac:dyDescent="0.25">
      <c r="A653" s="9">
        <v>44589.083333333336</v>
      </c>
      <c r="B653" s="1" t="str">
        <f t="shared" si="140"/>
        <v>Friday</v>
      </c>
      <c r="C653" s="1" t="str">
        <f t="shared" si="141"/>
        <v>Weekday</v>
      </c>
      <c r="D653" s="4">
        <f t="shared" si="142"/>
        <v>2</v>
      </c>
      <c r="E653" s="4" t="str">
        <f t="shared" si="143"/>
        <v>Off-Peak</v>
      </c>
      <c r="F653">
        <v>26.748143113810599</v>
      </c>
      <c r="G653">
        <v>31.900254150597402</v>
      </c>
      <c r="H653">
        <v>1562.89037297769</v>
      </c>
      <c r="I653">
        <v>2</v>
      </c>
      <c r="J653" t="s">
        <v>12</v>
      </c>
      <c r="K653" t="s">
        <v>11</v>
      </c>
      <c r="L653">
        <v>11.306450924035399</v>
      </c>
      <c r="M653" t="s">
        <v>18</v>
      </c>
      <c r="N653" t="s">
        <v>14</v>
      </c>
      <c r="O653">
        <v>66.337141086716898</v>
      </c>
      <c r="P653">
        <f t="shared" si="152"/>
        <v>715.46316003689333</v>
      </c>
      <c r="Q653">
        <f t="shared" si="144"/>
        <v>1774.3953435485487</v>
      </c>
      <c r="T653">
        <f t="shared" si="153"/>
        <v>80.545043477378684</v>
      </c>
      <c r="U653">
        <f t="shared" si="145"/>
        <v>14.207902390661786</v>
      </c>
      <c r="AC653" t="str">
        <f t="shared" si="146"/>
        <v>Low</v>
      </c>
      <c r="AD653" t="str">
        <f t="shared" si="147"/>
        <v>High</v>
      </c>
      <c r="AH653" t="str">
        <f t="shared" si="148"/>
        <v>Low</v>
      </c>
      <c r="AI653">
        <f t="shared" si="149"/>
        <v>0</v>
      </c>
      <c r="AJ653">
        <f t="shared" si="150"/>
        <v>1</v>
      </c>
      <c r="AK653" t="str">
        <f t="shared" si="151"/>
        <v>High</v>
      </c>
    </row>
    <row r="654" spans="1:37" x14ac:dyDescent="0.25">
      <c r="A654" s="9">
        <v>44589.125</v>
      </c>
      <c r="B654" s="1" t="str">
        <f t="shared" si="140"/>
        <v>Friday</v>
      </c>
      <c r="C654" s="1" t="str">
        <f t="shared" si="141"/>
        <v>Weekday</v>
      </c>
      <c r="D654" s="4">
        <f t="shared" si="142"/>
        <v>3</v>
      </c>
      <c r="E654" s="4" t="str">
        <f t="shared" si="143"/>
        <v>Off-Peak</v>
      </c>
      <c r="F654">
        <v>26.712144557772401</v>
      </c>
      <c r="G654">
        <v>40.086379712086099</v>
      </c>
      <c r="H654">
        <v>1934.2553864757899</v>
      </c>
      <c r="I654">
        <v>4</v>
      </c>
      <c r="J654" t="s">
        <v>11</v>
      </c>
      <c r="K654" t="s">
        <v>11</v>
      </c>
      <c r="L654">
        <v>14.1880772185418</v>
      </c>
      <c r="M654" t="s">
        <v>17</v>
      </c>
      <c r="N654" t="s">
        <v>19</v>
      </c>
      <c r="O654">
        <v>81.851605541765394</v>
      </c>
      <c r="P654">
        <f t="shared" si="152"/>
        <v>713.53866687532968</v>
      </c>
      <c r="Q654">
        <f t="shared" si="144"/>
        <v>2186.4319195174016</v>
      </c>
      <c r="T654">
        <f t="shared" si="153"/>
        <v>80.472966494999781</v>
      </c>
      <c r="U654">
        <f t="shared" si="145"/>
        <v>1.3786390467656133</v>
      </c>
      <c r="AC654" t="str">
        <f t="shared" si="146"/>
        <v>Low</v>
      </c>
      <c r="AD654" t="str">
        <f t="shared" si="147"/>
        <v>High</v>
      </c>
      <c r="AH654" t="str">
        <f t="shared" si="148"/>
        <v>High</v>
      </c>
      <c r="AI654">
        <f t="shared" si="149"/>
        <v>1</v>
      </c>
      <c r="AJ654">
        <f t="shared" si="150"/>
        <v>1</v>
      </c>
      <c r="AK654" t="str">
        <f t="shared" si="151"/>
        <v>High</v>
      </c>
    </row>
    <row r="655" spans="1:37" x14ac:dyDescent="0.25">
      <c r="A655" s="9">
        <v>44589.166666666664</v>
      </c>
      <c r="B655" s="1" t="str">
        <f t="shared" si="140"/>
        <v>Friday</v>
      </c>
      <c r="C655" s="1" t="str">
        <f t="shared" si="141"/>
        <v>Weekday</v>
      </c>
      <c r="D655" s="4">
        <f t="shared" si="142"/>
        <v>4</v>
      </c>
      <c r="E655" s="4" t="str">
        <f t="shared" si="143"/>
        <v>Off-Peak</v>
      </c>
      <c r="F655">
        <v>29.087077631263998</v>
      </c>
      <c r="G655">
        <v>55.721240860903997</v>
      </c>
      <c r="H655">
        <v>1754.81434969154</v>
      </c>
      <c r="I655">
        <v>6</v>
      </c>
      <c r="J655" t="s">
        <v>12</v>
      </c>
      <c r="K655" t="s">
        <v>11</v>
      </c>
      <c r="L655">
        <v>27.558189157363199</v>
      </c>
      <c r="M655" t="s">
        <v>15</v>
      </c>
      <c r="N655" t="s">
        <v>14</v>
      </c>
      <c r="O655">
        <v>72.805269548326393</v>
      </c>
      <c r="P655">
        <f t="shared" si="152"/>
        <v>846.0580851271784</v>
      </c>
      <c r="Q655">
        <f t="shared" si="144"/>
        <v>2117.6925273172706</v>
      </c>
      <c r="T655">
        <f t="shared" si="153"/>
        <v>85.228101926195805</v>
      </c>
      <c r="U655">
        <f t="shared" si="145"/>
        <v>12.422832377869412</v>
      </c>
      <c r="AC655" t="str">
        <f t="shared" si="146"/>
        <v>High</v>
      </c>
      <c r="AD655" t="str">
        <f t="shared" si="147"/>
        <v>High</v>
      </c>
      <c r="AH655" t="str">
        <f t="shared" si="148"/>
        <v>Low</v>
      </c>
      <c r="AI655">
        <f t="shared" si="149"/>
        <v>0</v>
      </c>
      <c r="AJ655">
        <f t="shared" si="150"/>
        <v>1</v>
      </c>
      <c r="AK655" t="str">
        <f t="shared" si="151"/>
        <v>High</v>
      </c>
    </row>
    <row r="656" spans="1:37" x14ac:dyDescent="0.25">
      <c r="A656" s="9">
        <v>44589.208333333336</v>
      </c>
      <c r="B656" s="1" t="str">
        <f t="shared" si="140"/>
        <v>Friday</v>
      </c>
      <c r="C656" s="1" t="str">
        <f t="shared" si="141"/>
        <v>Weekday</v>
      </c>
      <c r="D656" s="4">
        <f t="shared" si="142"/>
        <v>5</v>
      </c>
      <c r="E656" s="4" t="str">
        <f t="shared" si="143"/>
        <v>Off-Peak</v>
      </c>
      <c r="F656">
        <v>28.8460127777164</v>
      </c>
      <c r="G656">
        <v>43.599785839377297</v>
      </c>
      <c r="H656">
        <v>1113.0713543796301</v>
      </c>
      <c r="I656">
        <v>4</v>
      </c>
      <c r="J656" t="s">
        <v>12</v>
      </c>
      <c r="K656" t="s">
        <v>11</v>
      </c>
      <c r="L656">
        <v>3.7985394234173002</v>
      </c>
      <c r="M656" t="s">
        <v>15</v>
      </c>
      <c r="N656" t="s">
        <v>19</v>
      </c>
      <c r="O656">
        <v>74.517370384208903</v>
      </c>
      <c r="P656">
        <f t="shared" si="152"/>
        <v>832.09245317217778</v>
      </c>
      <c r="Q656">
        <f t="shared" si="144"/>
        <v>2149.5290182647154</v>
      </c>
      <c r="T656">
        <f t="shared" si="153"/>
        <v>84.745437366459385</v>
      </c>
      <c r="U656">
        <f t="shared" si="145"/>
        <v>10.228066982250482</v>
      </c>
      <c r="AC656" t="str">
        <f t="shared" si="146"/>
        <v>Low</v>
      </c>
      <c r="AD656" t="str">
        <f t="shared" si="147"/>
        <v>Medium</v>
      </c>
      <c r="AH656" t="str">
        <f t="shared" si="148"/>
        <v>Low</v>
      </c>
      <c r="AI656">
        <f t="shared" si="149"/>
        <v>0</v>
      </c>
      <c r="AJ656">
        <f t="shared" si="150"/>
        <v>1</v>
      </c>
      <c r="AK656" t="str">
        <f t="shared" si="151"/>
        <v>High</v>
      </c>
    </row>
    <row r="657" spans="1:37" x14ac:dyDescent="0.25">
      <c r="A657" s="9">
        <v>44589.25</v>
      </c>
      <c r="B657" s="1" t="str">
        <f t="shared" si="140"/>
        <v>Friday</v>
      </c>
      <c r="C657" s="1" t="str">
        <f t="shared" si="141"/>
        <v>Weekday</v>
      </c>
      <c r="D657" s="4">
        <f t="shared" si="142"/>
        <v>6</v>
      </c>
      <c r="E657" s="4" t="str">
        <f t="shared" si="143"/>
        <v>Off-Peak</v>
      </c>
      <c r="F657">
        <v>24.982577673412901</v>
      </c>
      <c r="G657">
        <v>38.757253534354902</v>
      </c>
      <c r="H657">
        <v>1604.79958178123</v>
      </c>
      <c r="I657">
        <v>4</v>
      </c>
      <c r="J657" t="s">
        <v>11</v>
      </c>
      <c r="K657" t="s">
        <v>12</v>
      </c>
      <c r="L657">
        <v>12.1015924616361</v>
      </c>
      <c r="M657" t="s">
        <v>17</v>
      </c>
      <c r="N657" t="s">
        <v>14</v>
      </c>
      <c r="O657">
        <v>75.927165377585794</v>
      </c>
      <c r="P657">
        <f t="shared" si="152"/>
        <v>624.12918720810876</v>
      </c>
      <c r="Q657">
        <f t="shared" si="144"/>
        <v>1896.856306567604</v>
      </c>
      <c r="T657">
        <f t="shared" si="153"/>
        <v>77.009995321521671</v>
      </c>
      <c r="U657">
        <f t="shared" si="145"/>
        <v>1.0828299439358773</v>
      </c>
      <c r="AC657" t="str">
        <f t="shared" si="146"/>
        <v>Low</v>
      </c>
      <c r="AD657" t="str">
        <f t="shared" si="147"/>
        <v>High</v>
      </c>
      <c r="AH657" t="str">
        <f t="shared" si="148"/>
        <v>Low</v>
      </c>
      <c r="AI657">
        <f t="shared" si="149"/>
        <v>1</v>
      </c>
      <c r="AJ657">
        <f t="shared" si="150"/>
        <v>0</v>
      </c>
      <c r="AK657" t="str">
        <f t="shared" si="151"/>
        <v>Medium</v>
      </c>
    </row>
    <row r="658" spans="1:37" x14ac:dyDescent="0.25">
      <c r="A658" s="9">
        <v>44589.291666666664</v>
      </c>
      <c r="B658" s="1" t="str">
        <f t="shared" si="140"/>
        <v>Friday</v>
      </c>
      <c r="C658" s="1" t="str">
        <f t="shared" si="141"/>
        <v>Weekday</v>
      </c>
      <c r="D658" s="4">
        <f t="shared" si="142"/>
        <v>7</v>
      </c>
      <c r="E658" s="4" t="str">
        <f t="shared" si="143"/>
        <v>Off-Peak</v>
      </c>
      <c r="F658">
        <v>22.630290422717898</v>
      </c>
      <c r="G658">
        <v>47.200630307548998</v>
      </c>
      <c r="H658">
        <v>1685.33607652159</v>
      </c>
      <c r="I658">
        <v>2</v>
      </c>
      <c r="J658" t="s">
        <v>12</v>
      </c>
      <c r="K658" t="s">
        <v>11</v>
      </c>
      <c r="L658">
        <v>7.3602099056085901</v>
      </c>
      <c r="M658" t="s">
        <v>13</v>
      </c>
      <c r="N658" t="s">
        <v>14</v>
      </c>
      <c r="O658">
        <v>73.024253585383903</v>
      </c>
      <c r="P658">
        <f t="shared" si="152"/>
        <v>512.13004461655748</v>
      </c>
      <c r="Q658">
        <f t="shared" si="144"/>
        <v>1652.5600665394365</v>
      </c>
      <c r="T658">
        <f t="shared" si="153"/>
        <v>72.300201780398524</v>
      </c>
      <c r="U658">
        <f t="shared" si="145"/>
        <v>0.72405180498537902</v>
      </c>
      <c r="AC658" t="str">
        <f t="shared" si="146"/>
        <v>Low</v>
      </c>
      <c r="AD658" t="str">
        <f t="shared" si="147"/>
        <v>High</v>
      </c>
      <c r="AH658" t="str">
        <f t="shared" si="148"/>
        <v>Low</v>
      </c>
      <c r="AI658">
        <f t="shared" si="149"/>
        <v>0</v>
      </c>
      <c r="AJ658">
        <f t="shared" si="150"/>
        <v>1</v>
      </c>
      <c r="AK658" t="str">
        <f t="shared" si="151"/>
        <v>Medium</v>
      </c>
    </row>
    <row r="659" spans="1:37" x14ac:dyDescent="0.25">
      <c r="A659" s="9">
        <v>44589.333333333336</v>
      </c>
      <c r="B659" s="1" t="str">
        <f t="shared" si="140"/>
        <v>Friday</v>
      </c>
      <c r="C659" s="1" t="str">
        <f t="shared" si="141"/>
        <v>Weekday</v>
      </c>
      <c r="D659" s="4">
        <f t="shared" si="142"/>
        <v>8</v>
      </c>
      <c r="E659" s="4" t="str">
        <f t="shared" si="143"/>
        <v>Peak</v>
      </c>
      <c r="F659">
        <v>26.048889415597301</v>
      </c>
      <c r="G659">
        <v>30.252949118016598</v>
      </c>
      <c r="H659">
        <v>1206.2488408327999</v>
      </c>
      <c r="I659">
        <v>0</v>
      </c>
      <c r="J659" t="s">
        <v>11</v>
      </c>
      <c r="K659" t="s">
        <v>11</v>
      </c>
      <c r="L659">
        <v>15.44462114687</v>
      </c>
      <c r="M659" t="s">
        <v>21</v>
      </c>
      <c r="N659" t="s">
        <v>19</v>
      </c>
      <c r="O659">
        <v>81.385260218818502</v>
      </c>
      <c r="P659">
        <f t="shared" si="152"/>
        <v>678.54463978601711</v>
      </c>
      <c r="Q659">
        <f t="shared" si="144"/>
        <v>2119.9956434996134</v>
      </c>
      <c r="T659">
        <f t="shared" si="153"/>
        <v>79.14498464082358</v>
      </c>
      <c r="U659">
        <f t="shared" si="145"/>
        <v>2.2402755779949217</v>
      </c>
      <c r="AC659" t="str">
        <f t="shared" si="146"/>
        <v>Low</v>
      </c>
      <c r="AD659" t="str">
        <f t="shared" si="147"/>
        <v>Medium</v>
      </c>
      <c r="AH659" t="str">
        <f t="shared" si="148"/>
        <v>High</v>
      </c>
      <c r="AI659">
        <f t="shared" si="149"/>
        <v>1</v>
      </c>
      <c r="AJ659">
        <f t="shared" si="150"/>
        <v>1</v>
      </c>
      <c r="AK659" t="str">
        <f t="shared" si="151"/>
        <v>High</v>
      </c>
    </row>
    <row r="660" spans="1:37" x14ac:dyDescent="0.25">
      <c r="A660" s="9">
        <v>44589.375</v>
      </c>
      <c r="B660" s="1" t="str">
        <f t="shared" si="140"/>
        <v>Friday</v>
      </c>
      <c r="C660" s="1" t="str">
        <f t="shared" si="141"/>
        <v>Weekday</v>
      </c>
      <c r="D660" s="4">
        <f t="shared" si="142"/>
        <v>9</v>
      </c>
      <c r="E660" s="4" t="str">
        <f t="shared" si="143"/>
        <v>Peak</v>
      </c>
      <c r="F660">
        <v>26.104489212962001</v>
      </c>
      <c r="G660">
        <v>33.847447353036202</v>
      </c>
      <c r="H660">
        <v>1072.9580673692101</v>
      </c>
      <c r="I660">
        <v>0</v>
      </c>
      <c r="J660" t="s">
        <v>11</v>
      </c>
      <c r="K660" t="s">
        <v>12</v>
      </c>
      <c r="L660">
        <v>25.6528345007534</v>
      </c>
      <c r="M660" t="s">
        <v>15</v>
      </c>
      <c r="N660" t="s">
        <v>14</v>
      </c>
      <c r="O660">
        <v>77.795184073106896</v>
      </c>
      <c r="P660">
        <f t="shared" si="152"/>
        <v>681.44435706964941</v>
      </c>
      <c r="Q660">
        <f t="shared" si="144"/>
        <v>2030.8035434568121</v>
      </c>
      <c r="T660">
        <f t="shared" si="153"/>
        <v>79.256307595296349</v>
      </c>
      <c r="U660">
        <f t="shared" si="145"/>
        <v>1.4611235221894532</v>
      </c>
      <c r="AC660" t="str">
        <f t="shared" si="146"/>
        <v>Low</v>
      </c>
      <c r="AD660" t="str">
        <f t="shared" si="147"/>
        <v>Medium</v>
      </c>
      <c r="AH660" t="str">
        <f t="shared" si="148"/>
        <v>High</v>
      </c>
      <c r="AI660">
        <f t="shared" si="149"/>
        <v>1</v>
      </c>
      <c r="AJ660">
        <f t="shared" si="150"/>
        <v>0</v>
      </c>
      <c r="AK660" t="str">
        <f t="shared" si="151"/>
        <v>High</v>
      </c>
    </row>
    <row r="661" spans="1:37" x14ac:dyDescent="0.25">
      <c r="A661" s="9">
        <v>44589.416666666664</v>
      </c>
      <c r="B661" s="1" t="str">
        <f t="shared" si="140"/>
        <v>Friday</v>
      </c>
      <c r="C661" s="1" t="str">
        <f t="shared" si="141"/>
        <v>Weekday</v>
      </c>
      <c r="D661" s="4">
        <f t="shared" si="142"/>
        <v>10</v>
      </c>
      <c r="E661" s="4" t="str">
        <f t="shared" si="143"/>
        <v>Peak</v>
      </c>
      <c r="F661">
        <v>24.1503811210107</v>
      </c>
      <c r="G661">
        <v>45.959291797314201</v>
      </c>
      <c r="H661">
        <v>1860.4508469375801</v>
      </c>
      <c r="I661">
        <v>5</v>
      </c>
      <c r="J661" t="s">
        <v>12</v>
      </c>
      <c r="K661" t="s">
        <v>12</v>
      </c>
      <c r="L661">
        <v>17.289189612499399</v>
      </c>
      <c r="M661" t="s">
        <v>17</v>
      </c>
      <c r="N661" t="s">
        <v>19</v>
      </c>
      <c r="O661">
        <v>64.552183183697593</v>
      </c>
      <c r="P661">
        <f t="shared" si="152"/>
        <v>583.24090829007002</v>
      </c>
      <c r="Q661">
        <f t="shared" si="144"/>
        <v>1558.9598260795947</v>
      </c>
      <c r="T661">
        <f t="shared" si="153"/>
        <v>75.343755815147276</v>
      </c>
      <c r="U661">
        <f t="shared" si="145"/>
        <v>10.791572631449682</v>
      </c>
      <c r="AC661" t="str">
        <f t="shared" si="146"/>
        <v>Medium</v>
      </c>
      <c r="AD661" t="str">
        <f t="shared" si="147"/>
        <v>High</v>
      </c>
      <c r="AH661" t="str">
        <f t="shared" si="148"/>
        <v>Low</v>
      </c>
      <c r="AI661">
        <f t="shared" si="149"/>
        <v>0</v>
      </c>
      <c r="AJ661">
        <f t="shared" si="150"/>
        <v>0</v>
      </c>
      <c r="AK661" t="str">
        <f t="shared" si="151"/>
        <v>Medium</v>
      </c>
    </row>
    <row r="662" spans="1:37" x14ac:dyDescent="0.25">
      <c r="A662" s="9">
        <v>44589.458333333336</v>
      </c>
      <c r="B662" s="1" t="str">
        <f t="shared" si="140"/>
        <v>Friday</v>
      </c>
      <c r="C662" s="1" t="str">
        <f t="shared" si="141"/>
        <v>Weekday</v>
      </c>
      <c r="D662" s="4">
        <f t="shared" si="142"/>
        <v>11</v>
      </c>
      <c r="E662" s="4" t="str">
        <f t="shared" si="143"/>
        <v>Peak</v>
      </c>
      <c r="F662">
        <v>28.6201618474506</v>
      </c>
      <c r="G662">
        <v>40.104237056078297</v>
      </c>
      <c r="H662">
        <v>1824.8896707685601</v>
      </c>
      <c r="I662">
        <v>8</v>
      </c>
      <c r="J662" t="s">
        <v>12</v>
      </c>
      <c r="K662" t="s">
        <v>11</v>
      </c>
      <c r="L662">
        <v>20.766635790181599</v>
      </c>
      <c r="M662" t="s">
        <v>15</v>
      </c>
      <c r="N662" t="s">
        <v>19</v>
      </c>
      <c r="O662">
        <v>81.890114690195901</v>
      </c>
      <c r="P662">
        <f t="shared" si="152"/>
        <v>819.11366417426689</v>
      </c>
      <c r="Q662">
        <f t="shared" si="144"/>
        <v>2343.7083361396985</v>
      </c>
      <c r="T662">
        <f t="shared" si="153"/>
        <v>84.293234408547576</v>
      </c>
      <c r="U662">
        <f t="shared" si="145"/>
        <v>2.4031197183516753</v>
      </c>
      <c r="AC662" t="str">
        <f t="shared" si="146"/>
        <v>High</v>
      </c>
      <c r="AD662" t="str">
        <f t="shared" si="147"/>
        <v>High</v>
      </c>
      <c r="AH662" t="str">
        <f t="shared" si="148"/>
        <v>High</v>
      </c>
      <c r="AI662">
        <f t="shared" si="149"/>
        <v>0</v>
      </c>
      <c r="AJ662">
        <f t="shared" si="150"/>
        <v>1</v>
      </c>
      <c r="AK662" t="str">
        <f t="shared" si="151"/>
        <v>High</v>
      </c>
    </row>
    <row r="663" spans="1:37" x14ac:dyDescent="0.25">
      <c r="A663" s="9">
        <v>44589.5</v>
      </c>
      <c r="B663" s="1" t="str">
        <f t="shared" si="140"/>
        <v>Friday</v>
      </c>
      <c r="C663" s="1" t="str">
        <f t="shared" si="141"/>
        <v>Weekday</v>
      </c>
      <c r="D663" s="4">
        <f t="shared" si="142"/>
        <v>12</v>
      </c>
      <c r="E663" s="4" t="str">
        <f t="shared" si="143"/>
        <v>Peak</v>
      </c>
      <c r="F663">
        <v>29.9384832205712</v>
      </c>
      <c r="G663">
        <v>57.730875686480303</v>
      </c>
      <c r="H663">
        <v>1596.8227473525999</v>
      </c>
      <c r="I663">
        <v>9</v>
      </c>
      <c r="J663" t="s">
        <v>12</v>
      </c>
      <c r="K663" t="s">
        <v>11</v>
      </c>
      <c r="L663">
        <v>28.751923128889899</v>
      </c>
      <c r="M663" t="s">
        <v>13</v>
      </c>
      <c r="N663" t="s">
        <v>14</v>
      </c>
      <c r="O663">
        <v>90.009187917456003</v>
      </c>
      <c r="P663">
        <f t="shared" si="152"/>
        <v>896.31277754842336</v>
      </c>
      <c r="Q663">
        <f t="shared" si="144"/>
        <v>2694.7385621639964</v>
      </c>
      <c r="T663">
        <f t="shared" si="153"/>
        <v>86.932802125633785</v>
      </c>
      <c r="U663">
        <f t="shared" si="145"/>
        <v>3.0763857918222186</v>
      </c>
      <c r="AC663" t="str">
        <f t="shared" si="146"/>
        <v>High</v>
      </c>
      <c r="AD663" t="str">
        <f t="shared" si="147"/>
        <v>High</v>
      </c>
      <c r="AH663" t="str">
        <f t="shared" si="148"/>
        <v>High</v>
      </c>
      <c r="AI663">
        <f t="shared" si="149"/>
        <v>0</v>
      </c>
      <c r="AJ663">
        <f t="shared" si="150"/>
        <v>1</v>
      </c>
      <c r="AK663" t="str">
        <f t="shared" si="151"/>
        <v>High</v>
      </c>
    </row>
    <row r="664" spans="1:37" x14ac:dyDescent="0.25">
      <c r="A664" s="9">
        <v>44589.541666666664</v>
      </c>
      <c r="B664" s="1" t="str">
        <f t="shared" si="140"/>
        <v>Friday</v>
      </c>
      <c r="C664" s="1" t="str">
        <f t="shared" si="141"/>
        <v>Weekday</v>
      </c>
      <c r="D664" s="4">
        <f t="shared" si="142"/>
        <v>13</v>
      </c>
      <c r="E664" s="4" t="str">
        <f t="shared" si="143"/>
        <v>Peak</v>
      </c>
      <c r="F664">
        <v>20.1346228079443</v>
      </c>
      <c r="G664">
        <v>35.859122809601402</v>
      </c>
      <c r="H664">
        <v>1417.1803762412501</v>
      </c>
      <c r="I664">
        <v>2</v>
      </c>
      <c r="J664" t="s">
        <v>11</v>
      </c>
      <c r="K664" t="s">
        <v>12</v>
      </c>
      <c r="L664">
        <v>28.609547363026699</v>
      </c>
      <c r="M664" t="s">
        <v>21</v>
      </c>
      <c r="N664" t="s">
        <v>14</v>
      </c>
      <c r="O664">
        <v>68.470083342192595</v>
      </c>
      <c r="P664">
        <f t="shared" si="152"/>
        <v>405.40303561819081</v>
      </c>
      <c r="Q664">
        <f t="shared" si="144"/>
        <v>1378.619301723558</v>
      </c>
      <c r="T664">
        <f t="shared" si="153"/>
        <v>67.303329391884716</v>
      </c>
      <c r="U664">
        <f t="shared" si="145"/>
        <v>1.1667539503078785</v>
      </c>
      <c r="AC664" t="str">
        <f t="shared" si="146"/>
        <v>Low</v>
      </c>
      <c r="AD664" t="str">
        <f t="shared" si="147"/>
        <v>Medium</v>
      </c>
      <c r="AH664" t="str">
        <f t="shared" si="148"/>
        <v>Low</v>
      </c>
      <c r="AI664">
        <f t="shared" si="149"/>
        <v>1</v>
      </c>
      <c r="AJ664">
        <f t="shared" si="150"/>
        <v>0</v>
      </c>
      <c r="AK664" t="str">
        <f t="shared" si="151"/>
        <v>Low</v>
      </c>
    </row>
    <row r="665" spans="1:37" x14ac:dyDescent="0.25">
      <c r="A665" s="9">
        <v>44589.583333333336</v>
      </c>
      <c r="B665" s="1" t="str">
        <f t="shared" si="140"/>
        <v>Friday</v>
      </c>
      <c r="C665" s="1" t="str">
        <f t="shared" si="141"/>
        <v>Weekday</v>
      </c>
      <c r="D665" s="4">
        <f t="shared" si="142"/>
        <v>14</v>
      </c>
      <c r="E665" s="4" t="str">
        <f t="shared" si="143"/>
        <v>Peak</v>
      </c>
      <c r="F665">
        <v>24.211586577239501</v>
      </c>
      <c r="G665">
        <v>37.958596906883798</v>
      </c>
      <c r="H665">
        <v>1792.71989449746</v>
      </c>
      <c r="I665">
        <v>1</v>
      </c>
      <c r="J665" t="s">
        <v>11</v>
      </c>
      <c r="K665" t="s">
        <v>12</v>
      </c>
      <c r="L665">
        <v>23.630190226277499</v>
      </c>
      <c r="M665" t="s">
        <v>16</v>
      </c>
      <c r="N665" t="s">
        <v>14</v>
      </c>
      <c r="O665">
        <v>79.257313029097006</v>
      </c>
      <c r="P665">
        <f t="shared" si="152"/>
        <v>586.20092458716397</v>
      </c>
      <c r="Q665">
        <f t="shared" si="144"/>
        <v>1918.9452962833545</v>
      </c>
      <c r="T665">
        <f t="shared" si="153"/>
        <v>75.466302524671264</v>
      </c>
      <c r="U665">
        <f t="shared" si="145"/>
        <v>3.7910105044257421</v>
      </c>
      <c r="AC665" t="str">
        <f t="shared" si="146"/>
        <v>Low</v>
      </c>
      <c r="AD665" t="str">
        <f t="shared" si="147"/>
        <v>High</v>
      </c>
      <c r="AH665" t="str">
        <f t="shared" si="148"/>
        <v>High</v>
      </c>
      <c r="AI665">
        <f t="shared" si="149"/>
        <v>1</v>
      </c>
      <c r="AJ665">
        <f t="shared" si="150"/>
        <v>0</v>
      </c>
      <c r="AK665" t="str">
        <f t="shared" si="151"/>
        <v>Medium</v>
      </c>
    </row>
    <row r="666" spans="1:37" x14ac:dyDescent="0.25">
      <c r="A666" s="9">
        <v>44589.625</v>
      </c>
      <c r="B666" s="1" t="str">
        <f t="shared" si="140"/>
        <v>Friday</v>
      </c>
      <c r="C666" s="1" t="str">
        <f t="shared" si="141"/>
        <v>Weekday</v>
      </c>
      <c r="D666" s="4">
        <f t="shared" si="142"/>
        <v>15</v>
      </c>
      <c r="E666" s="4" t="str">
        <f t="shared" si="143"/>
        <v>Peak</v>
      </c>
      <c r="F666">
        <v>28.9057961439261</v>
      </c>
      <c r="G666">
        <v>52.564164664071697</v>
      </c>
      <c r="H666">
        <v>1533.7253872408901</v>
      </c>
      <c r="I666">
        <v>2</v>
      </c>
      <c r="J666" t="s">
        <v>12</v>
      </c>
      <c r="K666" t="s">
        <v>12</v>
      </c>
      <c r="L666">
        <v>15.954740269135099</v>
      </c>
      <c r="M666" t="s">
        <v>18</v>
      </c>
      <c r="N666" t="s">
        <v>14</v>
      </c>
      <c r="O666">
        <v>76.835396890585997</v>
      </c>
      <c r="P666">
        <f t="shared" si="152"/>
        <v>835.54505071421295</v>
      </c>
      <c r="Q666">
        <f t="shared" si="144"/>
        <v>2220.988319156932</v>
      </c>
      <c r="T666">
        <f t="shared" si="153"/>
        <v>84.86513674074196</v>
      </c>
      <c r="U666">
        <f t="shared" si="145"/>
        <v>8.0297398501559627</v>
      </c>
      <c r="AC666" t="str">
        <f t="shared" si="146"/>
        <v>Low</v>
      </c>
      <c r="AD666" t="str">
        <f t="shared" si="147"/>
        <v>High</v>
      </c>
      <c r="AH666" t="str">
        <f t="shared" si="148"/>
        <v>Low</v>
      </c>
      <c r="AI666">
        <f t="shared" si="149"/>
        <v>0</v>
      </c>
      <c r="AJ666">
        <f t="shared" si="150"/>
        <v>0</v>
      </c>
      <c r="AK666" t="str">
        <f t="shared" si="151"/>
        <v>High</v>
      </c>
    </row>
    <row r="667" spans="1:37" x14ac:dyDescent="0.25">
      <c r="A667" s="9">
        <v>44589.666666666664</v>
      </c>
      <c r="B667" s="1" t="str">
        <f t="shared" si="140"/>
        <v>Friday</v>
      </c>
      <c r="C667" s="1" t="str">
        <f t="shared" si="141"/>
        <v>Weekday</v>
      </c>
      <c r="D667" s="4">
        <f t="shared" si="142"/>
        <v>16</v>
      </c>
      <c r="E667" s="4" t="str">
        <f t="shared" si="143"/>
        <v>Peak</v>
      </c>
      <c r="F667">
        <v>27.486614118580601</v>
      </c>
      <c r="G667">
        <v>37.215321575577299</v>
      </c>
      <c r="H667">
        <v>1260.0615968628699</v>
      </c>
      <c r="I667">
        <v>6</v>
      </c>
      <c r="J667" t="s">
        <v>11</v>
      </c>
      <c r="K667" t="s">
        <v>11</v>
      </c>
      <c r="L667">
        <v>28.052190139406299</v>
      </c>
      <c r="M667" t="s">
        <v>20</v>
      </c>
      <c r="N667" t="s">
        <v>19</v>
      </c>
      <c r="O667">
        <v>88.577278700299601</v>
      </c>
      <c r="P667">
        <f t="shared" si="152"/>
        <v>755.51395570375439</v>
      </c>
      <c r="Q667">
        <f t="shared" si="144"/>
        <v>2434.6894793091037</v>
      </c>
      <c r="T667">
        <f t="shared" si="153"/>
        <v>82.023623938818872</v>
      </c>
      <c r="U667">
        <f t="shared" si="145"/>
        <v>6.553654761480729</v>
      </c>
      <c r="AC667" t="str">
        <f t="shared" si="146"/>
        <v>High</v>
      </c>
      <c r="AD667" t="str">
        <f t="shared" si="147"/>
        <v>Medium</v>
      </c>
      <c r="AH667" t="str">
        <f t="shared" si="148"/>
        <v>High</v>
      </c>
      <c r="AI667">
        <f t="shared" si="149"/>
        <v>1</v>
      </c>
      <c r="AJ667">
        <f t="shared" si="150"/>
        <v>1</v>
      </c>
      <c r="AK667" t="str">
        <f t="shared" si="151"/>
        <v>High</v>
      </c>
    </row>
    <row r="668" spans="1:37" x14ac:dyDescent="0.25">
      <c r="A668" s="9">
        <v>44589.708333333336</v>
      </c>
      <c r="B668" s="1" t="str">
        <f t="shared" si="140"/>
        <v>Friday</v>
      </c>
      <c r="C668" s="1" t="str">
        <f t="shared" si="141"/>
        <v>Weekday</v>
      </c>
      <c r="D668" s="4">
        <f t="shared" si="142"/>
        <v>17</v>
      </c>
      <c r="E668" s="4" t="str">
        <f t="shared" si="143"/>
        <v>Peak</v>
      </c>
      <c r="F668">
        <v>22.732507074025499</v>
      </c>
      <c r="G668">
        <v>38.515303659578599</v>
      </c>
      <c r="H668">
        <v>1759.9673775088399</v>
      </c>
      <c r="I668">
        <v>8</v>
      </c>
      <c r="J668" t="s">
        <v>11</v>
      </c>
      <c r="K668" t="s">
        <v>12</v>
      </c>
      <c r="L668">
        <v>15.879971788237899</v>
      </c>
      <c r="M668" t="s">
        <v>21</v>
      </c>
      <c r="N668" t="s">
        <v>19</v>
      </c>
      <c r="O668">
        <v>73.283935441104106</v>
      </c>
      <c r="P668">
        <f t="shared" si="152"/>
        <v>516.76687787061928</v>
      </c>
      <c r="Q668">
        <f t="shared" si="144"/>
        <v>1665.9275808273271</v>
      </c>
      <c r="T668">
        <f t="shared" si="153"/>
        <v>72.504861871967492</v>
      </c>
      <c r="U668">
        <f t="shared" si="145"/>
        <v>0.77907356913661374</v>
      </c>
      <c r="AC668" t="str">
        <f t="shared" si="146"/>
        <v>High</v>
      </c>
      <c r="AD668" t="str">
        <f t="shared" si="147"/>
        <v>High</v>
      </c>
      <c r="AH668" t="str">
        <f t="shared" si="148"/>
        <v>Low</v>
      </c>
      <c r="AI668">
        <f t="shared" si="149"/>
        <v>1</v>
      </c>
      <c r="AJ668">
        <f t="shared" si="150"/>
        <v>0</v>
      </c>
      <c r="AK668" t="str">
        <f t="shared" si="151"/>
        <v>Medium</v>
      </c>
    </row>
    <row r="669" spans="1:37" x14ac:dyDescent="0.25">
      <c r="A669" s="9">
        <v>44589.75</v>
      </c>
      <c r="B669" s="1" t="str">
        <f t="shared" si="140"/>
        <v>Friday</v>
      </c>
      <c r="C669" s="1" t="str">
        <f t="shared" si="141"/>
        <v>Weekday</v>
      </c>
      <c r="D669" s="4">
        <f t="shared" si="142"/>
        <v>18</v>
      </c>
      <c r="E669" s="4" t="str">
        <f t="shared" si="143"/>
        <v>Peak</v>
      </c>
      <c r="F669">
        <v>20.071647722867901</v>
      </c>
      <c r="G669">
        <v>48.811245079745298</v>
      </c>
      <c r="H669">
        <v>1189.14200446984</v>
      </c>
      <c r="I669">
        <v>1</v>
      </c>
      <c r="J669" t="s">
        <v>12</v>
      </c>
      <c r="K669" t="s">
        <v>12</v>
      </c>
      <c r="L669">
        <v>1.3297631142551301</v>
      </c>
      <c r="M669" t="s">
        <v>15</v>
      </c>
      <c r="N669" t="s">
        <v>14</v>
      </c>
      <c r="O669">
        <v>68.435207444446903</v>
      </c>
      <c r="P669">
        <f t="shared" si="152"/>
        <v>402.87104231090819</v>
      </c>
      <c r="Q669">
        <f t="shared" si="144"/>
        <v>1373.6073756663252</v>
      </c>
      <c r="T669">
        <f t="shared" si="153"/>
        <v>67.177239498374945</v>
      </c>
      <c r="U669">
        <f t="shared" si="145"/>
        <v>1.2579679460719575</v>
      </c>
      <c r="AC669" t="str">
        <f t="shared" si="146"/>
        <v>Low</v>
      </c>
      <c r="AD669" t="str">
        <f t="shared" si="147"/>
        <v>Medium</v>
      </c>
      <c r="AH669" t="str">
        <f t="shared" si="148"/>
        <v>Low</v>
      </c>
      <c r="AI669">
        <f t="shared" si="149"/>
        <v>0</v>
      </c>
      <c r="AJ669">
        <f t="shared" si="150"/>
        <v>0</v>
      </c>
      <c r="AK669" t="str">
        <f t="shared" si="151"/>
        <v>Low</v>
      </c>
    </row>
    <row r="670" spans="1:37" x14ac:dyDescent="0.25">
      <c r="A670" s="9">
        <v>44589.791666666664</v>
      </c>
      <c r="B670" s="1" t="str">
        <f t="shared" si="140"/>
        <v>Friday</v>
      </c>
      <c r="C670" s="1" t="str">
        <f t="shared" si="141"/>
        <v>Weekday</v>
      </c>
      <c r="D670" s="4">
        <f t="shared" si="142"/>
        <v>19</v>
      </c>
      <c r="E670" s="4" t="str">
        <f t="shared" si="143"/>
        <v>Peak</v>
      </c>
      <c r="F670">
        <v>25.826213052660702</v>
      </c>
      <c r="G670">
        <v>35.013927723248102</v>
      </c>
      <c r="H670">
        <v>1770.48304542303</v>
      </c>
      <c r="I670">
        <v>1</v>
      </c>
      <c r="J670" t="s">
        <v>12</v>
      </c>
      <c r="K670" t="s">
        <v>11</v>
      </c>
      <c r="L670">
        <v>8.8153249897011996</v>
      </c>
      <c r="M670" t="s">
        <v>18</v>
      </c>
      <c r="N670" t="s">
        <v>14</v>
      </c>
      <c r="O670">
        <v>74.093516991794502</v>
      </c>
      <c r="P670">
        <f t="shared" si="152"/>
        <v>666.99328064142196</v>
      </c>
      <c r="Q670">
        <f t="shared" si="144"/>
        <v>1913.5549556510207</v>
      </c>
      <c r="T670">
        <f t="shared" si="153"/>
        <v>78.699137861009703</v>
      </c>
      <c r="U670">
        <f t="shared" si="145"/>
        <v>4.6056208692152012</v>
      </c>
      <c r="AC670" t="str">
        <f t="shared" si="146"/>
        <v>Low</v>
      </c>
      <c r="AD670" t="str">
        <f t="shared" si="147"/>
        <v>High</v>
      </c>
      <c r="AH670" t="str">
        <f t="shared" si="148"/>
        <v>Low</v>
      </c>
      <c r="AI670">
        <f t="shared" si="149"/>
        <v>0</v>
      </c>
      <c r="AJ670">
        <f t="shared" si="150"/>
        <v>1</v>
      </c>
      <c r="AK670" t="str">
        <f t="shared" si="151"/>
        <v>Medium</v>
      </c>
    </row>
    <row r="671" spans="1:37" x14ac:dyDescent="0.25">
      <c r="A671" s="9">
        <v>44589.833333333336</v>
      </c>
      <c r="B671" s="1" t="str">
        <f t="shared" si="140"/>
        <v>Friday</v>
      </c>
      <c r="C671" s="1" t="str">
        <f t="shared" si="141"/>
        <v>Weekday</v>
      </c>
      <c r="D671" s="4">
        <f t="shared" si="142"/>
        <v>20</v>
      </c>
      <c r="E671" s="4" t="str">
        <f t="shared" si="143"/>
        <v>Peak</v>
      </c>
      <c r="F671">
        <v>28.184622742561999</v>
      </c>
      <c r="G671">
        <v>51.848877434806603</v>
      </c>
      <c r="H671">
        <v>1964.60568799516</v>
      </c>
      <c r="I671">
        <v>2</v>
      </c>
      <c r="J671" t="s">
        <v>12</v>
      </c>
      <c r="K671" t="s">
        <v>11</v>
      </c>
      <c r="L671">
        <v>27.964738737914601</v>
      </c>
      <c r="M671" t="s">
        <v>16</v>
      </c>
      <c r="N671" t="s">
        <v>14</v>
      </c>
      <c r="O671">
        <v>73.205783055731004</v>
      </c>
      <c r="P671">
        <f t="shared" si="152"/>
        <v>794.372959140543</v>
      </c>
      <c r="Q671">
        <f t="shared" si="144"/>
        <v>2063.277377999616</v>
      </c>
      <c r="T671">
        <f t="shared" si="153"/>
        <v>83.421189864453396</v>
      </c>
      <c r="U671">
        <f t="shared" si="145"/>
        <v>10.215406808722392</v>
      </c>
      <c r="AC671" t="str">
        <f t="shared" si="146"/>
        <v>Low</v>
      </c>
      <c r="AD671" t="str">
        <f t="shared" si="147"/>
        <v>High</v>
      </c>
      <c r="AH671" t="str">
        <f t="shared" si="148"/>
        <v>Low</v>
      </c>
      <c r="AI671">
        <f t="shared" si="149"/>
        <v>0</v>
      </c>
      <c r="AJ671">
        <f t="shared" si="150"/>
        <v>1</v>
      </c>
      <c r="AK671" t="str">
        <f t="shared" si="151"/>
        <v>High</v>
      </c>
    </row>
    <row r="672" spans="1:37" x14ac:dyDescent="0.25">
      <c r="A672" s="9">
        <v>44589.875</v>
      </c>
      <c r="B672" s="1" t="str">
        <f t="shared" si="140"/>
        <v>Friday</v>
      </c>
      <c r="C672" s="1" t="str">
        <f t="shared" si="141"/>
        <v>Weekday</v>
      </c>
      <c r="D672" s="4">
        <f t="shared" si="142"/>
        <v>21</v>
      </c>
      <c r="E672" s="4" t="str">
        <f t="shared" si="143"/>
        <v>Peak</v>
      </c>
      <c r="F672">
        <v>27.538303073227802</v>
      </c>
      <c r="G672">
        <v>36.165114067205401</v>
      </c>
      <c r="H672">
        <v>1177.41643982969</v>
      </c>
      <c r="I672">
        <v>9</v>
      </c>
      <c r="J672" t="s">
        <v>11</v>
      </c>
      <c r="K672" t="s">
        <v>12</v>
      </c>
      <c r="L672">
        <v>21.029847189792701</v>
      </c>
      <c r="M672" t="s">
        <v>16</v>
      </c>
      <c r="N672" t="s">
        <v>19</v>
      </c>
      <c r="O672">
        <v>80.459558417119396</v>
      </c>
      <c r="P672">
        <f t="shared" si="152"/>
        <v>758.35813615294774</v>
      </c>
      <c r="Q672">
        <f t="shared" si="144"/>
        <v>2215.7197048287107</v>
      </c>
      <c r="T672">
        <f t="shared" si="153"/>
        <v>82.127116530836645</v>
      </c>
      <c r="U672">
        <f t="shared" si="145"/>
        <v>1.6675581137172486</v>
      </c>
      <c r="AC672" t="str">
        <f t="shared" si="146"/>
        <v>High</v>
      </c>
      <c r="AD672" t="str">
        <f t="shared" si="147"/>
        <v>Medium</v>
      </c>
      <c r="AH672" t="str">
        <f t="shared" si="148"/>
        <v>High</v>
      </c>
      <c r="AI672">
        <f t="shared" si="149"/>
        <v>1</v>
      </c>
      <c r="AJ672">
        <f t="shared" si="150"/>
        <v>0</v>
      </c>
      <c r="AK672" t="str">
        <f t="shared" si="151"/>
        <v>High</v>
      </c>
    </row>
    <row r="673" spans="1:37" x14ac:dyDescent="0.25">
      <c r="A673" s="9">
        <v>44589.916666666664</v>
      </c>
      <c r="B673" s="1" t="str">
        <f t="shared" si="140"/>
        <v>Friday</v>
      </c>
      <c r="C673" s="1" t="str">
        <f t="shared" si="141"/>
        <v>Weekday</v>
      </c>
      <c r="D673" s="4">
        <f t="shared" si="142"/>
        <v>22</v>
      </c>
      <c r="E673" s="4" t="str">
        <f t="shared" si="143"/>
        <v>Off-Peak</v>
      </c>
      <c r="F673">
        <v>28.809743757906102</v>
      </c>
      <c r="G673">
        <v>31.2086057407159</v>
      </c>
      <c r="H673">
        <v>1630.5279602661899</v>
      </c>
      <c r="I673">
        <v>6</v>
      </c>
      <c r="J673" t="s">
        <v>11</v>
      </c>
      <c r="K673" t="s">
        <v>11</v>
      </c>
      <c r="L673">
        <v>19.352490458349099</v>
      </c>
      <c r="M673" t="s">
        <v>20</v>
      </c>
      <c r="N673" t="s">
        <v>14</v>
      </c>
      <c r="O673">
        <v>98.761754149984696</v>
      </c>
      <c r="P673">
        <f t="shared" si="152"/>
        <v>830.00133539620958</v>
      </c>
      <c r="Q673">
        <f t="shared" si="144"/>
        <v>2845.3008301423788</v>
      </c>
      <c r="T673">
        <f t="shared" si="153"/>
        <v>84.672818856456018</v>
      </c>
      <c r="U673">
        <f t="shared" si="145"/>
        <v>14.088935293528678</v>
      </c>
      <c r="AC673" t="str">
        <f t="shared" si="146"/>
        <v>High</v>
      </c>
      <c r="AD673" t="str">
        <f t="shared" si="147"/>
        <v>High</v>
      </c>
      <c r="AH673" t="str">
        <f t="shared" si="148"/>
        <v>High</v>
      </c>
      <c r="AI673">
        <f t="shared" si="149"/>
        <v>1</v>
      </c>
      <c r="AJ673">
        <f t="shared" si="150"/>
        <v>1</v>
      </c>
      <c r="AK673" t="str">
        <f t="shared" si="151"/>
        <v>High</v>
      </c>
    </row>
    <row r="674" spans="1:37" x14ac:dyDescent="0.25">
      <c r="A674" s="9">
        <v>44589.958333333336</v>
      </c>
      <c r="B674" s="1" t="str">
        <f t="shared" si="140"/>
        <v>Friday</v>
      </c>
      <c r="C674" s="1" t="str">
        <f t="shared" si="141"/>
        <v>Weekday</v>
      </c>
      <c r="D674" s="4">
        <f t="shared" si="142"/>
        <v>23</v>
      </c>
      <c r="E674" s="4" t="str">
        <f t="shared" si="143"/>
        <v>Off-Peak</v>
      </c>
      <c r="F674">
        <v>20.3149125808728</v>
      </c>
      <c r="G674">
        <v>44.104494989042699</v>
      </c>
      <c r="H674">
        <v>1486.5543177326099</v>
      </c>
      <c r="I674">
        <v>4</v>
      </c>
      <c r="J674" t="s">
        <v>11</v>
      </c>
      <c r="K674" t="s">
        <v>11</v>
      </c>
      <c r="L674">
        <v>16.506873418414202</v>
      </c>
      <c r="M674" t="s">
        <v>18</v>
      </c>
      <c r="N674" t="s">
        <v>19</v>
      </c>
      <c r="O674">
        <v>71.879720033009704</v>
      </c>
      <c r="P674">
        <f t="shared" si="152"/>
        <v>412.69567316850396</v>
      </c>
      <c r="Q674">
        <f t="shared" si="144"/>
        <v>1460.2302288082035</v>
      </c>
      <c r="T674">
        <f t="shared" si="153"/>
        <v>67.664308948194574</v>
      </c>
      <c r="U674">
        <f t="shared" si="145"/>
        <v>4.2154110848151305</v>
      </c>
      <c r="AC674" t="str">
        <f t="shared" si="146"/>
        <v>Low</v>
      </c>
      <c r="AD674" t="str">
        <f t="shared" si="147"/>
        <v>Medium</v>
      </c>
      <c r="AH674" t="str">
        <f t="shared" si="148"/>
        <v>Low</v>
      </c>
      <c r="AI674">
        <f t="shared" si="149"/>
        <v>1</v>
      </c>
      <c r="AJ674">
        <f t="shared" si="150"/>
        <v>1</v>
      </c>
      <c r="AK674" t="str">
        <f t="shared" si="151"/>
        <v>Low</v>
      </c>
    </row>
    <row r="675" spans="1:37" x14ac:dyDescent="0.25">
      <c r="A675" s="9">
        <v>44590</v>
      </c>
      <c r="B675" s="1" t="str">
        <f t="shared" si="140"/>
        <v>Saturday</v>
      </c>
      <c r="C675" s="1" t="str">
        <f t="shared" si="141"/>
        <v>Weekend</v>
      </c>
      <c r="D675" s="4">
        <f t="shared" si="142"/>
        <v>0</v>
      </c>
      <c r="E675" s="4" t="str">
        <f t="shared" si="143"/>
        <v>Off-Peak</v>
      </c>
      <c r="F675">
        <v>22.131944017432001</v>
      </c>
      <c r="G675">
        <v>46.876851944690401</v>
      </c>
      <c r="H675">
        <v>1232.6429322657</v>
      </c>
      <c r="I675">
        <v>7</v>
      </c>
      <c r="J675" t="s">
        <v>11</v>
      </c>
      <c r="K675" t="s">
        <v>12</v>
      </c>
      <c r="L675">
        <v>3.72641106779946</v>
      </c>
      <c r="M675" t="s">
        <v>20</v>
      </c>
      <c r="N675" t="s">
        <v>14</v>
      </c>
      <c r="O675">
        <v>77.571595906330501</v>
      </c>
      <c r="P675">
        <f t="shared" si="152"/>
        <v>489.82294599074419</v>
      </c>
      <c r="Q675">
        <f t="shared" si="144"/>
        <v>1716.810217941764</v>
      </c>
      <c r="T675">
        <f t="shared" si="153"/>
        <v>71.302403284418077</v>
      </c>
      <c r="U675">
        <f t="shared" si="145"/>
        <v>6.2691926219124241</v>
      </c>
      <c r="AC675" t="str">
        <f t="shared" si="146"/>
        <v>High</v>
      </c>
      <c r="AD675" t="str">
        <f t="shared" si="147"/>
        <v>Medium</v>
      </c>
      <c r="AH675" t="str">
        <f t="shared" si="148"/>
        <v>High</v>
      </c>
      <c r="AI675">
        <f t="shared" si="149"/>
        <v>1</v>
      </c>
      <c r="AJ675">
        <f t="shared" si="150"/>
        <v>0</v>
      </c>
      <c r="AK675" t="str">
        <f t="shared" si="151"/>
        <v>Medium</v>
      </c>
    </row>
    <row r="676" spans="1:37" x14ac:dyDescent="0.25">
      <c r="A676" s="9">
        <v>44590.041666666664</v>
      </c>
      <c r="B676" s="1" t="str">
        <f t="shared" si="140"/>
        <v>Saturday</v>
      </c>
      <c r="C676" s="1" t="str">
        <f t="shared" si="141"/>
        <v>Weekend</v>
      </c>
      <c r="D676" s="4">
        <f t="shared" si="142"/>
        <v>1</v>
      </c>
      <c r="E676" s="4" t="str">
        <f t="shared" si="143"/>
        <v>Off-Peak</v>
      </c>
      <c r="F676">
        <v>23.886253371789401</v>
      </c>
      <c r="G676">
        <v>57.399425429159898</v>
      </c>
      <c r="H676">
        <v>1745.0026942274999</v>
      </c>
      <c r="I676">
        <v>2</v>
      </c>
      <c r="J676" t="s">
        <v>11</v>
      </c>
      <c r="K676" t="s">
        <v>12</v>
      </c>
      <c r="L676">
        <v>3.3531608623497302</v>
      </c>
      <c r="M676" t="s">
        <v>20</v>
      </c>
      <c r="N676" t="s">
        <v>14</v>
      </c>
      <c r="O676">
        <v>67.963279367504796</v>
      </c>
      <c r="P676">
        <f t="shared" si="152"/>
        <v>570.55310014132056</v>
      </c>
      <c r="Q676">
        <f t="shared" si="144"/>
        <v>1623.3881109499264</v>
      </c>
      <c r="T676">
        <f t="shared" si="153"/>
        <v>74.814914294220642</v>
      </c>
      <c r="U676">
        <f t="shared" si="145"/>
        <v>6.8516349267158461</v>
      </c>
      <c r="AC676" t="str">
        <f t="shared" si="146"/>
        <v>Low</v>
      </c>
      <c r="AD676" t="str">
        <f t="shared" si="147"/>
        <v>High</v>
      </c>
      <c r="AH676" t="str">
        <f t="shared" si="148"/>
        <v>Low</v>
      </c>
      <c r="AI676">
        <f t="shared" si="149"/>
        <v>1</v>
      </c>
      <c r="AJ676">
        <f t="shared" si="150"/>
        <v>0</v>
      </c>
      <c r="AK676" t="str">
        <f t="shared" si="151"/>
        <v>Medium</v>
      </c>
    </row>
    <row r="677" spans="1:37" x14ac:dyDescent="0.25">
      <c r="A677" s="9">
        <v>44590.083333333336</v>
      </c>
      <c r="B677" s="1" t="str">
        <f t="shared" si="140"/>
        <v>Saturday</v>
      </c>
      <c r="C677" s="1" t="str">
        <f t="shared" si="141"/>
        <v>Weekend</v>
      </c>
      <c r="D677" s="4">
        <f t="shared" si="142"/>
        <v>2</v>
      </c>
      <c r="E677" s="4" t="str">
        <f t="shared" si="143"/>
        <v>Off-Peak</v>
      </c>
      <c r="F677">
        <v>21.502921067896501</v>
      </c>
      <c r="G677">
        <v>59.790441487523701</v>
      </c>
      <c r="H677">
        <v>1234.0903635027</v>
      </c>
      <c r="I677">
        <v>0</v>
      </c>
      <c r="J677" t="s">
        <v>12</v>
      </c>
      <c r="K677" t="s">
        <v>11</v>
      </c>
      <c r="L677">
        <v>10.3616089944999</v>
      </c>
      <c r="M677" t="s">
        <v>20</v>
      </c>
      <c r="N677" t="s">
        <v>19</v>
      </c>
      <c r="O677">
        <v>69.331784022302301</v>
      </c>
      <c r="P677">
        <f t="shared" si="152"/>
        <v>462.37561445218722</v>
      </c>
      <c r="Q677">
        <f t="shared" si="144"/>
        <v>1490.8358793280142</v>
      </c>
      <c r="T677">
        <f t="shared" si="153"/>
        <v>70.042961766778078</v>
      </c>
      <c r="U677">
        <f t="shared" si="145"/>
        <v>0.71117774447577631</v>
      </c>
      <c r="AC677" t="str">
        <f t="shared" si="146"/>
        <v>Low</v>
      </c>
      <c r="AD677" t="str">
        <f t="shared" si="147"/>
        <v>Medium</v>
      </c>
      <c r="AH677" t="str">
        <f t="shared" si="148"/>
        <v>Low</v>
      </c>
      <c r="AI677">
        <f t="shared" si="149"/>
        <v>0</v>
      </c>
      <c r="AJ677">
        <f t="shared" si="150"/>
        <v>1</v>
      </c>
      <c r="AK677" t="str">
        <f t="shared" si="151"/>
        <v>Low</v>
      </c>
    </row>
    <row r="678" spans="1:37" x14ac:dyDescent="0.25">
      <c r="A678" s="9">
        <v>44590.125</v>
      </c>
      <c r="B678" s="1" t="str">
        <f t="shared" si="140"/>
        <v>Saturday</v>
      </c>
      <c r="C678" s="1" t="str">
        <f t="shared" si="141"/>
        <v>Weekend</v>
      </c>
      <c r="D678" s="4">
        <f t="shared" si="142"/>
        <v>3</v>
      </c>
      <c r="E678" s="4" t="str">
        <f t="shared" si="143"/>
        <v>Off-Peak</v>
      </c>
      <c r="F678">
        <v>22.765539090777899</v>
      </c>
      <c r="G678">
        <v>41.416774934078198</v>
      </c>
      <c r="H678">
        <v>1663.8554617224499</v>
      </c>
      <c r="I678">
        <v>0</v>
      </c>
      <c r="J678" t="s">
        <v>12</v>
      </c>
      <c r="K678" t="s">
        <v>11</v>
      </c>
      <c r="L678">
        <v>1.11814621852854</v>
      </c>
      <c r="M678" t="s">
        <v>16</v>
      </c>
      <c r="N678" t="s">
        <v>14</v>
      </c>
      <c r="O678">
        <v>69.073594988200895</v>
      </c>
      <c r="P678">
        <f t="shared" si="152"/>
        <v>518.26977009373661</v>
      </c>
      <c r="Q678">
        <f t="shared" si="144"/>
        <v>1572.497626844448</v>
      </c>
      <c r="T678">
        <f t="shared" si="153"/>
        <v>72.570999193888852</v>
      </c>
      <c r="U678">
        <f t="shared" si="145"/>
        <v>3.4974042056879568</v>
      </c>
      <c r="AC678" t="str">
        <f t="shared" si="146"/>
        <v>Low</v>
      </c>
      <c r="AD678" t="str">
        <f t="shared" si="147"/>
        <v>High</v>
      </c>
      <c r="AH678" t="str">
        <f t="shared" si="148"/>
        <v>Low</v>
      </c>
      <c r="AI678">
        <f t="shared" si="149"/>
        <v>0</v>
      </c>
      <c r="AJ678">
        <f t="shared" si="150"/>
        <v>1</v>
      </c>
      <c r="AK678" t="str">
        <f t="shared" si="151"/>
        <v>Medium</v>
      </c>
    </row>
    <row r="679" spans="1:37" x14ac:dyDescent="0.25">
      <c r="A679" s="9">
        <v>44590.166666666664</v>
      </c>
      <c r="B679" s="1" t="str">
        <f t="shared" si="140"/>
        <v>Saturday</v>
      </c>
      <c r="C679" s="1" t="str">
        <f t="shared" si="141"/>
        <v>Weekend</v>
      </c>
      <c r="D679" s="4">
        <f t="shared" si="142"/>
        <v>4</v>
      </c>
      <c r="E679" s="4" t="str">
        <f t="shared" si="143"/>
        <v>Off-Peak</v>
      </c>
      <c r="F679">
        <v>29.643731582141299</v>
      </c>
      <c r="G679">
        <v>43.958636143884</v>
      </c>
      <c r="H679">
        <v>1442.2749135624299</v>
      </c>
      <c r="I679">
        <v>8</v>
      </c>
      <c r="J679" t="s">
        <v>12</v>
      </c>
      <c r="K679" t="s">
        <v>11</v>
      </c>
      <c r="L679">
        <v>27.178950387032899</v>
      </c>
      <c r="M679" t="s">
        <v>15</v>
      </c>
      <c r="N679" t="s">
        <v>14</v>
      </c>
      <c r="O679">
        <v>98.8437558305246</v>
      </c>
      <c r="P679">
        <f t="shared" si="152"/>
        <v>878.75082211404151</v>
      </c>
      <c r="Q679">
        <f t="shared" si="144"/>
        <v>2930.0977664107854</v>
      </c>
      <c r="T679">
        <f t="shared" si="153"/>
        <v>86.342644880806461</v>
      </c>
      <c r="U679">
        <f t="shared" si="145"/>
        <v>12.501110949718139</v>
      </c>
      <c r="AC679" t="str">
        <f t="shared" si="146"/>
        <v>High</v>
      </c>
      <c r="AD679" t="str">
        <f t="shared" si="147"/>
        <v>Medium</v>
      </c>
      <c r="AH679" t="str">
        <f t="shared" si="148"/>
        <v>High</v>
      </c>
      <c r="AI679">
        <f t="shared" si="149"/>
        <v>0</v>
      </c>
      <c r="AJ679">
        <f t="shared" si="150"/>
        <v>1</v>
      </c>
      <c r="AK679" t="str">
        <f t="shared" si="151"/>
        <v>High</v>
      </c>
    </row>
    <row r="680" spans="1:37" x14ac:dyDescent="0.25">
      <c r="A680" s="9">
        <v>44590.208333333336</v>
      </c>
      <c r="B680" s="1" t="str">
        <f t="shared" si="140"/>
        <v>Saturday</v>
      </c>
      <c r="C680" s="1" t="str">
        <f t="shared" si="141"/>
        <v>Weekend</v>
      </c>
      <c r="D680" s="4">
        <f t="shared" si="142"/>
        <v>5</v>
      </c>
      <c r="E680" s="4" t="str">
        <f t="shared" si="143"/>
        <v>Off-Peak</v>
      </c>
      <c r="F680">
        <v>27.281586747629799</v>
      </c>
      <c r="G680">
        <v>54.128400212688199</v>
      </c>
      <c r="H680">
        <v>1571.9648598425999</v>
      </c>
      <c r="I680">
        <v>2</v>
      </c>
      <c r="J680" t="s">
        <v>12</v>
      </c>
      <c r="K680" t="s">
        <v>12</v>
      </c>
      <c r="L680">
        <v>27.9401746955444</v>
      </c>
      <c r="M680" t="s">
        <v>13</v>
      </c>
      <c r="N680" t="s">
        <v>19</v>
      </c>
      <c r="O680">
        <v>79.497795125377195</v>
      </c>
      <c r="P680">
        <f t="shared" si="152"/>
        <v>744.28497546844983</v>
      </c>
      <c r="Q680">
        <f t="shared" si="144"/>
        <v>2168.8259939582795</v>
      </c>
      <c r="T680">
        <f t="shared" si="153"/>
        <v>81.613114300945242</v>
      </c>
      <c r="U680">
        <f t="shared" si="145"/>
        <v>2.1153191755680467</v>
      </c>
      <c r="AC680" t="str">
        <f t="shared" si="146"/>
        <v>Low</v>
      </c>
      <c r="AD680" t="str">
        <f t="shared" si="147"/>
        <v>High</v>
      </c>
      <c r="AH680" t="str">
        <f t="shared" si="148"/>
        <v>High</v>
      </c>
      <c r="AI680">
        <f t="shared" si="149"/>
        <v>0</v>
      </c>
      <c r="AJ680">
        <f t="shared" si="150"/>
        <v>0</v>
      </c>
      <c r="AK680" t="str">
        <f t="shared" si="151"/>
        <v>High</v>
      </c>
    </row>
    <row r="681" spans="1:37" x14ac:dyDescent="0.25">
      <c r="A681" s="9">
        <v>44590.25</v>
      </c>
      <c r="B681" s="1" t="str">
        <f t="shared" si="140"/>
        <v>Saturday</v>
      </c>
      <c r="C681" s="1" t="str">
        <f t="shared" si="141"/>
        <v>Weekend</v>
      </c>
      <c r="D681" s="4">
        <f t="shared" si="142"/>
        <v>6</v>
      </c>
      <c r="E681" s="4" t="str">
        <f t="shared" si="143"/>
        <v>Off-Peak</v>
      </c>
      <c r="F681">
        <v>29.593944494015702</v>
      </c>
      <c r="G681">
        <v>30.161939935131699</v>
      </c>
      <c r="H681">
        <v>1994.03744115942</v>
      </c>
      <c r="I681">
        <v>0</v>
      </c>
      <c r="J681" t="s">
        <v>12</v>
      </c>
      <c r="K681" t="s">
        <v>12</v>
      </c>
      <c r="L681">
        <v>9.7649958108775508</v>
      </c>
      <c r="M681" t="s">
        <v>21</v>
      </c>
      <c r="N681" t="s">
        <v>19</v>
      </c>
      <c r="O681">
        <v>87.549040713671502</v>
      </c>
      <c r="P681">
        <f t="shared" si="152"/>
        <v>875.8015507148823</v>
      </c>
      <c r="Q681">
        <f t="shared" si="144"/>
        <v>2590.9214513847151</v>
      </c>
      <c r="T681">
        <f t="shared" si="153"/>
        <v>86.242960241519327</v>
      </c>
      <c r="U681">
        <f t="shared" si="145"/>
        <v>1.3060804721521748</v>
      </c>
      <c r="AC681" t="str">
        <f t="shared" si="146"/>
        <v>Low</v>
      </c>
      <c r="AD681" t="str">
        <f t="shared" si="147"/>
        <v>High</v>
      </c>
      <c r="AH681" t="str">
        <f t="shared" si="148"/>
        <v>High</v>
      </c>
      <c r="AI681">
        <f t="shared" si="149"/>
        <v>0</v>
      </c>
      <c r="AJ681">
        <f t="shared" si="150"/>
        <v>0</v>
      </c>
      <c r="AK681" t="str">
        <f t="shared" si="151"/>
        <v>High</v>
      </c>
    </row>
    <row r="682" spans="1:37" x14ac:dyDescent="0.25">
      <c r="A682" s="9">
        <v>44590.291666666664</v>
      </c>
      <c r="B682" s="1" t="str">
        <f t="shared" si="140"/>
        <v>Saturday</v>
      </c>
      <c r="C682" s="1" t="str">
        <f t="shared" si="141"/>
        <v>Weekend</v>
      </c>
      <c r="D682" s="4">
        <f t="shared" si="142"/>
        <v>7</v>
      </c>
      <c r="E682" s="4" t="str">
        <f t="shared" si="143"/>
        <v>Off-Peak</v>
      </c>
      <c r="F682">
        <v>24.756777789627598</v>
      </c>
      <c r="G682">
        <v>51.300051173437502</v>
      </c>
      <c r="H682">
        <v>1595.4370554182501</v>
      </c>
      <c r="I682">
        <v>4</v>
      </c>
      <c r="J682" t="s">
        <v>11</v>
      </c>
      <c r="K682" t="s">
        <v>12</v>
      </c>
      <c r="L682">
        <v>25.896787780980901</v>
      </c>
      <c r="M682" t="s">
        <v>18</v>
      </c>
      <c r="N682" t="s">
        <v>19</v>
      </c>
      <c r="O682">
        <v>84.959711624820798</v>
      </c>
      <c r="P682">
        <f t="shared" si="152"/>
        <v>612.89804652499834</v>
      </c>
      <c r="Q682">
        <f t="shared" si="144"/>
        <v>2103.3287017665293</v>
      </c>
      <c r="T682">
        <f t="shared" si="153"/>
        <v>76.557894569828122</v>
      </c>
      <c r="U682">
        <f t="shared" si="145"/>
        <v>8.4018170549926765</v>
      </c>
      <c r="AC682" t="str">
        <f t="shared" si="146"/>
        <v>Low</v>
      </c>
      <c r="AD682" t="str">
        <f t="shared" si="147"/>
        <v>High</v>
      </c>
      <c r="AH682" t="str">
        <f t="shared" si="148"/>
        <v>High</v>
      </c>
      <c r="AI682">
        <f t="shared" si="149"/>
        <v>1</v>
      </c>
      <c r="AJ682">
        <f t="shared" si="150"/>
        <v>0</v>
      </c>
      <c r="AK682" t="str">
        <f t="shared" si="151"/>
        <v>Medium</v>
      </c>
    </row>
    <row r="683" spans="1:37" x14ac:dyDescent="0.25">
      <c r="A683" s="9">
        <v>44590.333333333336</v>
      </c>
      <c r="B683" s="1" t="str">
        <f t="shared" si="140"/>
        <v>Saturday</v>
      </c>
      <c r="C683" s="1" t="str">
        <f t="shared" si="141"/>
        <v>Weekend</v>
      </c>
      <c r="D683" s="4">
        <f t="shared" si="142"/>
        <v>8</v>
      </c>
      <c r="E683" s="4" t="str">
        <f t="shared" si="143"/>
        <v>Peak</v>
      </c>
      <c r="F683">
        <v>21.145990496884501</v>
      </c>
      <c r="G683">
        <v>48.967015168518699</v>
      </c>
      <c r="H683">
        <v>1556.13537354343</v>
      </c>
      <c r="I683">
        <v>7</v>
      </c>
      <c r="J683" t="s">
        <v>11</v>
      </c>
      <c r="K683" t="s">
        <v>12</v>
      </c>
      <c r="L683">
        <v>26.671520153539799</v>
      </c>
      <c r="M683" t="s">
        <v>13</v>
      </c>
      <c r="N683" t="s">
        <v>19</v>
      </c>
      <c r="O683">
        <v>69.623199250971197</v>
      </c>
      <c r="P683">
        <f t="shared" si="152"/>
        <v>447.15291409432962</v>
      </c>
      <c r="Q683">
        <f t="shared" si="144"/>
        <v>1472.2515097237331</v>
      </c>
      <c r="T683">
        <f t="shared" si="153"/>
        <v>69.328308699859889</v>
      </c>
      <c r="U683">
        <f t="shared" si="145"/>
        <v>0.29489055111130824</v>
      </c>
      <c r="AC683" t="str">
        <f t="shared" si="146"/>
        <v>High</v>
      </c>
      <c r="AD683" t="str">
        <f t="shared" si="147"/>
        <v>High</v>
      </c>
      <c r="AH683" t="str">
        <f t="shared" si="148"/>
        <v>Low</v>
      </c>
      <c r="AI683">
        <f t="shared" si="149"/>
        <v>1</v>
      </c>
      <c r="AJ683">
        <f t="shared" si="150"/>
        <v>0</v>
      </c>
      <c r="AK683" t="str">
        <f t="shared" si="151"/>
        <v>Low</v>
      </c>
    </row>
    <row r="684" spans="1:37" x14ac:dyDescent="0.25">
      <c r="A684" s="9">
        <v>44590.375</v>
      </c>
      <c r="B684" s="1" t="str">
        <f t="shared" si="140"/>
        <v>Saturday</v>
      </c>
      <c r="C684" s="1" t="str">
        <f t="shared" si="141"/>
        <v>Weekend</v>
      </c>
      <c r="D684" s="4">
        <f t="shared" si="142"/>
        <v>9</v>
      </c>
      <c r="E684" s="4" t="str">
        <f t="shared" si="143"/>
        <v>Peak</v>
      </c>
      <c r="F684">
        <v>22.092208464936402</v>
      </c>
      <c r="G684">
        <v>42.400939565641799</v>
      </c>
      <c r="H684">
        <v>1908.3358852655001</v>
      </c>
      <c r="I684">
        <v>7</v>
      </c>
      <c r="J684" t="s">
        <v>11</v>
      </c>
      <c r="K684" t="s">
        <v>12</v>
      </c>
      <c r="L684">
        <v>16.654009983220099</v>
      </c>
      <c r="M684" t="s">
        <v>20</v>
      </c>
      <c r="N684" t="s">
        <v>14</v>
      </c>
      <c r="O684">
        <v>76.425406074137399</v>
      </c>
      <c r="P684">
        <f t="shared" si="152"/>
        <v>488.06567485820761</v>
      </c>
      <c r="Q684">
        <f t="shared" si="144"/>
        <v>1688.4060030072601</v>
      </c>
      <c r="T684">
        <f t="shared" si="153"/>
        <v>71.222844017818531</v>
      </c>
      <c r="U684">
        <f t="shared" si="145"/>
        <v>5.2025620563188681</v>
      </c>
      <c r="AC684" t="str">
        <f t="shared" si="146"/>
        <v>High</v>
      </c>
      <c r="AD684" t="str">
        <f t="shared" si="147"/>
        <v>High</v>
      </c>
      <c r="AH684" t="str">
        <f t="shared" si="148"/>
        <v>Low</v>
      </c>
      <c r="AI684">
        <f t="shared" si="149"/>
        <v>1</v>
      </c>
      <c r="AJ684">
        <f t="shared" si="150"/>
        <v>0</v>
      </c>
      <c r="AK684" t="str">
        <f t="shared" si="151"/>
        <v>Medium</v>
      </c>
    </row>
    <row r="685" spans="1:37" x14ac:dyDescent="0.25">
      <c r="A685" s="9">
        <v>44590.416666666664</v>
      </c>
      <c r="B685" s="1" t="str">
        <f t="shared" si="140"/>
        <v>Saturday</v>
      </c>
      <c r="C685" s="1" t="str">
        <f t="shared" si="141"/>
        <v>Weekend</v>
      </c>
      <c r="D685" s="4">
        <f t="shared" si="142"/>
        <v>10</v>
      </c>
      <c r="E685" s="4" t="str">
        <f t="shared" si="143"/>
        <v>Peak</v>
      </c>
      <c r="F685">
        <v>25.7716676083955</v>
      </c>
      <c r="G685">
        <v>54.763903496371903</v>
      </c>
      <c r="H685">
        <v>1557.7674121504799</v>
      </c>
      <c r="I685">
        <v>8</v>
      </c>
      <c r="J685" t="s">
        <v>11</v>
      </c>
      <c r="K685" t="s">
        <v>11</v>
      </c>
      <c r="L685">
        <v>27.084015955071099</v>
      </c>
      <c r="M685" t="s">
        <v>20</v>
      </c>
      <c r="N685" t="s">
        <v>19</v>
      </c>
      <c r="O685">
        <v>89.205344679925602</v>
      </c>
      <c r="P685">
        <f t="shared" si="152"/>
        <v>664.17885131762182</v>
      </c>
      <c r="Q685">
        <f t="shared" si="144"/>
        <v>2298.9704919833944</v>
      </c>
      <c r="T685">
        <f t="shared" si="153"/>
        <v>78.589925952038115</v>
      </c>
      <c r="U685">
        <f t="shared" si="145"/>
        <v>10.615418727887487</v>
      </c>
      <c r="AC685" t="str">
        <f t="shared" si="146"/>
        <v>High</v>
      </c>
      <c r="AD685" t="str">
        <f t="shared" si="147"/>
        <v>High</v>
      </c>
      <c r="AH685" t="str">
        <f t="shared" si="148"/>
        <v>High</v>
      </c>
      <c r="AI685">
        <f t="shared" si="149"/>
        <v>1</v>
      </c>
      <c r="AJ685">
        <f t="shared" si="150"/>
        <v>1</v>
      </c>
      <c r="AK685" t="str">
        <f t="shared" si="151"/>
        <v>Medium</v>
      </c>
    </row>
    <row r="686" spans="1:37" x14ac:dyDescent="0.25">
      <c r="A686" s="9">
        <v>44590.458333333336</v>
      </c>
      <c r="B686" s="1" t="str">
        <f t="shared" si="140"/>
        <v>Saturday</v>
      </c>
      <c r="C686" s="1" t="str">
        <f t="shared" si="141"/>
        <v>Weekend</v>
      </c>
      <c r="D686" s="4">
        <f t="shared" si="142"/>
        <v>11</v>
      </c>
      <c r="E686" s="4" t="str">
        <f t="shared" si="143"/>
        <v>Peak</v>
      </c>
      <c r="F686">
        <v>21.934041283702001</v>
      </c>
      <c r="G686">
        <v>34.368047313505599</v>
      </c>
      <c r="H686">
        <v>1071.2728821031999</v>
      </c>
      <c r="I686">
        <v>7</v>
      </c>
      <c r="J686" t="s">
        <v>11</v>
      </c>
      <c r="K686" t="s">
        <v>11</v>
      </c>
      <c r="L686">
        <v>21.0841568517186</v>
      </c>
      <c r="M686" t="s">
        <v>18</v>
      </c>
      <c r="N686" t="s">
        <v>14</v>
      </c>
      <c r="O686">
        <v>74.959503680925394</v>
      </c>
      <c r="P686">
        <f t="shared" si="152"/>
        <v>481.10216703514374</v>
      </c>
      <c r="Q686">
        <f t="shared" si="144"/>
        <v>1644.1648483432298</v>
      </c>
      <c r="T686">
        <f t="shared" si="153"/>
        <v>70.906158728479255</v>
      </c>
      <c r="U686">
        <f t="shared" si="145"/>
        <v>4.0533449524461389</v>
      </c>
      <c r="AC686" t="str">
        <f t="shared" si="146"/>
        <v>High</v>
      </c>
      <c r="AD686" t="str">
        <f t="shared" si="147"/>
        <v>Medium</v>
      </c>
      <c r="AH686" t="str">
        <f t="shared" si="148"/>
        <v>Low</v>
      </c>
      <c r="AI686">
        <f t="shared" si="149"/>
        <v>1</v>
      </c>
      <c r="AJ686">
        <f t="shared" si="150"/>
        <v>1</v>
      </c>
      <c r="AK686" t="str">
        <f t="shared" si="151"/>
        <v>Low</v>
      </c>
    </row>
    <row r="687" spans="1:37" x14ac:dyDescent="0.25">
      <c r="A687" s="9">
        <v>44590.5</v>
      </c>
      <c r="B687" s="1" t="str">
        <f t="shared" si="140"/>
        <v>Saturday</v>
      </c>
      <c r="C687" s="1" t="str">
        <f t="shared" si="141"/>
        <v>Weekend</v>
      </c>
      <c r="D687" s="4">
        <f t="shared" si="142"/>
        <v>12</v>
      </c>
      <c r="E687" s="4" t="str">
        <f t="shared" si="143"/>
        <v>Peak</v>
      </c>
      <c r="F687">
        <v>29.199253314231498</v>
      </c>
      <c r="G687">
        <v>48.585116278641003</v>
      </c>
      <c r="H687">
        <v>1446.9077089745799</v>
      </c>
      <c r="I687">
        <v>9</v>
      </c>
      <c r="J687" t="s">
        <v>12</v>
      </c>
      <c r="K687" t="s">
        <v>11</v>
      </c>
      <c r="L687">
        <v>21.015299616296002</v>
      </c>
      <c r="M687" t="s">
        <v>13</v>
      </c>
      <c r="N687" t="s">
        <v>19</v>
      </c>
      <c r="O687">
        <v>91.703257941780905</v>
      </c>
      <c r="P687">
        <f t="shared" si="152"/>
        <v>852.59639410865918</v>
      </c>
      <c r="Q687">
        <f t="shared" si="144"/>
        <v>2677.6666583823721</v>
      </c>
      <c r="T687">
        <f t="shared" si="153"/>
        <v>85.45270217727284</v>
      </c>
      <c r="U687">
        <f t="shared" si="145"/>
        <v>6.2505557645080643</v>
      </c>
      <c r="AC687" t="str">
        <f t="shared" si="146"/>
        <v>High</v>
      </c>
      <c r="AD687" t="str">
        <f t="shared" si="147"/>
        <v>Medium</v>
      </c>
      <c r="AH687" t="str">
        <f t="shared" si="148"/>
        <v>High</v>
      </c>
      <c r="AI687">
        <f t="shared" si="149"/>
        <v>0</v>
      </c>
      <c r="AJ687">
        <f t="shared" si="150"/>
        <v>1</v>
      </c>
      <c r="AK687" t="str">
        <f t="shared" si="151"/>
        <v>High</v>
      </c>
    </row>
    <row r="688" spans="1:37" x14ac:dyDescent="0.25">
      <c r="A688" s="9">
        <v>44590.541666666664</v>
      </c>
      <c r="B688" s="1" t="str">
        <f t="shared" si="140"/>
        <v>Saturday</v>
      </c>
      <c r="C688" s="1" t="str">
        <f t="shared" si="141"/>
        <v>Weekend</v>
      </c>
      <c r="D688" s="4">
        <f t="shared" si="142"/>
        <v>13</v>
      </c>
      <c r="E688" s="4" t="str">
        <f t="shared" si="143"/>
        <v>Peak</v>
      </c>
      <c r="F688">
        <v>23.702239186983999</v>
      </c>
      <c r="G688">
        <v>51.280698068038298</v>
      </c>
      <c r="H688">
        <v>1784.5311569569401</v>
      </c>
      <c r="I688">
        <v>9</v>
      </c>
      <c r="J688" t="s">
        <v>11</v>
      </c>
      <c r="K688" t="s">
        <v>12</v>
      </c>
      <c r="L688">
        <v>18.601040153236699</v>
      </c>
      <c r="M688" t="s">
        <v>13</v>
      </c>
      <c r="N688" t="s">
        <v>14</v>
      </c>
      <c r="O688">
        <v>73.091323621666504</v>
      </c>
      <c r="P688">
        <f t="shared" si="152"/>
        <v>561.79614247699988</v>
      </c>
      <c r="Q688">
        <f t="shared" si="144"/>
        <v>1732.4280349739929</v>
      </c>
      <c r="T688">
        <f t="shared" si="153"/>
        <v>74.446477650772664</v>
      </c>
      <c r="U688">
        <f t="shared" si="145"/>
        <v>1.3551540291061599</v>
      </c>
      <c r="AC688" t="str">
        <f t="shared" si="146"/>
        <v>High</v>
      </c>
      <c r="AD688" t="str">
        <f t="shared" si="147"/>
        <v>High</v>
      </c>
      <c r="AH688" t="str">
        <f t="shared" si="148"/>
        <v>Low</v>
      </c>
      <c r="AI688">
        <f t="shared" si="149"/>
        <v>1</v>
      </c>
      <c r="AJ688">
        <f t="shared" si="150"/>
        <v>0</v>
      </c>
      <c r="AK688" t="str">
        <f t="shared" si="151"/>
        <v>Medium</v>
      </c>
    </row>
    <row r="689" spans="1:37" x14ac:dyDescent="0.25">
      <c r="A689" s="9">
        <v>44590.583333333336</v>
      </c>
      <c r="B689" s="1" t="str">
        <f t="shared" si="140"/>
        <v>Saturday</v>
      </c>
      <c r="C689" s="1" t="str">
        <f t="shared" si="141"/>
        <v>Weekend</v>
      </c>
      <c r="D689" s="4">
        <f t="shared" si="142"/>
        <v>14</v>
      </c>
      <c r="E689" s="4" t="str">
        <f t="shared" si="143"/>
        <v>Peak</v>
      </c>
      <c r="F689">
        <v>29.5655539450626</v>
      </c>
      <c r="G689">
        <v>56.324542596609803</v>
      </c>
      <c r="H689">
        <v>1619.4829559346899</v>
      </c>
      <c r="I689">
        <v>3</v>
      </c>
      <c r="J689" t="s">
        <v>11</v>
      </c>
      <c r="K689" t="s">
        <v>11</v>
      </c>
      <c r="L689">
        <v>16.550265250747302</v>
      </c>
      <c r="M689" t="s">
        <v>16</v>
      </c>
      <c r="N689" t="s">
        <v>19</v>
      </c>
      <c r="O689">
        <v>92.8504037293023</v>
      </c>
      <c r="P689">
        <f t="shared" si="152"/>
        <v>874.12198007840664</v>
      </c>
      <c r="Q689">
        <f t="shared" si="144"/>
        <v>2745.1736202795287</v>
      </c>
      <c r="T689">
        <f t="shared" si="153"/>
        <v>86.186116153260656</v>
      </c>
      <c r="U689">
        <f t="shared" si="145"/>
        <v>6.6642875760416445</v>
      </c>
      <c r="AC689" t="str">
        <f t="shared" si="146"/>
        <v>Low</v>
      </c>
      <c r="AD689" t="str">
        <f t="shared" si="147"/>
        <v>High</v>
      </c>
      <c r="AH689" t="str">
        <f t="shared" si="148"/>
        <v>High</v>
      </c>
      <c r="AI689">
        <f t="shared" si="149"/>
        <v>1</v>
      </c>
      <c r="AJ689">
        <f t="shared" si="150"/>
        <v>1</v>
      </c>
      <c r="AK689" t="str">
        <f t="shared" si="151"/>
        <v>High</v>
      </c>
    </row>
    <row r="690" spans="1:37" x14ac:dyDescent="0.25">
      <c r="A690" s="9">
        <v>44590.625</v>
      </c>
      <c r="B690" s="1" t="str">
        <f t="shared" si="140"/>
        <v>Saturday</v>
      </c>
      <c r="C690" s="1" t="str">
        <f t="shared" si="141"/>
        <v>Weekend</v>
      </c>
      <c r="D690" s="4">
        <f t="shared" si="142"/>
        <v>15</v>
      </c>
      <c r="E690" s="4" t="str">
        <f t="shared" si="143"/>
        <v>Peak</v>
      </c>
      <c r="F690">
        <v>27.0752844041412</v>
      </c>
      <c r="G690">
        <v>46.220759905621598</v>
      </c>
      <c r="H690">
        <v>1284.9915194734799</v>
      </c>
      <c r="I690">
        <v>7</v>
      </c>
      <c r="J690" t="s">
        <v>11</v>
      </c>
      <c r="K690" t="s">
        <v>11</v>
      </c>
      <c r="L690">
        <v>16.7602896219252</v>
      </c>
      <c r="M690" t="s">
        <v>20</v>
      </c>
      <c r="N690" t="s">
        <v>14</v>
      </c>
      <c r="O690">
        <v>86.268838635745695</v>
      </c>
      <c r="P690">
        <f t="shared" si="152"/>
        <v>733.07102556513166</v>
      </c>
      <c r="Q690">
        <f t="shared" si="144"/>
        <v>2335.7533412777793</v>
      </c>
      <c r="T690">
        <f t="shared" si="153"/>
        <v>81.200051889203621</v>
      </c>
      <c r="U690">
        <f t="shared" si="145"/>
        <v>5.0687867465420737</v>
      </c>
      <c r="AC690" t="str">
        <f t="shared" si="146"/>
        <v>High</v>
      </c>
      <c r="AD690" t="str">
        <f t="shared" si="147"/>
        <v>Medium</v>
      </c>
      <c r="AH690" t="str">
        <f t="shared" si="148"/>
        <v>High</v>
      </c>
      <c r="AI690">
        <f t="shared" si="149"/>
        <v>1</v>
      </c>
      <c r="AJ690">
        <f t="shared" si="150"/>
        <v>1</v>
      </c>
      <c r="AK690" t="str">
        <f t="shared" si="151"/>
        <v>High</v>
      </c>
    </row>
    <row r="691" spans="1:37" x14ac:dyDescent="0.25">
      <c r="A691" s="9">
        <v>44590.666666666664</v>
      </c>
      <c r="B691" s="1" t="str">
        <f t="shared" si="140"/>
        <v>Saturday</v>
      </c>
      <c r="C691" s="1" t="str">
        <f t="shared" si="141"/>
        <v>Weekend</v>
      </c>
      <c r="D691" s="4">
        <f t="shared" si="142"/>
        <v>16</v>
      </c>
      <c r="E691" s="4" t="str">
        <f t="shared" si="143"/>
        <v>Peak</v>
      </c>
      <c r="F691">
        <v>20.438464100152402</v>
      </c>
      <c r="G691">
        <v>47.202013054948203</v>
      </c>
      <c r="H691">
        <v>1336.6280392885201</v>
      </c>
      <c r="I691">
        <v>6</v>
      </c>
      <c r="J691" t="s">
        <v>11</v>
      </c>
      <c r="K691" t="s">
        <v>11</v>
      </c>
      <c r="L691">
        <v>25.119364940668</v>
      </c>
      <c r="M691" t="s">
        <v>13</v>
      </c>
      <c r="N691" t="s">
        <v>19</v>
      </c>
      <c r="O691">
        <v>77.553946170076102</v>
      </c>
      <c r="P691">
        <f t="shared" si="152"/>
        <v>417.73081477321853</v>
      </c>
      <c r="Q691">
        <f t="shared" si="144"/>
        <v>1585.0835446222522</v>
      </c>
      <c r="T691">
        <f t="shared" si="153"/>
        <v>67.911686111560599</v>
      </c>
      <c r="U691">
        <f t="shared" si="145"/>
        <v>9.6422600585155038</v>
      </c>
      <c r="AC691" t="str">
        <f t="shared" si="146"/>
        <v>High</v>
      </c>
      <c r="AD691" t="str">
        <f t="shared" si="147"/>
        <v>Medium</v>
      </c>
      <c r="AH691" t="str">
        <f t="shared" si="148"/>
        <v>High</v>
      </c>
      <c r="AI691">
        <f t="shared" si="149"/>
        <v>1</v>
      </c>
      <c r="AJ691">
        <f t="shared" si="150"/>
        <v>1</v>
      </c>
      <c r="AK691" t="str">
        <f t="shared" si="151"/>
        <v>Low</v>
      </c>
    </row>
    <row r="692" spans="1:37" x14ac:dyDescent="0.25">
      <c r="A692" s="9">
        <v>44590.708333333336</v>
      </c>
      <c r="B692" s="1" t="str">
        <f t="shared" si="140"/>
        <v>Saturday</v>
      </c>
      <c r="C692" s="1" t="str">
        <f t="shared" si="141"/>
        <v>Weekend</v>
      </c>
      <c r="D692" s="4">
        <f t="shared" si="142"/>
        <v>17</v>
      </c>
      <c r="E692" s="4" t="str">
        <f t="shared" si="143"/>
        <v>Peak</v>
      </c>
      <c r="F692">
        <v>29.038956992659799</v>
      </c>
      <c r="G692">
        <v>48.468707037040403</v>
      </c>
      <c r="H692">
        <v>1860.18398224458</v>
      </c>
      <c r="I692">
        <v>6</v>
      </c>
      <c r="J692" t="s">
        <v>12</v>
      </c>
      <c r="K692" t="s">
        <v>12</v>
      </c>
      <c r="L692">
        <v>23.785817527825099</v>
      </c>
      <c r="M692" t="s">
        <v>16</v>
      </c>
      <c r="N692" t="s">
        <v>14</v>
      </c>
      <c r="O692">
        <v>78.924743272546294</v>
      </c>
      <c r="P692">
        <f t="shared" si="152"/>
        <v>843.26102322154543</v>
      </c>
      <c r="Q692">
        <f t="shared" si="144"/>
        <v>2291.8922255481875</v>
      </c>
      <c r="T692">
        <f t="shared" si="153"/>
        <v>85.131753883317188</v>
      </c>
      <c r="U692">
        <f t="shared" si="145"/>
        <v>6.2070106107708938</v>
      </c>
      <c r="AC692" t="str">
        <f t="shared" si="146"/>
        <v>High</v>
      </c>
      <c r="AD692" t="str">
        <f t="shared" si="147"/>
        <v>High</v>
      </c>
      <c r="AH692" t="str">
        <f t="shared" si="148"/>
        <v>High</v>
      </c>
      <c r="AI692">
        <f t="shared" si="149"/>
        <v>0</v>
      </c>
      <c r="AJ692">
        <f t="shared" si="150"/>
        <v>0</v>
      </c>
      <c r="AK692" t="str">
        <f t="shared" si="151"/>
        <v>High</v>
      </c>
    </row>
    <row r="693" spans="1:37" x14ac:dyDescent="0.25">
      <c r="A693" s="9">
        <v>44590.75</v>
      </c>
      <c r="B693" s="1" t="str">
        <f t="shared" si="140"/>
        <v>Saturday</v>
      </c>
      <c r="C693" s="1" t="str">
        <f t="shared" si="141"/>
        <v>Weekend</v>
      </c>
      <c r="D693" s="4">
        <f t="shared" si="142"/>
        <v>18</v>
      </c>
      <c r="E693" s="4" t="str">
        <f t="shared" si="143"/>
        <v>Peak</v>
      </c>
      <c r="F693">
        <v>26.4332893061693</v>
      </c>
      <c r="G693">
        <v>53.385402250842198</v>
      </c>
      <c r="H693">
        <v>1194.38328926947</v>
      </c>
      <c r="I693">
        <v>3</v>
      </c>
      <c r="J693" t="s">
        <v>11</v>
      </c>
      <c r="K693" t="s">
        <v>11</v>
      </c>
      <c r="L693">
        <v>1.71185058854182</v>
      </c>
      <c r="M693" t="s">
        <v>13</v>
      </c>
      <c r="N693" t="s">
        <v>14</v>
      </c>
      <c r="O693">
        <v>74.388165854879404</v>
      </c>
      <c r="P693">
        <f t="shared" si="152"/>
        <v>698.71878354364424</v>
      </c>
      <c r="Q693">
        <f t="shared" si="144"/>
        <v>1966.323908997332</v>
      </c>
      <c r="T693">
        <f t="shared" si="153"/>
        <v>79.914637293274737</v>
      </c>
      <c r="U693">
        <f t="shared" si="145"/>
        <v>5.5264714383953333</v>
      </c>
      <c r="AC693" t="str">
        <f t="shared" si="146"/>
        <v>Low</v>
      </c>
      <c r="AD693" t="str">
        <f t="shared" si="147"/>
        <v>Medium</v>
      </c>
      <c r="AH693" t="str">
        <f t="shared" si="148"/>
        <v>Low</v>
      </c>
      <c r="AI693">
        <f t="shared" si="149"/>
        <v>1</v>
      </c>
      <c r="AJ693">
        <f t="shared" si="150"/>
        <v>1</v>
      </c>
      <c r="AK693" t="str">
        <f t="shared" si="151"/>
        <v>High</v>
      </c>
    </row>
    <row r="694" spans="1:37" x14ac:dyDescent="0.25">
      <c r="A694" s="9">
        <v>44590.791666666664</v>
      </c>
      <c r="B694" s="1" t="str">
        <f t="shared" si="140"/>
        <v>Saturday</v>
      </c>
      <c r="C694" s="1" t="str">
        <f t="shared" si="141"/>
        <v>Weekend</v>
      </c>
      <c r="D694" s="4">
        <f t="shared" si="142"/>
        <v>19</v>
      </c>
      <c r="E694" s="4" t="str">
        <f t="shared" si="143"/>
        <v>Peak</v>
      </c>
      <c r="F694">
        <v>27.9927303655268</v>
      </c>
      <c r="G694">
        <v>32.151557056065101</v>
      </c>
      <c r="H694">
        <v>1247.9384258428399</v>
      </c>
      <c r="I694">
        <v>4</v>
      </c>
      <c r="J694" t="s">
        <v>11</v>
      </c>
      <c r="K694" t="s">
        <v>12</v>
      </c>
      <c r="L694">
        <v>15.140345715685299</v>
      </c>
      <c r="M694" t="s">
        <v>20</v>
      </c>
      <c r="N694" t="s">
        <v>14</v>
      </c>
      <c r="O694">
        <v>89.492719215166005</v>
      </c>
      <c r="P694">
        <f t="shared" si="152"/>
        <v>783.5929533170862</v>
      </c>
      <c r="Q694">
        <f t="shared" si="144"/>
        <v>2505.1455586679413</v>
      </c>
      <c r="T694">
        <f t="shared" si="153"/>
        <v>83.036979357133717</v>
      </c>
      <c r="U694">
        <f t="shared" si="145"/>
        <v>6.4557398580322882</v>
      </c>
      <c r="AC694" t="str">
        <f t="shared" si="146"/>
        <v>Low</v>
      </c>
      <c r="AD694" t="str">
        <f t="shared" si="147"/>
        <v>Medium</v>
      </c>
      <c r="AH694" t="str">
        <f t="shared" si="148"/>
        <v>High</v>
      </c>
      <c r="AI694">
        <f t="shared" si="149"/>
        <v>1</v>
      </c>
      <c r="AJ694">
        <f t="shared" si="150"/>
        <v>0</v>
      </c>
      <c r="AK694" t="str">
        <f t="shared" si="151"/>
        <v>High</v>
      </c>
    </row>
    <row r="695" spans="1:37" x14ac:dyDescent="0.25">
      <c r="A695" s="9">
        <v>44590.833333333336</v>
      </c>
      <c r="B695" s="1" t="str">
        <f t="shared" si="140"/>
        <v>Saturday</v>
      </c>
      <c r="C695" s="1" t="str">
        <f t="shared" si="141"/>
        <v>Weekend</v>
      </c>
      <c r="D695" s="4">
        <f t="shared" si="142"/>
        <v>20</v>
      </c>
      <c r="E695" s="4" t="str">
        <f t="shared" si="143"/>
        <v>Peak</v>
      </c>
      <c r="F695">
        <v>29.070533088506899</v>
      </c>
      <c r="G695">
        <v>41.488720211785001</v>
      </c>
      <c r="H695">
        <v>1944.6762998763299</v>
      </c>
      <c r="I695">
        <v>0</v>
      </c>
      <c r="J695" t="s">
        <v>11</v>
      </c>
      <c r="K695" t="s">
        <v>11</v>
      </c>
      <c r="L695">
        <v>7.6159012169127198</v>
      </c>
      <c r="M695" t="s">
        <v>20</v>
      </c>
      <c r="N695" t="s">
        <v>19</v>
      </c>
      <c r="O695">
        <v>79.786300324283303</v>
      </c>
      <c r="P695">
        <f t="shared" si="152"/>
        <v>845.0958940499745</v>
      </c>
      <c r="Q695">
        <f t="shared" si="144"/>
        <v>2319.4302835866265</v>
      </c>
      <c r="T695">
        <f t="shared" si="153"/>
        <v>85.194976133163848</v>
      </c>
      <c r="U695">
        <f t="shared" si="145"/>
        <v>5.4086758088805453</v>
      </c>
      <c r="AC695" t="str">
        <f t="shared" si="146"/>
        <v>Low</v>
      </c>
      <c r="AD695" t="str">
        <f t="shared" si="147"/>
        <v>High</v>
      </c>
      <c r="AH695" t="str">
        <f t="shared" si="148"/>
        <v>High</v>
      </c>
      <c r="AI695">
        <f t="shared" si="149"/>
        <v>1</v>
      </c>
      <c r="AJ695">
        <f t="shared" si="150"/>
        <v>1</v>
      </c>
      <c r="AK695" t="str">
        <f t="shared" si="151"/>
        <v>High</v>
      </c>
    </row>
    <row r="696" spans="1:37" x14ac:dyDescent="0.25">
      <c r="A696" s="9">
        <v>44590.875</v>
      </c>
      <c r="B696" s="1" t="str">
        <f t="shared" si="140"/>
        <v>Saturday</v>
      </c>
      <c r="C696" s="1" t="str">
        <f t="shared" si="141"/>
        <v>Weekend</v>
      </c>
      <c r="D696" s="4">
        <f t="shared" si="142"/>
        <v>21</v>
      </c>
      <c r="E696" s="4" t="str">
        <f t="shared" si="143"/>
        <v>Peak</v>
      </c>
      <c r="F696">
        <v>23.5797916804027</v>
      </c>
      <c r="G696">
        <v>30.502839837398302</v>
      </c>
      <c r="H696">
        <v>1680.0421893584801</v>
      </c>
      <c r="I696">
        <v>2</v>
      </c>
      <c r="J696" t="s">
        <v>11</v>
      </c>
      <c r="K696" t="s">
        <v>11</v>
      </c>
      <c r="L696">
        <v>4.2683755568463502</v>
      </c>
      <c r="M696" t="s">
        <v>13</v>
      </c>
      <c r="N696" t="s">
        <v>14</v>
      </c>
      <c r="O696">
        <v>79.602069550291702</v>
      </c>
      <c r="P696">
        <f t="shared" si="152"/>
        <v>556.00657569118835</v>
      </c>
      <c r="Q696">
        <f t="shared" si="144"/>
        <v>1877.0002173248054</v>
      </c>
      <c r="T696">
        <f t="shared" si="153"/>
        <v>74.201310962285604</v>
      </c>
      <c r="U696">
        <f t="shared" si="145"/>
        <v>5.4007585880060986</v>
      </c>
      <c r="AC696" t="str">
        <f t="shared" si="146"/>
        <v>Low</v>
      </c>
      <c r="AD696" t="str">
        <f t="shared" si="147"/>
        <v>High</v>
      </c>
      <c r="AH696" t="str">
        <f t="shared" si="148"/>
        <v>High</v>
      </c>
      <c r="AI696">
        <f t="shared" si="149"/>
        <v>1</v>
      </c>
      <c r="AJ696">
        <f t="shared" si="150"/>
        <v>1</v>
      </c>
      <c r="AK696" t="str">
        <f t="shared" si="151"/>
        <v>Medium</v>
      </c>
    </row>
    <row r="697" spans="1:37" x14ac:dyDescent="0.25">
      <c r="A697" s="9">
        <v>44590.916666666664</v>
      </c>
      <c r="B697" s="1" t="str">
        <f t="shared" si="140"/>
        <v>Saturday</v>
      </c>
      <c r="C697" s="1" t="str">
        <f t="shared" si="141"/>
        <v>Weekend</v>
      </c>
      <c r="D697" s="4">
        <f t="shared" si="142"/>
        <v>22</v>
      </c>
      <c r="E697" s="4" t="str">
        <f t="shared" si="143"/>
        <v>Off-Peak</v>
      </c>
      <c r="F697">
        <v>24.261281354684201</v>
      </c>
      <c r="G697">
        <v>37.772959112158901</v>
      </c>
      <c r="H697">
        <v>1093.7171402116501</v>
      </c>
      <c r="I697">
        <v>8</v>
      </c>
      <c r="J697" t="s">
        <v>11</v>
      </c>
      <c r="K697" t="s">
        <v>12</v>
      </c>
      <c r="L697">
        <v>25.4422232695375</v>
      </c>
      <c r="M697" t="s">
        <v>21</v>
      </c>
      <c r="N697" t="s">
        <v>14</v>
      </c>
      <c r="O697">
        <v>74.924647770205794</v>
      </c>
      <c r="P697">
        <f t="shared" si="152"/>
        <v>588.60977297114721</v>
      </c>
      <c r="Q697">
        <f t="shared" si="144"/>
        <v>1817.767959953575</v>
      </c>
      <c r="T697">
        <f t="shared" si="153"/>
        <v>75.56580233778611</v>
      </c>
      <c r="U697">
        <f t="shared" si="145"/>
        <v>0.64115456758031542</v>
      </c>
      <c r="AC697" t="str">
        <f t="shared" si="146"/>
        <v>High</v>
      </c>
      <c r="AD697" t="str">
        <f t="shared" si="147"/>
        <v>Medium</v>
      </c>
      <c r="AH697" t="str">
        <f t="shared" si="148"/>
        <v>Low</v>
      </c>
      <c r="AI697">
        <f t="shared" si="149"/>
        <v>1</v>
      </c>
      <c r="AJ697">
        <f t="shared" si="150"/>
        <v>0</v>
      </c>
      <c r="AK697" t="str">
        <f t="shared" si="151"/>
        <v>Medium</v>
      </c>
    </row>
    <row r="698" spans="1:37" x14ac:dyDescent="0.25">
      <c r="A698" s="9">
        <v>44590.958333333336</v>
      </c>
      <c r="B698" s="1" t="str">
        <f t="shared" si="140"/>
        <v>Saturday</v>
      </c>
      <c r="C698" s="1" t="str">
        <f t="shared" si="141"/>
        <v>Weekend</v>
      </c>
      <c r="D698" s="4">
        <f t="shared" si="142"/>
        <v>23</v>
      </c>
      <c r="E698" s="4" t="str">
        <f t="shared" si="143"/>
        <v>Off-Peak</v>
      </c>
      <c r="F698">
        <v>26.1181155702475</v>
      </c>
      <c r="G698">
        <v>43.022561939031199</v>
      </c>
      <c r="H698">
        <v>1576.9806786716599</v>
      </c>
      <c r="I698">
        <v>2</v>
      </c>
      <c r="J698" t="s">
        <v>12</v>
      </c>
      <c r="K698" t="s">
        <v>12</v>
      </c>
      <c r="L698">
        <v>5.3354580101364704</v>
      </c>
      <c r="M698" t="s">
        <v>13</v>
      </c>
      <c r="N698" t="s">
        <v>14</v>
      </c>
      <c r="O698">
        <v>69.365616437132999</v>
      </c>
      <c r="P698">
        <f t="shared" si="152"/>
        <v>682.1559609408049</v>
      </c>
      <c r="Q698">
        <f t="shared" si="144"/>
        <v>1811.6991867064994</v>
      </c>
      <c r="T698">
        <f t="shared" si="153"/>
        <v>79.283590542782179</v>
      </c>
      <c r="U698">
        <f t="shared" si="145"/>
        <v>9.9179741056491793</v>
      </c>
      <c r="AC698" t="str">
        <f t="shared" si="146"/>
        <v>Low</v>
      </c>
      <c r="AD698" t="str">
        <f t="shared" si="147"/>
        <v>High</v>
      </c>
      <c r="AH698" t="str">
        <f t="shared" si="148"/>
        <v>Low</v>
      </c>
      <c r="AI698">
        <f t="shared" si="149"/>
        <v>0</v>
      </c>
      <c r="AJ698">
        <f t="shared" si="150"/>
        <v>0</v>
      </c>
      <c r="AK698" t="str">
        <f t="shared" si="151"/>
        <v>High</v>
      </c>
    </row>
    <row r="699" spans="1:37" x14ac:dyDescent="0.25">
      <c r="A699" s="9">
        <v>44591</v>
      </c>
      <c r="B699" s="1" t="str">
        <f t="shared" si="140"/>
        <v>Sunday</v>
      </c>
      <c r="C699" s="1" t="str">
        <f t="shared" si="141"/>
        <v>Weekend</v>
      </c>
      <c r="D699" s="4">
        <f t="shared" si="142"/>
        <v>0</v>
      </c>
      <c r="E699" s="4" t="str">
        <f t="shared" si="143"/>
        <v>Off-Peak</v>
      </c>
      <c r="F699">
        <v>20.0075650836176</v>
      </c>
      <c r="G699">
        <v>41.519521821006897</v>
      </c>
      <c r="H699">
        <v>1076.4324931321</v>
      </c>
      <c r="I699">
        <v>0</v>
      </c>
      <c r="J699" t="s">
        <v>11</v>
      </c>
      <c r="K699" t="s">
        <v>11</v>
      </c>
      <c r="L699">
        <v>22.881541130099901</v>
      </c>
      <c r="M699" t="s">
        <v>15</v>
      </c>
      <c r="N699" t="s">
        <v>14</v>
      </c>
      <c r="O699">
        <v>69.737097125471806</v>
      </c>
      <c r="P699">
        <f t="shared" si="152"/>
        <v>400.30266057519412</v>
      </c>
      <c r="Q699">
        <f t="shared" si="144"/>
        <v>1395.269509480439</v>
      </c>
      <c r="T699">
        <f t="shared" si="153"/>
        <v>67.048932039177515</v>
      </c>
      <c r="U699">
        <f t="shared" si="145"/>
        <v>2.6881650862942905</v>
      </c>
      <c r="AC699" t="str">
        <f t="shared" si="146"/>
        <v>Low</v>
      </c>
      <c r="AD699" t="str">
        <f t="shared" si="147"/>
        <v>Medium</v>
      </c>
      <c r="AH699" t="str">
        <f t="shared" si="148"/>
        <v>Low</v>
      </c>
      <c r="AI699">
        <f t="shared" si="149"/>
        <v>1</v>
      </c>
      <c r="AJ699">
        <f t="shared" si="150"/>
        <v>1</v>
      </c>
      <c r="AK699" t="str">
        <f t="shared" si="151"/>
        <v>Low</v>
      </c>
    </row>
    <row r="700" spans="1:37" x14ac:dyDescent="0.25">
      <c r="A700" s="9">
        <v>44591.041666666664</v>
      </c>
      <c r="B700" s="1" t="str">
        <f t="shared" si="140"/>
        <v>Sunday</v>
      </c>
      <c r="C700" s="1" t="str">
        <f t="shared" si="141"/>
        <v>Weekend</v>
      </c>
      <c r="D700" s="4">
        <f t="shared" si="142"/>
        <v>1</v>
      </c>
      <c r="E700" s="4" t="str">
        <f t="shared" si="143"/>
        <v>Off-Peak</v>
      </c>
      <c r="F700">
        <v>27.825976611176198</v>
      </c>
      <c r="G700">
        <v>41.212345347034599</v>
      </c>
      <c r="H700">
        <v>1076.4319663241699</v>
      </c>
      <c r="I700">
        <v>0</v>
      </c>
      <c r="J700" t="s">
        <v>11</v>
      </c>
      <c r="K700" t="s">
        <v>11</v>
      </c>
      <c r="L700">
        <v>7.6325461176583698</v>
      </c>
      <c r="M700" t="s">
        <v>17</v>
      </c>
      <c r="N700" t="s">
        <v>19</v>
      </c>
      <c r="O700">
        <v>83.063549337683895</v>
      </c>
      <c r="P700">
        <f t="shared" si="152"/>
        <v>774.28497436572479</v>
      </c>
      <c r="Q700">
        <f t="shared" si="144"/>
        <v>2311.3243811116722</v>
      </c>
      <c r="T700">
        <f t="shared" si="153"/>
        <v>82.703101870459221</v>
      </c>
      <c r="U700">
        <f t="shared" si="145"/>
        <v>0.3604474672246738</v>
      </c>
      <c r="AC700" t="str">
        <f t="shared" si="146"/>
        <v>Low</v>
      </c>
      <c r="AD700" t="str">
        <f t="shared" si="147"/>
        <v>Medium</v>
      </c>
      <c r="AH700" t="str">
        <f t="shared" si="148"/>
        <v>High</v>
      </c>
      <c r="AI700">
        <f t="shared" si="149"/>
        <v>1</v>
      </c>
      <c r="AJ700">
        <f t="shared" si="150"/>
        <v>1</v>
      </c>
      <c r="AK700" t="str">
        <f t="shared" si="151"/>
        <v>High</v>
      </c>
    </row>
    <row r="701" spans="1:37" x14ac:dyDescent="0.25">
      <c r="A701" s="9">
        <v>44591.083333333336</v>
      </c>
      <c r="B701" s="1" t="str">
        <f t="shared" si="140"/>
        <v>Sunday</v>
      </c>
      <c r="C701" s="1" t="str">
        <f t="shared" si="141"/>
        <v>Weekend</v>
      </c>
      <c r="D701" s="4">
        <f t="shared" si="142"/>
        <v>2</v>
      </c>
      <c r="E701" s="4" t="str">
        <f t="shared" si="143"/>
        <v>Off-Peak</v>
      </c>
      <c r="F701">
        <v>29.4291499887504</v>
      </c>
      <c r="G701">
        <v>34.764749866947199</v>
      </c>
      <c r="H701">
        <v>1199.5801509901401</v>
      </c>
      <c r="I701">
        <v>4</v>
      </c>
      <c r="J701" t="s">
        <v>11</v>
      </c>
      <c r="K701" t="s">
        <v>12</v>
      </c>
      <c r="L701">
        <v>28.009920282547899</v>
      </c>
      <c r="M701" t="s">
        <v>20</v>
      </c>
      <c r="N701" t="s">
        <v>14</v>
      </c>
      <c r="O701">
        <v>78.135853962418906</v>
      </c>
      <c r="P701">
        <f t="shared" si="152"/>
        <v>866.07486906036763</v>
      </c>
      <c r="Q701">
        <f t="shared" si="144"/>
        <v>2299.4717657591232</v>
      </c>
      <c r="T701">
        <f t="shared" si="153"/>
        <v>85.913005600018039</v>
      </c>
      <c r="U701">
        <f t="shared" si="145"/>
        <v>7.7771516375991325</v>
      </c>
      <c r="AC701" t="str">
        <f t="shared" si="146"/>
        <v>Low</v>
      </c>
      <c r="AD701" t="str">
        <f t="shared" si="147"/>
        <v>Medium</v>
      </c>
      <c r="AH701" t="str">
        <f t="shared" si="148"/>
        <v>High</v>
      </c>
      <c r="AI701">
        <f t="shared" si="149"/>
        <v>1</v>
      </c>
      <c r="AJ701">
        <f t="shared" si="150"/>
        <v>0</v>
      </c>
      <c r="AK701" t="str">
        <f t="shared" si="151"/>
        <v>High</v>
      </c>
    </row>
    <row r="702" spans="1:37" x14ac:dyDescent="0.25">
      <c r="A702" s="9">
        <v>44591.125</v>
      </c>
      <c r="B702" s="1" t="str">
        <f t="shared" si="140"/>
        <v>Sunday</v>
      </c>
      <c r="C702" s="1" t="str">
        <f t="shared" si="141"/>
        <v>Weekend</v>
      </c>
      <c r="D702" s="4">
        <f t="shared" si="142"/>
        <v>3</v>
      </c>
      <c r="E702" s="4" t="str">
        <f t="shared" si="143"/>
        <v>Off-Peak</v>
      </c>
      <c r="F702">
        <v>29.9925802718511</v>
      </c>
      <c r="G702">
        <v>48.8872185972713</v>
      </c>
      <c r="H702">
        <v>1626.0003335931699</v>
      </c>
      <c r="I702">
        <v>8</v>
      </c>
      <c r="J702" t="s">
        <v>12</v>
      </c>
      <c r="K702" t="s">
        <v>12</v>
      </c>
      <c r="L702">
        <v>24.1019727769159</v>
      </c>
      <c r="M702" t="s">
        <v>13</v>
      </c>
      <c r="N702" t="s">
        <v>14</v>
      </c>
      <c r="O702">
        <v>85.895156361208507</v>
      </c>
      <c r="P702">
        <f t="shared" si="152"/>
        <v>899.55487136343186</v>
      </c>
      <c r="Q702">
        <f t="shared" si="144"/>
        <v>2576.2173721267477</v>
      </c>
      <c r="T702">
        <f t="shared" si="153"/>
        <v>87.041116253781453</v>
      </c>
      <c r="U702">
        <f t="shared" si="145"/>
        <v>1.1459598925729466</v>
      </c>
      <c r="AC702" t="str">
        <f t="shared" si="146"/>
        <v>High</v>
      </c>
      <c r="AD702" t="str">
        <f t="shared" si="147"/>
        <v>High</v>
      </c>
      <c r="AH702" t="str">
        <f t="shared" si="148"/>
        <v>High</v>
      </c>
      <c r="AI702">
        <f t="shared" si="149"/>
        <v>0</v>
      </c>
      <c r="AJ702">
        <f t="shared" si="150"/>
        <v>0</v>
      </c>
      <c r="AK702" t="str">
        <f t="shared" si="151"/>
        <v>High</v>
      </c>
    </row>
    <row r="703" spans="1:37" x14ac:dyDescent="0.25">
      <c r="A703" s="9">
        <v>44591.166666666664</v>
      </c>
      <c r="B703" s="1" t="str">
        <f t="shared" si="140"/>
        <v>Sunday</v>
      </c>
      <c r="C703" s="1" t="str">
        <f t="shared" si="141"/>
        <v>Weekend</v>
      </c>
      <c r="D703" s="4">
        <f t="shared" si="142"/>
        <v>4</v>
      </c>
      <c r="E703" s="4" t="str">
        <f t="shared" si="143"/>
        <v>Off-Peak</v>
      </c>
      <c r="F703">
        <v>28.051128403210001</v>
      </c>
      <c r="G703">
        <v>51.935605219558703</v>
      </c>
      <c r="H703">
        <v>1769.60190154204</v>
      </c>
      <c r="I703">
        <v>3</v>
      </c>
      <c r="J703" t="s">
        <v>12</v>
      </c>
      <c r="K703" t="s">
        <v>12</v>
      </c>
      <c r="L703">
        <v>24.029279353943199</v>
      </c>
      <c r="M703" t="s">
        <v>13</v>
      </c>
      <c r="N703" t="s">
        <v>19</v>
      </c>
      <c r="O703">
        <v>75.909569282541398</v>
      </c>
      <c r="P703">
        <f t="shared" si="152"/>
        <v>786.8658046933748</v>
      </c>
      <c r="Q703">
        <f t="shared" si="144"/>
        <v>2129.3490749769344</v>
      </c>
      <c r="T703">
        <f t="shared" si="153"/>
        <v>83.153905000723086</v>
      </c>
      <c r="U703">
        <f t="shared" si="145"/>
        <v>7.2443357181816879</v>
      </c>
      <c r="AC703" t="str">
        <f t="shared" si="146"/>
        <v>Low</v>
      </c>
      <c r="AD703" t="str">
        <f t="shared" si="147"/>
        <v>High</v>
      </c>
      <c r="AH703" t="str">
        <f t="shared" si="148"/>
        <v>Low</v>
      </c>
      <c r="AI703">
        <f t="shared" si="149"/>
        <v>0</v>
      </c>
      <c r="AJ703">
        <f t="shared" si="150"/>
        <v>0</v>
      </c>
      <c r="AK703" t="str">
        <f t="shared" si="151"/>
        <v>High</v>
      </c>
    </row>
    <row r="704" spans="1:37" x14ac:dyDescent="0.25">
      <c r="A704" s="9">
        <v>44591.208333333336</v>
      </c>
      <c r="B704" s="1" t="str">
        <f t="shared" si="140"/>
        <v>Sunday</v>
      </c>
      <c r="C704" s="1" t="str">
        <f t="shared" si="141"/>
        <v>Weekend</v>
      </c>
      <c r="D704" s="4">
        <f t="shared" si="142"/>
        <v>5</v>
      </c>
      <c r="E704" s="4" t="str">
        <f t="shared" si="143"/>
        <v>Off-Peak</v>
      </c>
      <c r="F704">
        <v>27.980854660103599</v>
      </c>
      <c r="G704">
        <v>59.304351971356901</v>
      </c>
      <c r="H704">
        <v>1891.04880394376</v>
      </c>
      <c r="I704">
        <v>5</v>
      </c>
      <c r="J704" t="s">
        <v>12</v>
      </c>
      <c r="K704" t="s">
        <v>12</v>
      </c>
      <c r="L704">
        <v>23.7119472609239</v>
      </c>
      <c r="M704" t="s">
        <v>16</v>
      </c>
      <c r="N704" t="s">
        <v>14</v>
      </c>
      <c r="O704">
        <v>76.668936279622699</v>
      </c>
      <c r="P704">
        <f t="shared" si="152"/>
        <v>782.92822750984135</v>
      </c>
      <c r="Q704">
        <f t="shared" si="144"/>
        <v>2145.2623629848667</v>
      </c>
      <c r="T704">
        <f t="shared" si="153"/>
        <v>83.013201597558663</v>
      </c>
      <c r="U704">
        <f t="shared" si="145"/>
        <v>6.3442653179359638</v>
      </c>
      <c r="AC704" t="str">
        <f t="shared" si="146"/>
        <v>Medium</v>
      </c>
      <c r="AD704" t="str">
        <f t="shared" si="147"/>
        <v>High</v>
      </c>
      <c r="AH704" t="str">
        <f t="shared" si="148"/>
        <v>Low</v>
      </c>
      <c r="AI704">
        <f t="shared" si="149"/>
        <v>0</v>
      </c>
      <c r="AJ704">
        <f t="shared" si="150"/>
        <v>0</v>
      </c>
      <c r="AK704" t="str">
        <f t="shared" si="151"/>
        <v>High</v>
      </c>
    </row>
    <row r="705" spans="1:37" x14ac:dyDescent="0.25">
      <c r="A705" s="9">
        <v>44591.25</v>
      </c>
      <c r="B705" s="1" t="str">
        <f t="shared" si="140"/>
        <v>Sunday</v>
      </c>
      <c r="C705" s="1" t="str">
        <f t="shared" si="141"/>
        <v>Weekend</v>
      </c>
      <c r="D705" s="4">
        <f t="shared" si="142"/>
        <v>6</v>
      </c>
      <c r="E705" s="4" t="str">
        <f t="shared" si="143"/>
        <v>Off-Peak</v>
      </c>
      <c r="F705">
        <v>26.308481252944901</v>
      </c>
      <c r="G705">
        <v>44.765154917098798</v>
      </c>
      <c r="H705">
        <v>1431.94961569067</v>
      </c>
      <c r="I705">
        <v>4</v>
      </c>
      <c r="J705" t="s">
        <v>11</v>
      </c>
      <c r="K705" t="s">
        <v>12</v>
      </c>
      <c r="L705">
        <v>22.1354253367954</v>
      </c>
      <c r="M705" t="s">
        <v>15</v>
      </c>
      <c r="N705" t="s">
        <v>19</v>
      </c>
      <c r="O705">
        <v>82.965339671121995</v>
      </c>
      <c r="P705">
        <f t="shared" si="152"/>
        <v>692.1361858365533</v>
      </c>
      <c r="Q705">
        <f t="shared" si="144"/>
        <v>2182.692083381919</v>
      </c>
      <c r="T705">
        <f t="shared" si="153"/>
        <v>79.664744274136552</v>
      </c>
      <c r="U705">
        <f t="shared" si="145"/>
        <v>3.3005953969854431</v>
      </c>
      <c r="AC705" t="str">
        <f t="shared" si="146"/>
        <v>Low</v>
      </c>
      <c r="AD705" t="str">
        <f t="shared" si="147"/>
        <v>Medium</v>
      </c>
      <c r="AH705" t="str">
        <f t="shared" si="148"/>
        <v>High</v>
      </c>
      <c r="AI705">
        <f t="shared" si="149"/>
        <v>1</v>
      </c>
      <c r="AJ705">
        <f t="shared" si="150"/>
        <v>0</v>
      </c>
      <c r="AK705" t="str">
        <f t="shared" si="151"/>
        <v>High</v>
      </c>
    </row>
    <row r="706" spans="1:37" x14ac:dyDescent="0.25">
      <c r="A706" s="9">
        <v>44591.291666666664</v>
      </c>
      <c r="B706" s="1" t="str">
        <f t="shared" si="140"/>
        <v>Sunday</v>
      </c>
      <c r="C706" s="1" t="str">
        <f t="shared" si="141"/>
        <v>Weekend</v>
      </c>
      <c r="D706" s="4">
        <f t="shared" si="142"/>
        <v>7</v>
      </c>
      <c r="E706" s="4" t="str">
        <f t="shared" si="143"/>
        <v>Off-Peak</v>
      </c>
      <c r="F706">
        <v>29.545181174522501</v>
      </c>
      <c r="G706">
        <v>47.049595500610202</v>
      </c>
      <c r="H706">
        <v>1214.0645797770401</v>
      </c>
      <c r="I706">
        <v>3</v>
      </c>
      <c r="J706" t="s">
        <v>12</v>
      </c>
      <c r="K706" t="s">
        <v>11</v>
      </c>
      <c r="L706">
        <v>21.808384965041</v>
      </c>
      <c r="M706" t="s">
        <v>13</v>
      </c>
      <c r="N706" t="s">
        <v>14</v>
      </c>
      <c r="O706">
        <v>83.016197746636607</v>
      </c>
      <c r="P706">
        <f t="shared" si="152"/>
        <v>872.91773063535879</v>
      </c>
      <c r="Q706">
        <f t="shared" si="144"/>
        <v>2452.728602844365</v>
      </c>
      <c r="T706">
        <f t="shared" si="153"/>
        <v>86.145325410941155</v>
      </c>
      <c r="U706">
        <f t="shared" si="145"/>
        <v>3.1291276643045478</v>
      </c>
      <c r="AC706" t="str">
        <f t="shared" si="146"/>
        <v>Low</v>
      </c>
      <c r="AD706" t="str">
        <f t="shared" si="147"/>
        <v>Medium</v>
      </c>
      <c r="AH706" t="str">
        <f t="shared" si="148"/>
        <v>High</v>
      </c>
      <c r="AI706">
        <f t="shared" si="149"/>
        <v>0</v>
      </c>
      <c r="AJ706">
        <f t="shared" si="150"/>
        <v>1</v>
      </c>
      <c r="AK706" t="str">
        <f t="shared" si="151"/>
        <v>High</v>
      </c>
    </row>
    <row r="707" spans="1:37" x14ac:dyDescent="0.25">
      <c r="A707" s="9">
        <v>44591.333333333336</v>
      </c>
      <c r="B707" s="1" t="str">
        <f t="shared" si="140"/>
        <v>Sunday</v>
      </c>
      <c r="C707" s="1" t="str">
        <f t="shared" si="141"/>
        <v>Weekend</v>
      </c>
      <c r="D707" s="4">
        <f t="shared" si="142"/>
        <v>8</v>
      </c>
      <c r="E707" s="4" t="str">
        <f t="shared" si="143"/>
        <v>Peak</v>
      </c>
      <c r="F707">
        <v>23.157394849356699</v>
      </c>
      <c r="G707">
        <v>47.704552288658697</v>
      </c>
      <c r="H707">
        <v>1812.79572566861</v>
      </c>
      <c r="I707">
        <v>3</v>
      </c>
      <c r="J707" t="s">
        <v>11</v>
      </c>
      <c r="K707" t="s">
        <v>12</v>
      </c>
      <c r="L707">
        <v>6.8817483306292999</v>
      </c>
      <c r="M707" t="s">
        <v>13</v>
      </c>
      <c r="N707" t="s">
        <v>19</v>
      </c>
      <c r="O707">
        <v>79.123725348203905</v>
      </c>
      <c r="P707">
        <f t="shared" si="152"/>
        <v>536.26493620901215</v>
      </c>
      <c r="Q707">
        <f t="shared" si="144"/>
        <v>1832.2993498404112</v>
      </c>
      <c r="T707">
        <f t="shared" si="153"/>
        <v>73.355580124751384</v>
      </c>
      <c r="U707">
        <f t="shared" si="145"/>
        <v>5.768145223452521</v>
      </c>
      <c r="AC707" t="str">
        <f t="shared" si="146"/>
        <v>Low</v>
      </c>
      <c r="AD707" t="str">
        <f t="shared" si="147"/>
        <v>High</v>
      </c>
      <c r="AH707" t="str">
        <f t="shared" si="148"/>
        <v>High</v>
      </c>
      <c r="AI707">
        <f t="shared" si="149"/>
        <v>1</v>
      </c>
      <c r="AJ707">
        <f t="shared" si="150"/>
        <v>0</v>
      </c>
      <c r="AK707" t="str">
        <f t="shared" si="151"/>
        <v>Medium</v>
      </c>
    </row>
    <row r="708" spans="1:37" x14ac:dyDescent="0.25">
      <c r="A708" s="9">
        <v>44591.375</v>
      </c>
      <c r="B708" s="1" t="str">
        <f t="shared" ref="B708:B771" si="154">TEXT(A708,"dddd")</f>
        <v>Sunday</v>
      </c>
      <c r="C708" s="1" t="str">
        <f t="shared" ref="C708:C771" si="155">IF(OR(B708="Saturday", B708="Sunday"), "Weekend", "Weekday")</f>
        <v>Weekend</v>
      </c>
      <c r="D708" s="4">
        <f t="shared" ref="D708:D771" si="156">HOUR(A708)</f>
        <v>9</v>
      </c>
      <c r="E708" s="4" t="str">
        <f t="shared" ref="E708:E771" si="157">IF(AND(D708&gt;=8, D708&lt;22), "Peak", "Off-Peak")</f>
        <v>Peak</v>
      </c>
      <c r="F708">
        <v>21.637690468466399</v>
      </c>
      <c r="G708">
        <v>56.532158742268003</v>
      </c>
      <c r="H708">
        <v>1235.61229442178</v>
      </c>
      <c r="I708">
        <v>4</v>
      </c>
      <c r="J708" t="s">
        <v>11</v>
      </c>
      <c r="K708" t="s">
        <v>11</v>
      </c>
      <c r="L708">
        <v>3.08112465241327</v>
      </c>
      <c r="M708" t="s">
        <v>21</v>
      </c>
      <c r="N708" t="s">
        <v>14</v>
      </c>
      <c r="O708">
        <v>75.312837570444799</v>
      </c>
      <c r="P708">
        <f t="shared" si="152"/>
        <v>468.18964880916167</v>
      </c>
      <c r="Q708">
        <f t="shared" ref="Q708:Q771" si="158">F708*O708</f>
        <v>1629.5958676511716</v>
      </c>
      <c r="T708">
        <f t="shared" si="153"/>
        <v>70.312799581933348</v>
      </c>
      <c r="U708">
        <f t="shared" ref="U708:U771" si="159">ABS(O708-T708)</f>
        <v>5.0000379885114512</v>
      </c>
      <c r="AC708" t="str">
        <f t="shared" ref="AC708:AC771" si="160">IF(I708 &lt;= 4, "Low", IF(I708 &lt;= 5, "Medium", "High"))</f>
        <v>Low</v>
      </c>
      <c r="AD708" t="str">
        <f t="shared" ref="AD708:AD771" si="161">IF(H708 &lt;= 1000, "Low", IF(H708 &lt;= 1500, "Medium", "High"))</f>
        <v>Medium</v>
      </c>
      <c r="AH708" t="str">
        <f t="shared" ref="AH708:AH771" si="162">IF(O708&gt;=$V$4, "High", "Low")</f>
        <v>Low</v>
      </c>
      <c r="AI708">
        <f t="shared" ref="AI708:AI771" si="163">IF(J708 = "On", 1, 0)</f>
        <v>1</v>
      </c>
      <c r="AJ708">
        <f t="shared" ref="AJ708:AJ771" si="164">IF(K708 = "On", 1, 0)</f>
        <v>1</v>
      </c>
      <c r="AK708" t="str">
        <f t="shared" ref="AK708:AK771" si="165">IF(F708 &lt;= 22, "Low", IF(F708 &lt;= 26, "Medium", "High"))</f>
        <v>Low</v>
      </c>
    </row>
    <row r="709" spans="1:37" x14ac:dyDescent="0.25">
      <c r="A709" s="9">
        <v>44591.416666666664</v>
      </c>
      <c r="B709" s="1" t="str">
        <f t="shared" si="154"/>
        <v>Sunday</v>
      </c>
      <c r="C709" s="1" t="str">
        <f t="shared" si="155"/>
        <v>Weekend</v>
      </c>
      <c r="D709" s="4">
        <f t="shared" si="156"/>
        <v>10</v>
      </c>
      <c r="E709" s="4" t="str">
        <f t="shared" si="157"/>
        <v>Peak</v>
      </c>
      <c r="F709">
        <v>29.614779020502901</v>
      </c>
      <c r="G709">
        <v>37.123147382889996</v>
      </c>
      <c r="H709">
        <v>1665.72959157844</v>
      </c>
      <c r="I709">
        <v>1</v>
      </c>
      <c r="J709" t="s">
        <v>11</v>
      </c>
      <c r="K709" t="s">
        <v>12</v>
      </c>
      <c r="L709">
        <v>3.3782068702284498</v>
      </c>
      <c r="M709" t="s">
        <v>17</v>
      </c>
      <c r="N709" t="s">
        <v>19</v>
      </c>
      <c r="O709">
        <v>88.207066671346496</v>
      </c>
      <c r="P709">
        <f t="shared" ref="P709:P772" si="166">F709^2</f>
        <v>877.03513643321878</v>
      </c>
      <c r="Q709">
        <f t="shared" si="158"/>
        <v>2612.2327875186929</v>
      </c>
      <c r="T709">
        <f t="shared" ref="T709:T772" si="167">($S$6*F709)+$R$4</f>
        <v>86.28467552023487</v>
      </c>
      <c r="U709">
        <f t="shared" si="159"/>
        <v>1.9223911511116256</v>
      </c>
      <c r="AC709" t="str">
        <f t="shared" si="160"/>
        <v>Low</v>
      </c>
      <c r="AD709" t="str">
        <f t="shared" si="161"/>
        <v>High</v>
      </c>
      <c r="AH709" t="str">
        <f t="shared" si="162"/>
        <v>High</v>
      </c>
      <c r="AI709">
        <f t="shared" si="163"/>
        <v>1</v>
      </c>
      <c r="AJ709">
        <f t="shared" si="164"/>
        <v>0</v>
      </c>
      <c r="AK709" t="str">
        <f t="shared" si="165"/>
        <v>High</v>
      </c>
    </row>
    <row r="710" spans="1:37" x14ac:dyDescent="0.25">
      <c r="A710" s="9">
        <v>44591.458333333336</v>
      </c>
      <c r="B710" s="1" t="str">
        <f t="shared" si="154"/>
        <v>Sunday</v>
      </c>
      <c r="C710" s="1" t="str">
        <f t="shared" si="155"/>
        <v>Weekend</v>
      </c>
      <c r="D710" s="4">
        <f t="shared" si="156"/>
        <v>11</v>
      </c>
      <c r="E710" s="4" t="str">
        <f t="shared" si="157"/>
        <v>Peak</v>
      </c>
      <c r="F710">
        <v>22.762116061860201</v>
      </c>
      <c r="G710">
        <v>52.292166781480503</v>
      </c>
      <c r="H710">
        <v>1465.7637068561201</v>
      </c>
      <c r="I710">
        <v>1</v>
      </c>
      <c r="J710" t="s">
        <v>12</v>
      </c>
      <c r="K710" t="s">
        <v>11</v>
      </c>
      <c r="L710">
        <v>24.994936093299501</v>
      </c>
      <c r="M710" t="s">
        <v>18</v>
      </c>
      <c r="N710" t="s">
        <v>14</v>
      </c>
      <c r="O710">
        <v>73.559051812356799</v>
      </c>
      <c r="P710">
        <f t="shared" si="166"/>
        <v>518.11392761359411</v>
      </c>
      <c r="Q710">
        <f t="shared" si="158"/>
        <v>1674.3596747532533</v>
      </c>
      <c r="T710">
        <f t="shared" si="167"/>
        <v>72.564145541350086</v>
      </c>
      <c r="U710">
        <f t="shared" si="159"/>
        <v>0.99490627100671247</v>
      </c>
      <c r="AC710" t="str">
        <f t="shared" si="160"/>
        <v>Low</v>
      </c>
      <c r="AD710" t="str">
        <f t="shared" si="161"/>
        <v>Medium</v>
      </c>
      <c r="AH710" t="str">
        <f t="shared" si="162"/>
        <v>Low</v>
      </c>
      <c r="AI710">
        <f t="shared" si="163"/>
        <v>0</v>
      </c>
      <c r="AJ710">
        <f t="shared" si="164"/>
        <v>1</v>
      </c>
      <c r="AK710" t="str">
        <f t="shared" si="165"/>
        <v>Medium</v>
      </c>
    </row>
    <row r="711" spans="1:37" x14ac:dyDescent="0.25">
      <c r="A711" s="9">
        <v>44591.5</v>
      </c>
      <c r="B711" s="1" t="str">
        <f t="shared" si="154"/>
        <v>Sunday</v>
      </c>
      <c r="C711" s="1" t="str">
        <f t="shared" si="155"/>
        <v>Weekend</v>
      </c>
      <c r="D711" s="4">
        <f t="shared" si="156"/>
        <v>12</v>
      </c>
      <c r="E711" s="4" t="str">
        <f t="shared" si="157"/>
        <v>Peak</v>
      </c>
      <c r="F711">
        <v>22.659619066592299</v>
      </c>
      <c r="G711">
        <v>45.551975391347298</v>
      </c>
      <c r="H711">
        <v>1173.1406491431001</v>
      </c>
      <c r="I711">
        <v>6</v>
      </c>
      <c r="J711" t="s">
        <v>11</v>
      </c>
      <c r="K711" t="s">
        <v>12</v>
      </c>
      <c r="L711">
        <v>10.930542124430399</v>
      </c>
      <c r="M711" t="s">
        <v>18</v>
      </c>
      <c r="N711" t="s">
        <v>14</v>
      </c>
      <c r="O711">
        <v>77.847338175837507</v>
      </c>
      <c r="P711">
        <f t="shared" si="166"/>
        <v>513.45833624307329</v>
      </c>
      <c r="Q711">
        <f t="shared" si="158"/>
        <v>1763.9910284126661</v>
      </c>
      <c r="T711">
        <f t="shared" si="167"/>
        <v>72.358924139858971</v>
      </c>
      <c r="U711">
        <f t="shared" si="159"/>
        <v>5.4884140359785363</v>
      </c>
      <c r="AC711" t="str">
        <f t="shared" si="160"/>
        <v>High</v>
      </c>
      <c r="AD711" t="str">
        <f t="shared" si="161"/>
        <v>Medium</v>
      </c>
      <c r="AH711" t="str">
        <f t="shared" si="162"/>
        <v>High</v>
      </c>
      <c r="AI711">
        <f t="shared" si="163"/>
        <v>1</v>
      </c>
      <c r="AJ711">
        <f t="shared" si="164"/>
        <v>0</v>
      </c>
      <c r="AK711" t="str">
        <f t="shared" si="165"/>
        <v>Medium</v>
      </c>
    </row>
    <row r="712" spans="1:37" x14ac:dyDescent="0.25">
      <c r="A712" s="9">
        <v>44591.541666666664</v>
      </c>
      <c r="B712" s="1" t="str">
        <f t="shared" si="154"/>
        <v>Sunday</v>
      </c>
      <c r="C712" s="1" t="str">
        <f t="shared" si="155"/>
        <v>Weekend</v>
      </c>
      <c r="D712" s="4">
        <f t="shared" si="156"/>
        <v>13</v>
      </c>
      <c r="E712" s="4" t="str">
        <f t="shared" si="157"/>
        <v>Peak</v>
      </c>
      <c r="F712">
        <v>26.981393247816499</v>
      </c>
      <c r="G712">
        <v>59.456978481505701</v>
      </c>
      <c r="H712">
        <v>1652.14462652321</v>
      </c>
      <c r="I712">
        <v>0</v>
      </c>
      <c r="J712" t="s">
        <v>11</v>
      </c>
      <c r="K712" t="s">
        <v>12</v>
      </c>
      <c r="L712">
        <v>7.6937150140971404</v>
      </c>
      <c r="M712" t="s">
        <v>17</v>
      </c>
      <c r="N712" t="s">
        <v>19</v>
      </c>
      <c r="O712">
        <v>80.059886419157706</v>
      </c>
      <c r="P712">
        <f t="shared" si="166"/>
        <v>727.99558159331775</v>
      </c>
      <c r="Q712">
        <f t="shared" si="158"/>
        <v>2160.1272788508177</v>
      </c>
      <c r="T712">
        <f t="shared" si="167"/>
        <v>81.01206125944698</v>
      </c>
      <c r="U712">
        <f t="shared" si="159"/>
        <v>0.95217484028927402</v>
      </c>
      <c r="AC712" t="str">
        <f t="shared" si="160"/>
        <v>Low</v>
      </c>
      <c r="AD712" t="str">
        <f t="shared" si="161"/>
        <v>High</v>
      </c>
      <c r="AH712" t="str">
        <f t="shared" si="162"/>
        <v>High</v>
      </c>
      <c r="AI712">
        <f t="shared" si="163"/>
        <v>1</v>
      </c>
      <c r="AJ712">
        <f t="shared" si="164"/>
        <v>0</v>
      </c>
      <c r="AK712" t="str">
        <f t="shared" si="165"/>
        <v>High</v>
      </c>
    </row>
    <row r="713" spans="1:37" x14ac:dyDescent="0.25">
      <c r="A713" s="9">
        <v>44591.583333333336</v>
      </c>
      <c r="B713" s="1" t="str">
        <f t="shared" si="154"/>
        <v>Sunday</v>
      </c>
      <c r="C713" s="1" t="str">
        <f t="shared" si="155"/>
        <v>Weekend</v>
      </c>
      <c r="D713" s="4">
        <f t="shared" si="156"/>
        <v>14</v>
      </c>
      <c r="E713" s="4" t="str">
        <f t="shared" si="157"/>
        <v>Peak</v>
      </c>
      <c r="F713">
        <v>21.9612163952016</v>
      </c>
      <c r="G713">
        <v>54.989496187066798</v>
      </c>
      <c r="H713">
        <v>1947.49542474138</v>
      </c>
      <c r="I713">
        <v>1</v>
      </c>
      <c r="J713" t="s">
        <v>11</v>
      </c>
      <c r="K713" t="s">
        <v>11</v>
      </c>
      <c r="L713">
        <v>5.4725109240831404</v>
      </c>
      <c r="M713" t="s">
        <v>13</v>
      </c>
      <c r="N713" t="s">
        <v>14</v>
      </c>
      <c r="O713">
        <v>73.862732882586101</v>
      </c>
      <c r="P713">
        <f t="shared" si="166"/>
        <v>482.29502555687156</v>
      </c>
      <c r="Q713">
        <f t="shared" si="158"/>
        <v>1622.1154603754462</v>
      </c>
      <c r="T713">
        <f t="shared" si="167"/>
        <v>70.960569245129506</v>
      </c>
      <c r="U713">
        <f t="shared" si="159"/>
        <v>2.9021636374565958</v>
      </c>
      <c r="AC713" t="str">
        <f t="shared" si="160"/>
        <v>Low</v>
      </c>
      <c r="AD713" t="str">
        <f t="shared" si="161"/>
        <v>High</v>
      </c>
      <c r="AH713" t="str">
        <f t="shared" si="162"/>
        <v>Low</v>
      </c>
      <c r="AI713">
        <f t="shared" si="163"/>
        <v>1</v>
      </c>
      <c r="AJ713">
        <f t="shared" si="164"/>
        <v>1</v>
      </c>
      <c r="AK713" t="str">
        <f t="shared" si="165"/>
        <v>Low</v>
      </c>
    </row>
    <row r="714" spans="1:37" x14ac:dyDescent="0.25">
      <c r="A714" s="9">
        <v>44591.625</v>
      </c>
      <c r="B714" s="1" t="str">
        <f t="shared" si="154"/>
        <v>Sunday</v>
      </c>
      <c r="C714" s="1" t="str">
        <f t="shared" si="155"/>
        <v>Weekend</v>
      </c>
      <c r="D714" s="4">
        <f t="shared" si="156"/>
        <v>15</v>
      </c>
      <c r="E714" s="4" t="str">
        <f t="shared" si="157"/>
        <v>Peak</v>
      </c>
      <c r="F714">
        <v>23.114394312824398</v>
      </c>
      <c r="G714">
        <v>49.686432123732096</v>
      </c>
      <c r="H714">
        <v>1422.1394272789901</v>
      </c>
      <c r="I714">
        <v>3</v>
      </c>
      <c r="J714" t="s">
        <v>11</v>
      </c>
      <c r="K714" t="s">
        <v>12</v>
      </c>
      <c r="L714">
        <v>14.503905366089301</v>
      </c>
      <c r="M714" t="s">
        <v>17</v>
      </c>
      <c r="N714" t="s">
        <v>19</v>
      </c>
      <c r="O714">
        <v>72.5826763577994</v>
      </c>
      <c r="P714">
        <f t="shared" si="166"/>
        <v>534.27522444872886</v>
      </c>
      <c r="Q714">
        <f t="shared" si="158"/>
        <v>1677.7046016142924</v>
      </c>
      <c r="T714">
        <f t="shared" si="167"/>
        <v>73.269483646030594</v>
      </c>
      <c r="U714">
        <f t="shared" si="159"/>
        <v>0.68680728823119352</v>
      </c>
      <c r="AC714" t="str">
        <f t="shared" si="160"/>
        <v>Low</v>
      </c>
      <c r="AD714" t="str">
        <f t="shared" si="161"/>
        <v>Medium</v>
      </c>
      <c r="AH714" t="str">
        <f t="shared" si="162"/>
        <v>Low</v>
      </c>
      <c r="AI714">
        <f t="shared" si="163"/>
        <v>1</v>
      </c>
      <c r="AJ714">
        <f t="shared" si="164"/>
        <v>0</v>
      </c>
      <c r="AK714" t="str">
        <f t="shared" si="165"/>
        <v>Medium</v>
      </c>
    </row>
    <row r="715" spans="1:37" x14ac:dyDescent="0.25">
      <c r="A715" s="9">
        <v>44591.666666666664</v>
      </c>
      <c r="B715" s="1" t="str">
        <f t="shared" si="154"/>
        <v>Sunday</v>
      </c>
      <c r="C715" s="1" t="str">
        <f t="shared" si="155"/>
        <v>Weekend</v>
      </c>
      <c r="D715" s="4">
        <f t="shared" si="156"/>
        <v>16</v>
      </c>
      <c r="E715" s="4" t="str">
        <f t="shared" si="157"/>
        <v>Peak</v>
      </c>
      <c r="F715">
        <v>27.6250830134782</v>
      </c>
      <c r="G715">
        <v>34.419155580000201</v>
      </c>
      <c r="H715">
        <v>1903.1938800712301</v>
      </c>
      <c r="I715">
        <v>6</v>
      </c>
      <c r="J715" t="s">
        <v>12</v>
      </c>
      <c r="K715" t="s">
        <v>11</v>
      </c>
      <c r="L715">
        <v>21.230064863595199</v>
      </c>
      <c r="M715" t="s">
        <v>18</v>
      </c>
      <c r="N715" t="s">
        <v>19</v>
      </c>
      <c r="O715">
        <v>85.140004808748003</v>
      </c>
      <c r="P715">
        <f t="shared" si="166"/>
        <v>763.14521150156179</v>
      </c>
      <c r="Q715">
        <f t="shared" si="158"/>
        <v>2351.9997006095969</v>
      </c>
      <c r="T715">
        <f t="shared" si="167"/>
        <v>82.300868950729082</v>
      </c>
      <c r="U715">
        <f t="shared" si="159"/>
        <v>2.8391358580189205</v>
      </c>
      <c r="AC715" t="str">
        <f t="shared" si="160"/>
        <v>High</v>
      </c>
      <c r="AD715" t="str">
        <f t="shared" si="161"/>
        <v>High</v>
      </c>
      <c r="AH715" t="str">
        <f t="shared" si="162"/>
        <v>High</v>
      </c>
      <c r="AI715">
        <f t="shared" si="163"/>
        <v>0</v>
      </c>
      <c r="AJ715">
        <f t="shared" si="164"/>
        <v>1</v>
      </c>
      <c r="AK715" t="str">
        <f t="shared" si="165"/>
        <v>High</v>
      </c>
    </row>
    <row r="716" spans="1:37" x14ac:dyDescent="0.25">
      <c r="A716" s="9">
        <v>44591.708333333336</v>
      </c>
      <c r="B716" s="1" t="str">
        <f t="shared" si="154"/>
        <v>Sunday</v>
      </c>
      <c r="C716" s="1" t="str">
        <f t="shared" si="155"/>
        <v>Weekend</v>
      </c>
      <c r="D716" s="4">
        <f t="shared" si="156"/>
        <v>17</v>
      </c>
      <c r="E716" s="4" t="str">
        <f t="shared" si="157"/>
        <v>Peak</v>
      </c>
      <c r="F716">
        <v>26.6118406630663</v>
      </c>
      <c r="G716">
        <v>57.425250640143602</v>
      </c>
      <c r="H716">
        <v>1084.4393394123299</v>
      </c>
      <c r="I716">
        <v>5</v>
      </c>
      <c r="J716" t="s">
        <v>12</v>
      </c>
      <c r="K716" t="s">
        <v>11</v>
      </c>
      <c r="L716">
        <v>9.1507864826262306</v>
      </c>
      <c r="M716" t="s">
        <v>18</v>
      </c>
      <c r="N716" t="s">
        <v>19</v>
      </c>
      <c r="O716">
        <v>75.805245435178094</v>
      </c>
      <c r="P716">
        <f t="shared" si="166"/>
        <v>708.19006347642903</v>
      </c>
      <c r="Q716">
        <f t="shared" si="158"/>
        <v>2017.3171129455934</v>
      </c>
      <c r="T716">
        <f t="shared" si="167"/>
        <v>80.272136160483143</v>
      </c>
      <c r="U716">
        <f t="shared" si="159"/>
        <v>4.4668907253050492</v>
      </c>
      <c r="AC716" t="str">
        <f t="shared" si="160"/>
        <v>Medium</v>
      </c>
      <c r="AD716" t="str">
        <f t="shared" si="161"/>
        <v>Medium</v>
      </c>
      <c r="AH716" t="str">
        <f t="shared" si="162"/>
        <v>Low</v>
      </c>
      <c r="AI716">
        <f t="shared" si="163"/>
        <v>0</v>
      </c>
      <c r="AJ716">
        <f t="shared" si="164"/>
        <v>1</v>
      </c>
      <c r="AK716" t="str">
        <f t="shared" si="165"/>
        <v>High</v>
      </c>
    </row>
    <row r="717" spans="1:37" x14ac:dyDescent="0.25">
      <c r="A717" s="9">
        <v>44591.75</v>
      </c>
      <c r="B717" s="1" t="str">
        <f t="shared" si="154"/>
        <v>Sunday</v>
      </c>
      <c r="C717" s="1" t="str">
        <f t="shared" si="155"/>
        <v>Weekend</v>
      </c>
      <c r="D717" s="4">
        <f t="shared" si="156"/>
        <v>18</v>
      </c>
      <c r="E717" s="4" t="str">
        <f t="shared" si="157"/>
        <v>Peak</v>
      </c>
      <c r="F717">
        <v>23.299273667636001</v>
      </c>
      <c r="G717">
        <v>44.409508402022198</v>
      </c>
      <c r="H717">
        <v>1103.2990600036701</v>
      </c>
      <c r="I717">
        <v>4</v>
      </c>
      <c r="J717" t="s">
        <v>11</v>
      </c>
      <c r="K717" t="s">
        <v>12</v>
      </c>
      <c r="L717">
        <v>14.5926379419185</v>
      </c>
      <c r="M717" t="s">
        <v>21</v>
      </c>
      <c r="N717" t="s">
        <v>14</v>
      </c>
      <c r="O717">
        <v>70.559427109987496</v>
      </c>
      <c r="P717">
        <f t="shared" si="166"/>
        <v>542.85615343939639</v>
      </c>
      <c r="Q717">
        <f t="shared" si="158"/>
        <v>1643.9834020672135</v>
      </c>
      <c r="T717">
        <f t="shared" si="167"/>
        <v>73.639652549051021</v>
      </c>
      <c r="U717">
        <f t="shared" si="159"/>
        <v>3.0802254390635255</v>
      </c>
      <c r="AC717" t="str">
        <f t="shared" si="160"/>
        <v>Low</v>
      </c>
      <c r="AD717" t="str">
        <f t="shared" si="161"/>
        <v>Medium</v>
      </c>
      <c r="AH717" t="str">
        <f t="shared" si="162"/>
        <v>Low</v>
      </c>
      <c r="AI717">
        <f t="shared" si="163"/>
        <v>1</v>
      </c>
      <c r="AJ717">
        <f t="shared" si="164"/>
        <v>0</v>
      </c>
      <c r="AK717" t="str">
        <f t="shared" si="165"/>
        <v>Medium</v>
      </c>
    </row>
    <row r="718" spans="1:37" x14ac:dyDescent="0.25">
      <c r="A718" s="9">
        <v>44591.791666666664</v>
      </c>
      <c r="B718" s="1" t="str">
        <f t="shared" si="154"/>
        <v>Sunday</v>
      </c>
      <c r="C718" s="1" t="str">
        <f t="shared" si="155"/>
        <v>Weekend</v>
      </c>
      <c r="D718" s="4">
        <f t="shared" si="156"/>
        <v>19</v>
      </c>
      <c r="E718" s="4" t="str">
        <f t="shared" si="157"/>
        <v>Peak</v>
      </c>
      <c r="F718">
        <v>22.310543009336499</v>
      </c>
      <c r="G718">
        <v>57.011967365410001</v>
      </c>
      <c r="H718">
        <v>1898.2127846262199</v>
      </c>
      <c r="I718">
        <v>3</v>
      </c>
      <c r="J718" t="s">
        <v>11</v>
      </c>
      <c r="K718" t="s">
        <v>11</v>
      </c>
      <c r="L718">
        <v>15.759464741696799</v>
      </c>
      <c r="M718" t="s">
        <v>18</v>
      </c>
      <c r="N718" t="s">
        <v>14</v>
      </c>
      <c r="O718">
        <v>73.413568060219305</v>
      </c>
      <c r="P718">
        <f t="shared" si="166"/>
        <v>497.76032937145374</v>
      </c>
      <c r="Q718">
        <f t="shared" si="158"/>
        <v>1637.8965676763751</v>
      </c>
      <c r="T718">
        <f t="shared" si="167"/>
        <v>71.659997527329679</v>
      </c>
      <c r="U718">
        <f t="shared" si="159"/>
        <v>1.7535705328896256</v>
      </c>
      <c r="AC718" t="str">
        <f t="shared" si="160"/>
        <v>Low</v>
      </c>
      <c r="AD718" t="str">
        <f t="shared" si="161"/>
        <v>High</v>
      </c>
      <c r="AH718" t="str">
        <f t="shared" si="162"/>
        <v>Low</v>
      </c>
      <c r="AI718">
        <f t="shared" si="163"/>
        <v>1</v>
      </c>
      <c r="AJ718">
        <f t="shared" si="164"/>
        <v>1</v>
      </c>
      <c r="AK718" t="str">
        <f t="shared" si="165"/>
        <v>Medium</v>
      </c>
    </row>
    <row r="719" spans="1:37" x14ac:dyDescent="0.25">
      <c r="A719" s="9">
        <v>44591.833333333336</v>
      </c>
      <c r="B719" s="1" t="str">
        <f t="shared" si="154"/>
        <v>Sunday</v>
      </c>
      <c r="C719" s="1" t="str">
        <f t="shared" si="155"/>
        <v>Weekend</v>
      </c>
      <c r="D719" s="4">
        <f t="shared" si="156"/>
        <v>20</v>
      </c>
      <c r="E719" s="4" t="str">
        <f t="shared" si="157"/>
        <v>Peak</v>
      </c>
      <c r="F719">
        <v>29.880897499771301</v>
      </c>
      <c r="G719">
        <v>51.594090180538998</v>
      </c>
      <c r="H719">
        <v>1988.84855943722</v>
      </c>
      <c r="I719">
        <v>2</v>
      </c>
      <c r="J719" t="s">
        <v>12</v>
      </c>
      <c r="K719" t="s">
        <v>11</v>
      </c>
      <c r="L719">
        <v>6.9493138167607702</v>
      </c>
      <c r="M719" t="s">
        <v>15</v>
      </c>
      <c r="N719" t="s">
        <v>19</v>
      </c>
      <c r="O719">
        <v>81.756023668700195</v>
      </c>
      <c r="P719">
        <f t="shared" si="166"/>
        <v>892.86803539183882</v>
      </c>
      <c r="Q719">
        <f t="shared" si="158"/>
        <v>2442.9433632333071</v>
      </c>
      <c r="T719">
        <f t="shared" si="167"/>
        <v>86.81750291810539</v>
      </c>
      <c r="U719">
        <f t="shared" si="159"/>
        <v>5.0614792494051954</v>
      </c>
      <c r="AC719" t="str">
        <f t="shared" si="160"/>
        <v>Low</v>
      </c>
      <c r="AD719" t="str">
        <f t="shared" si="161"/>
        <v>High</v>
      </c>
      <c r="AH719" t="str">
        <f t="shared" si="162"/>
        <v>High</v>
      </c>
      <c r="AI719">
        <f t="shared" si="163"/>
        <v>0</v>
      </c>
      <c r="AJ719">
        <f t="shared" si="164"/>
        <v>1</v>
      </c>
      <c r="AK719" t="str">
        <f t="shared" si="165"/>
        <v>High</v>
      </c>
    </row>
    <row r="720" spans="1:37" x14ac:dyDescent="0.25">
      <c r="A720" s="9">
        <v>44591.875</v>
      </c>
      <c r="B720" s="1" t="str">
        <f t="shared" si="154"/>
        <v>Sunday</v>
      </c>
      <c r="C720" s="1" t="str">
        <f t="shared" si="155"/>
        <v>Weekend</v>
      </c>
      <c r="D720" s="4">
        <f t="shared" si="156"/>
        <v>21</v>
      </c>
      <c r="E720" s="4" t="str">
        <f t="shared" si="157"/>
        <v>Peak</v>
      </c>
      <c r="F720">
        <v>27.997371667890199</v>
      </c>
      <c r="G720">
        <v>51.608684133700798</v>
      </c>
      <c r="H720">
        <v>1747.4264374402901</v>
      </c>
      <c r="I720">
        <v>3</v>
      </c>
      <c r="J720" t="s">
        <v>11</v>
      </c>
      <c r="K720" t="s">
        <v>12</v>
      </c>
      <c r="L720">
        <v>25.490113048046702</v>
      </c>
      <c r="M720" t="s">
        <v>15</v>
      </c>
      <c r="N720" t="s">
        <v>14</v>
      </c>
      <c r="O720">
        <v>86.773219442039405</v>
      </c>
      <c r="P720">
        <f t="shared" si="166"/>
        <v>783.85282030998087</v>
      </c>
      <c r="Q720">
        <f t="shared" si="158"/>
        <v>2429.422075538173</v>
      </c>
      <c r="T720">
        <f t="shared" si="167"/>
        <v>83.04627225955754</v>
      </c>
      <c r="U720">
        <f t="shared" si="159"/>
        <v>3.7269471824818652</v>
      </c>
      <c r="AC720" t="str">
        <f t="shared" si="160"/>
        <v>Low</v>
      </c>
      <c r="AD720" t="str">
        <f t="shared" si="161"/>
        <v>High</v>
      </c>
      <c r="AH720" t="str">
        <f t="shared" si="162"/>
        <v>High</v>
      </c>
      <c r="AI720">
        <f t="shared" si="163"/>
        <v>1</v>
      </c>
      <c r="AJ720">
        <f t="shared" si="164"/>
        <v>0</v>
      </c>
      <c r="AK720" t="str">
        <f t="shared" si="165"/>
        <v>High</v>
      </c>
    </row>
    <row r="721" spans="1:37" x14ac:dyDescent="0.25">
      <c r="A721" s="9">
        <v>44591.916666666664</v>
      </c>
      <c r="B721" s="1" t="str">
        <f t="shared" si="154"/>
        <v>Sunday</v>
      </c>
      <c r="C721" s="1" t="str">
        <f t="shared" si="155"/>
        <v>Weekend</v>
      </c>
      <c r="D721" s="4">
        <f t="shared" si="156"/>
        <v>22</v>
      </c>
      <c r="E721" s="4" t="str">
        <f t="shared" si="157"/>
        <v>Off-Peak</v>
      </c>
      <c r="F721">
        <v>25.169736199649702</v>
      </c>
      <c r="G721">
        <v>40.846946095717499</v>
      </c>
      <c r="H721">
        <v>1466.32297570783</v>
      </c>
      <c r="I721">
        <v>2</v>
      </c>
      <c r="J721" t="s">
        <v>11</v>
      </c>
      <c r="K721" t="s">
        <v>11</v>
      </c>
      <c r="L721">
        <v>14.298108307857101</v>
      </c>
      <c r="M721" t="s">
        <v>18</v>
      </c>
      <c r="N721" t="s">
        <v>19</v>
      </c>
      <c r="O721">
        <v>67.216095415165199</v>
      </c>
      <c r="P721">
        <f t="shared" si="166"/>
        <v>633.51562035995664</v>
      </c>
      <c r="Q721">
        <f t="shared" si="158"/>
        <v>1691.8113899701918</v>
      </c>
      <c r="T721">
        <f t="shared" si="167"/>
        <v>77.384727624209518</v>
      </c>
      <c r="U721">
        <f t="shared" si="159"/>
        <v>10.168632209044318</v>
      </c>
      <c r="AC721" t="str">
        <f t="shared" si="160"/>
        <v>Low</v>
      </c>
      <c r="AD721" t="str">
        <f t="shared" si="161"/>
        <v>Medium</v>
      </c>
      <c r="AH721" t="str">
        <f t="shared" si="162"/>
        <v>Low</v>
      </c>
      <c r="AI721">
        <f t="shared" si="163"/>
        <v>1</v>
      </c>
      <c r="AJ721">
        <f t="shared" si="164"/>
        <v>1</v>
      </c>
      <c r="AK721" t="str">
        <f t="shared" si="165"/>
        <v>Medium</v>
      </c>
    </row>
    <row r="722" spans="1:37" x14ac:dyDescent="0.25">
      <c r="A722" s="9">
        <v>44591.958333333336</v>
      </c>
      <c r="B722" s="1" t="str">
        <f t="shared" si="154"/>
        <v>Sunday</v>
      </c>
      <c r="C722" s="1" t="str">
        <f t="shared" si="155"/>
        <v>Weekend</v>
      </c>
      <c r="D722" s="4">
        <f t="shared" si="156"/>
        <v>23</v>
      </c>
      <c r="E722" s="4" t="str">
        <f t="shared" si="157"/>
        <v>Off-Peak</v>
      </c>
      <c r="F722">
        <v>24.495983699663601</v>
      </c>
      <c r="G722">
        <v>58.3705951032182</v>
      </c>
      <c r="H722">
        <v>1747.4872640224</v>
      </c>
      <c r="I722">
        <v>0</v>
      </c>
      <c r="J722" t="s">
        <v>12</v>
      </c>
      <c r="K722" t="s">
        <v>12</v>
      </c>
      <c r="L722">
        <v>20.059858644951198</v>
      </c>
      <c r="M722" t="s">
        <v>17</v>
      </c>
      <c r="N722" t="s">
        <v>14</v>
      </c>
      <c r="O722">
        <v>71.727159855529095</v>
      </c>
      <c r="P722">
        <f t="shared" si="166"/>
        <v>600.05321741418481</v>
      </c>
      <c r="Q722">
        <f t="shared" si="158"/>
        <v>1757.0273386442061</v>
      </c>
      <c r="T722">
        <f t="shared" si="167"/>
        <v>76.035727763834245</v>
      </c>
      <c r="U722">
        <f t="shared" si="159"/>
        <v>4.3085679083051502</v>
      </c>
      <c r="AC722" t="str">
        <f t="shared" si="160"/>
        <v>Low</v>
      </c>
      <c r="AD722" t="str">
        <f t="shared" si="161"/>
        <v>High</v>
      </c>
      <c r="AH722" t="str">
        <f t="shared" si="162"/>
        <v>Low</v>
      </c>
      <c r="AI722">
        <f t="shared" si="163"/>
        <v>0</v>
      </c>
      <c r="AJ722">
        <f t="shared" si="164"/>
        <v>0</v>
      </c>
      <c r="AK722" t="str">
        <f t="shared" si="165"/>
        <v>Medium</v>
      </c>
    </row>
    <row r="723" spans="1:37" x14ac:dyDescent="0.25">
      <c r="A723" s="9">
        <v>44592</v>
      </c>
      <c r="B723" s="1" t="str">
        <f t="shared" si="154"/>
        <v>Monday</v>
      </c>
      <c r="C723" s="1" t="str">
        <f t="shared" si="155"/>
        <v>Weekday</v>
      </c>
      <c r="D723" s="4">
        <f t="shared" si="156"/>
        <v>0</v>
      </c>
      <c r="E723" s="4" t="str">
        <f t="shared" si="157"/>
        <v>Off-Peak</v>
      </c>
      <c r="F723">
        <v>26.336921209865402</v>
      </c>
      <c r="G723">
        <v>59.950060012183798</v>
      </c>
      <c r="H723">
        <v>1516.90191127667</v>
      </c>
      <c r="I723">
        <v>5</v>
      </c>
      <c r="J723" t="s">
        <v>11</v>
      </c>
      <c r="K723" t="s">
        <v>11</v>
      </c>
      <c r="L723">
        <v>3.7158451697102999</v>
      </c>
      <c r="M723" t="s">
        <v>17</v>
      </c>
      <c r="N723" t="s">
        <v>14</v>
      </c>
      <c r="O723">
        <v>82.496323887517903</v>
      </c>
      <c r="P723">
        <f t="shared" si="166"/>
        <v>693.63341881465806</v>
      </c>
      <c r="Q723">
        <f t="shared" si="158"/>
        <v>2172.6991823290959</v>
      </c>
      <c r="T723">
        <f t="shared" si="167"/>
        <v>79.721687287951895</v>
      </c>
      <c r="U723">
        <f t="shared" si="159"/>
        <v>2.7746365995660085</v>
      </c>
      <c r="AC723" t="str">
        <f t="shared" si="160"/>
        <v>Medium</v>
      </c>
      <c r="AD723" t="str">
        <f t="shared" si="161"/>
        <v>High</v>
      </c>
      <c r="AH723" t="str">
        <f t="shared" si="162"/>
        <v>High</v>
      </c>
      <c r="AI723">
        <f t="shared" si="163"/>
        <v>1</v>
      </c>
      <c r="AJ723">
        <f t="shared" si="164"/>
        <v>1</v>
      </c>
      <c r="AK723" t="str">
        <f t="shared" si="165"/>
        <v>High</v>
      </c>
    </row>
    <row r="724" spans="1:37" x14ac:dyDescent="0.25">
      <c r="A724" s="9">
        <v>44592.041666666664</v>
      </c>
      <c r="B724" s="1" t="str">
        <f t="shared" si="154"/>
        <v>Monday</v>
      </c>
      <c r="C724" s="1" t="str">
        <f t="shared" si="155"/>
        <v>Weekday</v>
      </c>
      <c r="D724" s="4">
        <f t="shared" si="156"/>
        <v>1</v>
      </c>
      <c r="E724" s="4" t="str">
        <f t="shared" si="157"/>
        <v>Off-Peak</v>
      </c>
      <c r="F724">
        <v>27.6078765039172</v>
      </c>
      <c r="G724">
        <v>58.645811421505499</v>
      </c>
      <c r="H724">
        <v>1577.66179924058</v>
      </c>
      <c r="I724">
        <v>1</v>
      </c>
      <c r="J724" t="s">
        <v>11</v>
      </c>
      <c r="K724" t="s">
        <v>12</v>
      </c>
      <c r="L724">
        <v>6.4392682745869595E-2</v>
      </c>
      <c r="M724" t="s">
        <v>21</v>
      </c>
      <c r="N724" t="s">
        <v>19</v>
      </c>
      <c r="O724">
        <v>76.737686318442599</v>
      </c>
      <c r="P724">
        <f t="shared" si="166"/>
        <v>762.1948450555434</v>
      </c>
      <c r="Q724">
        <f t="shared" si="158"/>
        <v>2118.5645670759</v>
      </c>
      <c r="T724">
        <f t="shared" si="167"/>
        <v>82.266417755377944</v>
      </c>
      <c r="U724">
        <f t="shared" si="159"/>
        <v>5.5287314369353453</v>
      </c>
      <c r="AC724" t="str">
        <f t="shared" si="160"/>
        <v>Low</v>
      </c>
      <c r="AD724" t="str">
        <f t="shared" si="161"/>
        <v>High</v>
      </c>
      <c r="AH724" t="str">
        <f t="shared" si="162"/>
        <v>Low</v>
      </c>
      <c r="AI724">
        <f t="shared" si="163"/>
        <v>1</v>
      </c>
      <c r="AJ724">
        <f t="shared" si="164"/>
        <v>0</v>
      </c>
      <c r="AK724" t="str">
        <f t="shared" si="165"/>
        <v>High</v>
      </c>
    </row>
    <row r="725" spans="1:37" x14ac:dyDescent="0.25">
      <c r="A725" s="9">
        <v>44592.083333333336</v>
      </c>
      <c r="B725" s="1" t="str">
        <f t="shared" si="154"/>
        <v>Monday</v>
      </c>
      <c r="C725" s="1" t="str">
        <f t="shared" si="155"/>
        <v>Weekday</v>
      </c>
      <c r="D725" s="4">
        <f t="shared" si="156"/>
        <v>2</v>
      </c>
      <c r="E725" s="4" t="str">
        <f t="shared" si="157"/>
        <v>Off-Peak</v>
      </c>
      <c r="F725">
        <v>26.529837591983799</v>
      </c>
      <c r="G725">
        <v>51.740174098076203</v>
      </c>
      <c r="H725">
        <v>1029.73617360044</v>
      </c>
      <c r="I725">
        <v>3</v>
      </c>
      <c r="J725" t="s">
        <v>11</v>
      </c>
      <c r="K725" t="s">
        <v>11</v>
      </c>
      <c r="L725">
        <v>25.289462120614299</v>
      </c>
      <c r="M725" t="s">
        <v>16</v>
      </c>
      <c r="N725" t="s">
        <v>19</v>
      </c>
      <c r="O725">
        <v>93.218414049302993</v>
      </c>
      <c r="P725">
        <f t="shared" si="166"/>
        <v>703.83228265703679</v>
      </c>
      <c r="Q725">
        <f t="shared" si="158"/>
        <v>2473.0693853103094</v>
      </c>
      <c r="T725">
        <f t="shared" si="167"/>
        <v>80.10794807740676</v>
      </c>
      <c r="U725">
        <f t="shared" si="159"/>
        <v>13.110465971896232</v>
      </c>
      <c r="AC725" t="str">
        <f t="shared" si="160"/>
        <v>Low</v>
      </c>
      <c r="AD725" t="str">
        <f t="shared" si="161"/>
        <v>Medium</v>
      </c>
      <c r="AH725" t="str">
        <f t="shared" si="162"/>
        <v>High</v>
      </c>
      <c r="AI725">
        <f t="shared" si="163"/>
        <v>1</v>
      </c>
      <c r="AJ725">
        <f t="shared" si="164"/>
        <v>1</v>
      </c>
      <c r="AK725" t="str">
        <f t="shared" si="165"/>
        <v>High</v>
      </c>
    </row>
    <row r="726" spans="1:37" x14ac:dyDescent="0.25">
      <c r="A726" s="9">
        <v>44592.125</v>
      </c>
      <c r="B726" s="1" t="str">
        <f t="shared" si="154"/>
        <v>Monday</v>
      </c>
      <c r="C726" s="1" t="str">
        <f t="shared" si="155"/>
        <v>Weekday</v>
      </c>
      <c r="D726" s="4">
        <f t="shared" si="156"/>
        <v>3</v>
      </c>
      <c r="E726" s="4" t="str">
        <f t="shared" si="157"/>
        <v>Off-Peak</v>
      </c>
      <c r="F726">
        <v>21.905272176615298</v>
      </c>
      <c r="G726">
        <v>56.233381450685897</v>
      </c>
      <c r="H726">
        <v>1149.3025057351699</v>
      </c>
      <c r="I726">
        <v>1</v>
      </c>
      <c r="J726" t="s">
        <v>12</v>
      </c>
      <c r="K726" t="s">
        <v>11</v>
      </c>
      <c r="L726">
        <v>5.0315052025447198</v>
      </c>
      <c r="M726" t="s">
        <v>18</v>
      </c>
      <c r="N726" t="s">
        <v>19</v>
      </c>
      <c r="O726">
        <v>78.394550652080895</v>
      </c>
      <c r="P726">
        <f t="shared" si="166"/>
        <v>479.84094913159635</v>
      </c>
      <c r="Q726">
        <f t="shared" si="158"/>
        <v>1717.2539691972863</v>
      </c>
      <c r="T726">
        <f t="shared" si="167"/>
        <v>70.848556684043231</v>
      </c>
      <c r="U726">
        <f t="shared" si="159"/>
        <v>7.5459939680376635</v>
      </c>
      <c r="AC726" t="str">
        <f t="shared" si="160"/>
        <v>Low</v>
      </c>
      <c r="AD726" t="str">
        <f t="shared" si="161"/>
        <v>Medium</v>
      </c>
      <c r="AH726" t="str">
        <f t="shared" si="162"/>
        <v>High</v>
      </c>
      <c r="AI726">
        <f t="shared" si="163"/>
        <v>0</v>
      </c>
      <c r="AJ726">
        <f t="shared" si="164"/>
        <v>1</v>
      </c>
      <c r="AK726" t="str">
        <f t="shared" si="165"/>
        <v>Low</v>
      </c>
    </row>
    <row r="727" spans="1:37" x14ac:dyDescent="0.25">
      <c r="A727" s="9">
        <v>44592.166666666664</v>
      </c>
      <c r="B727" s="1" t="str">
        <f t="shared" si="154"/>
        <v>Monday</v>
      </c>
      <c r="C727" s="1" t="str">
        <f t="shared" si="155"/>
        <v>Weekday</v>
      </c>
      <c r="D727" s="4">
        <f t="shared" si="156"/>
        <v>4</v>
      </c>
      <c r="E727" s="4" t="str">
        <f t="shared" si="157"/>
        <v>Off-Peak</v>
      </c>
      <c r="F727">
        <v>24.470007597678698</v>
      </c>
      <c r="G727">
        <v>56.055887945403697</v>
      </c>
      <c r="H727">
        <v>1495.7751301242499</v>
      </c>
      <c r="I727">
        <v>4</v>
      </c>
      <c r="J727" t="s">
        <v>12</v>
      </c>
      <c r="K727" t="s">
        <v>12</v>
      </c>
      <c r="L727">
        <v>22.582155508076799</v>
      </c>
      <c r="M727" t="s">
        <v>15</v>
      </c>
      <c r="N727" t="s">
        <v>14</v>
      </c>
      <c r="O727">
        <v>68.498917278220901</v>
      </c>
      <c r="P727">
        <f t="shared" si="166"/>
        <v>598.78127183045319</v>
      </c>
      <c r="Q727">
        <f t="shared" si="158"/>
        <v>1676.16902623083</v>
      </c>
      <c r="T727">
        <f t="shared" si="167"/>
        <v>75.983717926465999</v>
      </c>
      <c r="U727">
        <f t="shared" si="159"/>
        <v>7.4848006482450984</v>
      </c>
      <c r="AC727" t="str">
        <f t="shared" si="160"/>
        <v>Low</v>
      </c>
      <c r="AD727" t="str">
        <f t="shared" si="161"/>
        <v>Medium</v>
      </c>
      <c r="AH727" t="str">
        <f t="shared" si="162"/>
        <v>Low</v>
      </c>
      <c r="AI727">
        <f t="shared" si="163"/>
        <v>0</v>
      </c>
      <c r="AJ727">
        <f t="shared" si="164"/>
        <v>0</v>
      </c>
      <c r="AK727" t="str">
        <f t="shared" si="165"/>
        <v>Medium</v>
      </c>
    </row>
    <row r="728" spans="1:37" x14ac:dyDescent="0.25">
      <c r="A728" s="9">
        <v>44592.208333333336</v>
      </c>
      <c r="B728" s="1" t="str">
        <f t="shared" si="154"/>
        <v>Monday</v>
      </c>
      <c r="C728" s="1" t="str">
        <f t="shared" si="155"/>
        <v>Weekday</v>
      </c>
      <c r="D728" s="4">
        <f t="shared" si="156"/>
        <v>5</v>
      </c>
      <c r="E728" s="4" t="str">
        <f t="shared" si="157"/>
        <v>Off-Peak</v>
      </c>
      <c r="F728">
        <v>26.035928837340599</v>
      </c>
      <c r="G728">
        <v>54.8486688076325</v>
      </c>
      <c r="H728">
        <v>1473.13331718417</v>
      </c>
      <c r="I728">
        <v>5</v>
      </c>
      <c r="J728" t="s">
        <v>11</v>
      </c>
      <c r="K728" t="s">
        <v>12</v>
      </c>
      <c r="L728">
        <v>4.9915567499467697</v>
      </c>
      <c r="M728" t="s">
        <v>17</v>
      </c>
      <c r="N728" t="s">
        <v>14</v>
      </c>
      <c r="O728">
        <v>73.623689303559402</v>
      </c>
      <c r="P728">
        <f t="shared" si="166"/>
        <v>677.86959042306376</v>
      </c>
      <c r="Q728">
        <f t="shared" si="158"/>
        <v>1916.8611354499469</v>
      </c>
      <c r="T728">
        <f t="shared" si="167"/>
        <v>79.119034728564941</v>
      </c>
      <c r="U728">
        <f t="shared" si="159"/>
        <v>5.4953454250055387</v>
      </c>
      <c r="AC728" t="str">
        <f t="shared" si="160"/>
        <v>Medium</v>
      </c>
      <c r="AD728" t="str">
        <f t="shared" si="161"/>
        <v>Medium</v>
      </c>
      <c r="AH728" t="str">
        <f t="shared" si="162"/>
        <v>Low</v>
      </c>
      <c r="AI728">
        <f t="shared" si="163"/>
        <v>1</v>
      </c>
      <c r="AJ728">
        <f t="shared" si="164"/>
        <v>0</v>
      </c>
      <c r="AK728" t="str">
        <f t="shared" si="165"/>
        <v>High</v>
      </c>
    </row>
    <row r="729" spans="1:37" x14ac:dyDescent="0.25">
      <c r="A729" s="9">
        <v>44592.25</v>
      </c>
      <c r="B729" s="1" t="str">
        <f t="shared" si="154"/>
        <v>Monday</v>
      </c>
      <c r="C729" s="1" t="str">
        <f t="shared" si="155"/>
        <v>Weekday</v>
      </c>
      <c r="D729" s="4">
        <f t="shared" si="156"/>
        <v>6</v>
      </c>
      <c r="E729" s="4" t="str">
        <f t="shared" si="157"/>
        <v>Off-Peak</v>
      </c>
      <c r="F729">
        <v>27.621686290258801</v>
      </c>
      <c r="G729">
        <v>57.4645956072766</v>
      </c>
      <c r="H729">
        <v>1294.0800964095899</v>
      </c>
      <c r="I729">
        <v>1</v>
      </c>
      <c r="J729" t="s">
        <v>11</v>
      </c>
      <c r="K729" t="s">
        <v>12</v>
      </c>
      <c r="L729">
        <v>23.026803451563101</v>
      </c>
      <c r="M729" t="s">
        <v>20</v>
      </c>
      <c r="N729" t="s">
        <v>14</v>
      </c>
      <c r="O729">
        <v>84.160066999051395</v>
      </c>
      <c r="P729">
        <f t="shared" si="166"/>
        <v>762.95755351747096</v>
      </c>
      <c r="Q729">
        <f t="shared" si="158"/>
        <v>2324.6429688149601</v>
      </c>
      <c r="T729">
        <f t="shared" si="167"/>
        <v>82.294067967951577</v>
      </c>
      <c r="U729">
        <f t="shared" si="159"/>
        <v>1.8659990310998182</v>
      </c>
      <c r="AC729" t="str">
        <f t="shared" si="160"/>
        <v>Low</v>
      </c>
      <c r="AD729" t="str">
        <f t="shared" si="161"/>
        <v>Medium</v>
      </c>
      <c r="AH729" t="str">
        <f t="shared" si="162"/>
        <v>High</v>
      </c>
      <c r="AI729">
        <f t="shared" si="163"/>
        <v>1</v>
      </c>
      <c r="AJ729">
        <f t="shared" si="164"/>
        <v>0</v>
      </c>
      <c r="AK729" t="str">
        <f t="shared" si="165"/>
        <v>High</v>
      </c>
    </row>
    <row r="730" spans="1:37" x14ac:dyDescent="0.25">
      <c r="A730" s="9">
        <v>44592.291666666664</v>
      </c>
      <c r="B730" s="1" t="str">
        <f t="shared" si="154"/>
        <v>Monday</v>
      </c>
      <c r="C730" s="1" t="str">
        <f t="shared" si="155"/>
        <v>Weekday</v>
      </c>
      <c r="D730" s="4">
        <f t="shared" si="156"/>
        <v>7</v>
      </c>
      <c r="E730" s="4" t="str">
        <f t="shared" si="157"/>
        <v>Off-Peak</v>
      </c>
      <c r="F730">
        <v>23.659695396513399</v>
      </c>
      <c r="G730">
        <v>34.094274090923797</v>
      </c>
      <c r="H730">
        <v>1403.37266725429</v>
      </c>
      <c r="I730">
        <v>0</v>
      </c>
      <c r="J730" t="s">
        <v>12</v>
      </c>
      <c r="K730" t="s">
        <v>11</v>
      </c>
      <c r="L730">
        <v>20.592357059662199</v>
      </c>
      <c r="M730" t="s">
        <v>13</v>
      </c>
      <c r="N730" t="s">
        <v>14</v>
      </c>
      <c r="O730">
        <v>71.952396118521804</v>
      </c>
      <c r="P730">
        <f t="shared" si="166"/>
        <v>559.78118625579737</v>
      </c>
      <c r="Q730">
        <f t="shared" si="158"/>
        <v>1702.3717752134989</v>
      </c>
      <c r="T730">
        <f t="shared" si="167"/>
        <v>74.361295677561642</v>
      </c>
      <c r="U730">
        <f t="shared" si="159"/>
        <v>2.4088995590398383</v>
      </c>
      <c r="AC730" t="str">
        <f t="shared" si="160"/>
        <v>Low</v>
      </c>
      <c r="AD730" t="str">
        <f t="shared" si="161"/>
        <v>Medium</v>
      </c>
      <c r="AH730" t="str">
        <f t="shared" si="162"/>
        <v>Low</v>
      </c>
      <c r="AI730">
        <f t="shared" si="163"/>
        <v>0</v>
      </c>
      <c r="AJ730">
        <f t="shared" si="164"/>
        <v>1</v>
      </c>
      <c r="AK730" t="str">
        <f t="shared" si="165"/>
        <v>Medium</v>
      </c>
    </row>
    <row r="731" spans="1:37" x14ac:dyDescent="0.25">
      <c r="A731" s="9">
        <v>44592.333333333336</v>
      </c>
      <c r="B731" s="1" t="str">
        <f t="shared" si="154"/>
        <v>Monday</v>
      </c>
      <c r="C731" s="1" t="str">
        <f t="shared" si="155"/>
        <v>Weekday</v>
      </c>
      <c r="D731" s="4">
        <f t="shared" si="156"/>
        <v>8</v>
      </c>
      <c r="E731" s="4" t="str">
        <f t="shared" si="157"/>
        <v>Peak</v>
      </c>
      <c r="F731">
        <v>28.253687926194001</v>
      </c>
      <c r="G731">
        <v>53.141331650538298</v>
      </c>
      <c r="H731">
        <v>1940.8988192813799</v>
      </c>
      <c r="I731">
        <v>0</v>
      </c>
      <c r="J731" t="s">
        <v>12</v>
      </c>
      <c r="K731" t="s">
        <v>11</v>
      </c>
      <c r="L731">
        <v>13.743238087156399</v>
      </c>
      <c r="M731" t="s">
        <v>15</v>
      </c>
      <c r="N731" t="s">
        <v>14</v>
      </c>
      <c r="O731">
        <v>86.853078924296796</v>
      </c>
      <c r="P731">
        <f t="shared" si="166"/>
        <v>798.27088143076071</v>
      </c>
      <c r="Q731">
        <f t="shared" si="158"/>
        <v>2453.9197873561789</v>
      </c>
      <c r="T731">
        <f t="shared" si="167"/>
        <v>83.559473467227832</v>
      </c>
      <c r="U731">
        <f t="shared" si="159"/>
        <v>3.2936054570689635</v>
      </c>
      <c r="AC731" t="str">
        <f t="shared" si="160"/>
        <v>Low</v>
      </c>
      <c r="AD731" t="str">
        <f t="shared" si="161"/>
        <v>High</v>
      </c>
      <c r="AH731" t="str">
        <f t="shared" si="162"/>
        <v>High</v>
      </c>
      <c r="AI731">
        <f t="shared" si="163"/>
        <v>0</v>
      </c>
      <c r="AJ731">
        <f t="shared" si="164"/>
        <v>1</v>
      </c>
      <c r="AK731" t="str">
        <f t="shared" si="165"/>
        <v>High</v>
      </c>
    </row>
    <row r="732" spans="1:37" x14ac:dyDescent="0.25">
      <c r="A732" s="9">
        <v>44592.375</v>
      </c>
      <c r="B732" s="1" t="str">
        <f t="shared" si="154"/>
        <v>Monday</v>
      </c>
      <c r="C732" s="1" t="str">
        <f t="shared" si="155"/>
        <v>Weekday</v>
      </c>
      <c r="D732" s="4">
        <f t="shared" si="156"/>
        <v>9</v>
      </c>
      <c r="E732" s="4" t="str">
        <f t="shared" si="157"/>
        <v>Peak</v>
      </c>
      <c r="F732">
        <v>23.2919283816329</v>
      </c>
      <c r="G732">
        <v>52.139179324114899</v>
      </c>
      <c r="H732">
        <v>1249.7397170946399</v>
      </c>
      <c r="I732">
        <v>2</v>
      </c>
      <c r="J732" t="s">
        <v>11</v>
      </c>
      <c r="K732" t="s">
        <v>12</v>
      </c>
      <c r="L732">
        <v>23.034882796590601</v>
      </c>
      <c r="M732" t="s">
        <v>16</v>
      </c>
      <c r="N732" t="s">
        <v>19</v>
      </c>
      <c r="O732">
        <v>76.961199133594405</v>
      </c>
      <c r="P732">
        <f t="shared" si="166"/>
        <v>542.51392773511623</v>
      </c>
      <c r="Q732">
        <f t="shared" si="158"/>
        <v>1792.5747383842688</v>
      </c>
      <c r="T732">
        <f t="shared" si="167"/>
        <v>73.624945679996273</v>
      </c>
      <c r="U732">
        <f t="shared" si="159"/>
        <v>3.3362534535981325</v>
      </c>
      <c r="AC732" t="str">
        <f t="shared" si="160"/>
        <v>Low</v>
      </c>
      <c r="AD732" t="str">
        <f t="shared" si="161"/>
        <v>Medium</v>
      </c>
      <c r="AH732" t="str">
        <f t="shared" si="162"/>
        <v>Low</v>
      </c>
      <c r="AI732">
        <f t="shared" si="163"/>
        <v>1</v>
      </c>
      <c r="AJ732">
        <f t="shared" si="164"/>
        <v>0</v>
      </c>
      <c r="AK732" t="str">
        <f t="shared" si="165"/>
        <v>Medium</v>
      </c>
    </row>
    <row r="733" spans="1:37" x14ac:dyDescent="0.25">
      <c r="A733" s="9">
        <v>44592.416666666664</v>
      </c>
      <c r="B733" s="1" t="str">
        <f t="shared" si="154"/>
        <v>Monday</v>
      </c>
      <c r="C733" s="1" t="str">
        <f t="shared" si="155"/>
        <v>Weekday</v>
      </c>
      <c r="D733" s="4">
        <f t="shared" si="156"/>
        <v>10</v>
      </c>
      <c r="E733" s="4" t="str">
        <f t="shared" si="157"/>
        <v>Peak</v>
      </c>
      <c r="F733">
        <v>23.512909501516098</v>
      </c>
      <c r="G733">
        <v>38.977815966494397</v>
      </c>
      <c r="H733">
        <v>1810.8735063470201</v>
      </c>
      <c r="I733">
        <v>1</v>
      </c>
      <c r="J733" t="s">
        <v>12</v>
      </c>
      <c r="K733" t="s">
        <v>12</v>
      </c>
      <c r="L733">
        <v>3.1224838231141399</v>
      </c>
      <c r="M733" t="s">
        <v>21</v>
      </c>
      <c r="N733" t="s">
        <v>14</v>
      </c>
      <c r="O733">
        <v>64.734084958688996</v>
      </c>
      <c r="P733">
        <f t="shared" si="166"/>
        <v>552.85691322648597</v>
      </c>
      <c r="Q733">
        <f t="shared" si="158"/>
        <v>1522.086681297109</v>
      </c>
      <c r="T733">
        <f t="shared" si="167"/>
        <v>74.067398212453156</v>
      </c>
      <c r="U733">
        <f t="shared" si="159"/>
        <v>9.3333132537641603</v>
      </c>
      <c r="AC733" t="str">
        <f t="shared" si="160"/>
        <v>Low</v>
      </c>
      <c r="AD733" t="str">
        <f t="shared" si="161"/>
        <v>High</v>
      </c>
      <c r="AH733" t="str">
        <f t="shared" si="162"/>
        <v>Low</v>
      </c>
      <c r="AI733">
        <f t="shared" si="163"/>
        <v>0</v>
      </c>
      <c r="AJ733">
        <f t="shared" si="164"/>
        <v>0</v>
      </c>
      <c r="AK733" t="str">
        <f t="shared" si="165"/>
        <v>Medium</v>
      </c>
    </row>
    <row r="734" spans="1:37" x14ac:dyDescent="0.25">
      <c r="A734" s="9">
        <v>44592.458333333336</v>
      </c>
      <c r="B734" s="1" t="str">
        <f t="shared" si="154"/>
        <v>Monday</v>
      </c>
      <c r="C734" s="1" t="str">
        <f t="shared" si="155"/>
        <v>Weekday</v>
      </c>
      <c r="D734" s="4">
        <f t="shared" si="156"/>
        <v>11</v>
      </c>
      <c r="E734" s="4" t="str">
        <f t="shared" si="157"/>
        <v>Peak</v>
      </c>
      <c r="F734">
        <v>20.818448560599599</v>
      </c>
      <c r="G734">
        <v>39.287923425325701</v>
      </c>
      <c r="H734">
        <v>1734.9232264019499</v>
      </c>
      <c r="I734">
        <v>4</v>
      </c>
      <c r="J734" t="s">
        <v>12</v>
      </c>
      <c r="K734" t="s">
        <v>11</v>
      </c>
      <c r="L734">
        <v>24.2910450085859</v>
      </c>
      <c r="M734" t="s">
        <v>20</v>
      </c>
      <c r="N734" t="s">
        <v>19</v>
      </c>
      <c r="O734">
        <v>60.719349203758703</v>
      </c>
      <c r="P734">
        <f t="shared" si="166"/>
        <v>433.40780047033149</v>
      </c>
      <c r="Q734">
        <f t="shared" si="158"/>
        <v>1264.0826480315347</v>
      </c>
      <c r="T734">
        <f t="shared" si="167"/>
        <v>68.672498107209776</v>
      </c>
      <c r="U734">
        <f t="shared" si="159"/>
        <v>7.9531489034510727</v>
      </c>
      <c r="AC734" t="str">
        <f t="shared" si="160"/>
        <v>Low</v>
      </c>
      <c r="AD734" t="str">
        <f t="shared" si="161"/>
        <v>High</v>
      </c>
      <c r="AH734" t="str">
        <f t="shared" si="162"/>
        <v>Low</v>
      </c>
      <c r="AI734">
        <f t="shared" si="163"/>
        <v>0</v>
      </c>
      <c r="AJ734">
        <f t="shared" si="164"/>
        <v>1</v>
      </c>
      <c r="AK734" t="str">
        <f t="shared" si="165"/>
        <v>Low</v>
      </c>
    </row>
    <row r="735" spans="1:37" x14ac:dyDescent="0.25">
      <c r="A735" s="9">
        <v>44592.5</v>
      </c>
      <c r="B735" s="1" t="str">
        <f t="shared" si="154"/>
        <v>Monday</v>
      </c>
      <c r="C735" s="1" t="str">
        <f t="shared" si="155"/>
        <v>Weekday</v>
      </c>
      <c r="D735" s="4">
        <f t="shared" si="156"/>
        <v>12</v>
      </c>
      <c r="E735" s="4" t="str">
        <f t="shared" si="157"/>
        <v>Peak</v>
      </c>
      <c r="F735">
        <v>24.258571058426099</v>
      </c>
      <c r="G735">
        <v>32.210802701623599</v>
      </c>
      <c r="H735">
        <v>1210.19964045546</v>
      </c>
      <c r="I735">
        <v>1</v>
      </c>
      <c r="J735" t="s">
        <v>11</v>
      </c>
      <c r="K735" t="s">
        <v>12</v>
      </c>
      <c r="L735">
        <v>2.0578318618821498</v>
      </c>
      <c r="M735" t="s">
        <v>13</v>
      </c>
      <c r="N735" t="s">
        <v>19</v>
      </c>
      <c r="O735">
        <v>79.536413494738895</v>
      </c>
      <c r="P735">
        <f t="shared" si="166"/>
        <v>588.47826979670833</v>
      </c>
      <c r="Q735">
        <f t="shared" si="158"/>
        <v>1929.4397384944841</v>
      </c>
      <c r="T735">
        <f t="shared" si="167"/>
        <v>75.560375731912544</v>
      </c>
      <c r="U735">
        <f t="shared" si="159"/>
        <v>3.9760377628263512</v>
      </c>
      <c r="AC735" t="str">
        <f t="shared" si="160"/>
        <v>Low</v>
      </c>
      <c r="AD735" t="str">
        <f t="shared" si="161"/>
        <v>Medium</v>
      </c>
      <c r="AH735" t="str">
        <f t="shared" si="162"/>
        <v>High</v>
      </c>
      <c r="AI735">
        <f t="shared" si="163"/>
        <v>1</v>
      </c>
      <c r="AJ735">
        <f t="shared" si="164"/>
        <v>0</v>
      </c>
      <c r="AK735" t="str">
        <f t="shared" si="165"/>
        <v>Medium</v>
      </c>
    </row>
    <row r="736" spans="1:37" x14ac:dyDescent="0.25">
      <c r="A736" s="9">
        <v>44592.541666666664</v>
      </c>
      <c r="B736" s="1" t="str">
        <f t="shared" si="154"/>
        <v>Monday</v>
      </c>
      <c r="C736" s="1" t="str">
        <f t="shared" si="155"/>
        <v>Weekday</v>
      </c>
      <c r="D736" s="4">
        <f t="shared" si="156"/>
        <v>13</v>
      </c>
      <c r="E736" s="4" t="str">
        <f t="shared" si="157"/>
        <v>Peak</v>
      </c>
      <c r="F736">
        <v>22.859093092943901</v>
      </c>
      <c r="G736">
        <v>54.965986794105802</v>
      </c>
      <c r="H736">
        <v>1582.26268454208</v>
      </c>
      <c r="I736">
        <v>2</v>
      </c>
      <c r="J736" t="s">
        <v>12</v>
      </c>
      <c r="K736" t="s">
        <v>12</v>
      </c>
      <c r="L736">
        <v>19.466651409317102</v>
      </c>
      <c r="M736" t="s">
        <v>21</v>
      </c>
      <c r="N736" t="s">
        <v>19</v>
      </c>
      <c r="O736">
        <v>71.895917890877101</v>
      </c>
      <c r="P736">
        <f t="shared" si="166"/>
        <v>522.53813703187552</v>
      </c>
      <c r="Q736">
        <f t="shared" si="158"/>
        <v>1643.4754800702106</v>
      </c>
      <c r="T736">
        <f t="shared" si="167"/>
        <v>72.758314767281291</v>
      </c>
      <c r="U736">
        <f t="shared" si="159"/>
        <v>0.86239687640419049</v>
      </c>
      <c r="AC736" t="str">
        <f t="shared" si="160"/>
        <v>Low</v>
      </c>
      <c r="AD736" t="str">
        <f t="shared" si="161"/>
        <v>High</v>
      </c>
      <c r="AH736" t="str">
        <f t="shared" si="162"/>
        <v>Low</v>
      </c>
      <c r="AI736">
        <f t="shared" si="163"/>
        <v>0</v>
      </c>
      <c r="AJ736">
        <f t="shared" si="164"/>
        <v>0</v>
      </c>
      <c r="AK736" t="str">
        <f t="shared" si="165"/>
        <v>Medium</v>
      </c>
    </row>
    <row r="737" spans="1:37" x14ac:dyDescent="0.25">
      <c r="A737" s="9">
        <v>44592.583333333336</v>
      </c>
      <c r="B737" s="1" t="str">
        <f t="shared" si="154"/>
        <v>Monday</v>
      </c>
      <c r="C737" s="1" t="str">
        <f t="shared" si="155"/>
        <v>Weekday</v>
      </c>
      <c r="D737" s="4">
        <f t="shared" si="156"/>
        <v>14</v>
      </c>
      <c r="E737" s="4" t="str">
        <f t="shared" si="157"/>
        <v>Peak</v>
      </c>
      <c r="F737">
        <v>27.8728833545741</v>
      </c>
      <c r="G737">
        <v>57.021191974215498</v>
      </c>
      <c r="H737">
        <v>1280.5104651270101</v>
      </c>
      <c r="I737">
        <v>2</v>
      </c>
      <c r="J737" t="s">
        <v>11</v>
      </c>
      <c r="K737" t="s">
        <v>12</v>
      </c>
      <c r="L737">
        <v>3.29306726586448</v>
      </c>
      <c r="M737" t="s">
        <v>15</v>
      </c>
      <c r="N737" t="s">
        <v>19</v>
      </c>
      <c r="O737">
        <v>82.298800620253601</v>
      </c>
      <c r="P737">
        <f t="shared" si="166"/>
        <v>776.89762649769386</v>
      </c>
      <c r="Q737">
        <f t="shared" si="158"/>
        <v>2293.9048699096793</v>
      </c>
      <c r="T737">
        <f t="shared" si="167"/>
        <v>82.797019429645616</v>
      </c>
      <c r="U737">
        <f t="shared" si="159"/>
        <v>0.49821880939201435</v>
      </c>
      <c r="AC737" t="str">
        <f t="shared" si="160"/>
        <v>Low</v>
      </c>
      <c r="AD737" t="str">
        <f t="shared" si="161"/>
        <v>Medium</v>
      </c>
      <c r="AH737" t="str">
        <f t="shared" si="162"/>
        <v>High</v>
      </c>
      <c r="AI737">
        <f t="shared" si="163"/>
        <v>1</v>
      </c>
      <c r="AJ737">
        <f t="shared" si="164"/>
        <v>0</v>
      </c>
      <c r="AK737" t="str">
        <f t="shared" si="165"/>
        <v>High</v>
      </c>
    </row>
    <row r="738" spans="1:37" x14ac:dyDescent="0.25">
      <c r="A738" s="9">
        <v>44592.625</v>
      </c>
      <c r="B738" s="1" t="str">
        <f t="shared" si="154"/>
        <v>Monday</v>
      </c>
      <c r="C738" s="1" t="str">
        <f t="shared" si="155"/>
        <v>Weekday</v>
      </c>
      <c r="D738" s="4">
        <f t="shared" si="156"/>
        <v>15</v>
      </c>
      <c r="E738" s="4" t="str">
        <f t="shared" si="157"/>
        <v>Peak</v>
      </c>
      <c r="F738">
        <v>28.822226962483899</v>
      </c>
      <c r="G738">
        <v>36.073548177603797</v>
      </c>
      <c r="H738">
        <v>1581.5527681118499</v>
      </c>
      <c r="I738">
        <v>9</v>
      </c>
      <c r="J738" t="s">
        <v>11</v>
      </c>
      <c r="K738" t="s">
        <v>12</v>
      </c>
      <c r="L738">
        <v>28.1849027709059</v>
      </c>
      <c r="M738" t="s">
        <v>21</v>
      </c>
      <c r="N738" t="s">
        <v>19</v>
      </c>
      <c r="O738">
        <v>86.264591415246599</v>
      </c>
      <c r="P738">
        <f t="shared" si="166"/>
        <v>830.72076707693384</v>
      </c>
      <c r="Q738">
        <f t="shared" si="158"/>
        <v>2486.3376325961776</v>
      </c>
      <c r="T738">
        <f t="shared" si="167"/>
        <v>84.697812962203798</v>
      </c>
      <c r="U738">
        <f t="shared" si="159"/>
        <v>1.5667784530428008</v>
      </c>
      <c r="AC738" t="str">
        <f t="shared" si="160"/>
        <v>High</v>
      </c>
      <c r="AD738" t="str">
        <f t="shared" si="161"/>
        <v>High</v>
      </c>
      <c r="AH738" t="str">
        <f t="shared" si="162"/>
        <v>High</v>
      </c>
      <c r="AI738">
        <f t="shared" si="163"/>
        <v>1</v>
      </c>
      <c r="AJ738">
        <f t="shared" si="164"/>
        <v>0</v>
      </c>
      <c r="AK738" t="str">
        <f t="shared" si="165"/>
        <v>High</v>
      </c>
    </row>
    <row r="739" spans="1:37" x14ac:dyDescent="0.25">
      <c r="A739" s="9">
        <v>44592.666666666664</v>
      </c>
      <c r="B739" s="1" t="str">
        <f t="shared" si="154"/>
        <v>Monday</v>
      </c>
      <c r="C739" s="1" t="str">
        <f t="shared" si="155"/>
        <v>Weekday</v>
      </c>
      <c r="D739" s="4">
        <f t="shared" si="156"/>
        <v>16</v>
      </c>
      <c r="E739" s="4" t="str">
        <f t="shared" si="157"/>
        <v>Peak</v>
      </c>
      <c r="F739">
        <v>26.480499833230098</v>
      </c>
      <c r="G739">
        <v>46.178226207434903</v>
      </c>
      <c r="H739">
        <v>1723.8442190286601</v>
      </c>
      <c r="I739">
        <v>1</v>
      </c>
      <c r="J739" t="s">
        <v>11</v>
      </c>
      <c r="K739" t="s">
        <v>12</v>
      </c>
      <c r="L739">
        <v>2.0510550835553398</v>
      </c>
      <c r="M739" t="s">
        <v>15</v>
      </c>
      <c r="N739" t="s">
        <v>19</v>
      </c>
      <c r="O739">
        <v>77.181381426260899</v>
      </c>
      <c r="P739">
        <f t="shared" si="166"/>
        <v>701.21687141769928</v>
      </c>
      <c r="Q739">
        <f t="shared" si="158"/>
        <v>2043.8015579865703</v>
      </c>
      <c r="T739">
        <f t="shared" si="167"/>
        <v>80.009163093794314</v>
      </c>
      <c r="U739">
        <f t="shared" si="159"/>
        <v>2.8277816675334151</v>
      </c>
      <c r="AC739" t="str">
        <f t="shared" si="160"/>
        <v>Low</v>
      </c>
      <c r="AD739" t="str">
        <f t="shared" si="161"/>
        <v>High</v>
      </c>
      <c r="AH739" t="str">
        <f t="shared" si="162"/>
        <v>High</v>
      </c>
      <c r="AI739">
        <f t="shared" si="163"/>
        <v>1</v>
      </c>
      <c r="AJ739">
        <f t="shared" si="164"/>
        <v>0</v>
      </c>
      <c r="AK739" t="str">
        <f t="shared" si="165"/>
        <v>High</v>
      </c>
    </row>
    <row r="740" spans="1:37" x14ac:dyDescent="0.25">
      <c r="A740" s="9">
        <v>44592.708333333336</v>
      </c>
      <c r="B740" s="1" t="str">
        <f t="shared" si="154"/>
        <v>Monday</v>
      </c>
      <c r="C740" s="1" t="str">
        <f t="shared" si="155"/>
        <v>Weekday</v>
      </c>
      <c r="D740" s="4">
        <f t="shared" si="156"/>
        <v>17</v>
      </c>
      <c r="E740" s="4" t="str">
        <f t="shared" si="157"/>
        <v>Peak</v>
      </c>
      <c r="F740">
        <v>27.1853507264454</v>
      </c>
      <c r="G740">
        <v>33.581353040105498</v>
      </c>
      <c r="H740">
        <v>1457.56645614178</v>
      </c>
      <c r="I740">
        <v>4</v>
      </c>
      <c r="J740" t="s">
        <v>11</v>
      </c>
      <c r="K740" t="s">
        <v>12</v>
      </c>
      <c r="L740">
        <v>4.3122609631385798</v>
      </c>
      <c r="M740" t="s">
        <v>17</v>
      </c>
      <c r="N740" t="s">
        <v>14</v>
      </c>
      <c r="O740">
        <v>88.351605748298397</v>
      </c>
      <c r="P740">
        <f t="shared" si="166"/>
        <v>739.04329411984543</v>
      </c>
      <c r="Q740">
        <f t="shared" si="158"/>
        <v>2401.8693895121214</v>
      </c>
      <c r="T740">
        <f t="shared" si="167"/>
        <v>81.420428738897598</v>
      </c>
      <c r="U740">
        <f t="shared" si="159"/>
        <v>6.9311770094007983</v>
      </c>
      <c r="AC740" t="str">
        <f t="shared" si="160"/>
        <v>Low</v>
      </c>
      <c r="AD740" t="str">
        <f t="shared" si="161"/>
        <v>Medium</v>
      </c>
      <c r="AH740" t="str">
        <f t="shared" si="162"/>
        <v>High</v>
      </c>
      <c r="AI740">
        <f t="shared" si="163"/>
        <v>1</v>
      </c>
      <c r="AJ740">
        <f t="shared" si="164"/>
        <v>0</v>
      </c>
      <c r="AK740" t="str">
        <f t="shared" si="165"/>
        <v>High</v>
      </c>
    </row>
    <row r="741" spans="1:37" x14ac:dyDescent="0.25">
      <c r="A741" s="9">
        <v>44592.75</v>
      </c>
      <c r="B741" s="1" t="str">
        <f t="shared" si="154"/>
        <v>Monday</v>
      </c>
      <c r="C741" s="1" t="str">
        <f t="shared" si="155"/>
        <v>Weekday</v>
      </c>
      <c r="D741" s="4">
        <f t="shared" si="156"/>
        <v>18</v>
      </c>
      <c r="E741" s="4" t="str">
        <f t="shared" si="157"/>
        <v>Peak</v>
      </c>
      <c r="F741">
        <v>28.108716915075501</v>
      </c>
      <c r="G741">
        <v>38.0864885692908</v>
      </c>
      <c r="H741">
        <v>1933.5477565650101</v>
      </c>
      <c r="I741">
        <v>0</v>
      </c>
      <c r="J741" t="s">
        <v>11</v>
      </c>
      <c r="K741" t="s">
        <v>11</v>
      </c>
      <c r="L741">
        <v>26.074014072169799</v>
      </c>
      <c r="M741" t="s">
        <v>21</v>
      </c>
      <c r="N741" t="s">
        <v>19</v>
      </c>
      <c r="O741">
        <v>79.668309622251599</v>
      </c>
      <c r="P741">
        <f t="shared" si="166"/>
        <v>790.09996661185164</v>
      </c>
      <c r="Q741">
        <f t="shared" si="158"/>
        <v>2239.3739622744556</v>
      </c>
      <c r="T741">
        <f t="shared" si="167"/>
        <v>83.269209796575254</v>
      </c>
      <c r="U741">
        <f t="shared" si="159"/>
        <v>3.6009001743236553</v>
      </c>
      <c r="AC741" t="str">
        <f t="shared" si="160"/>
        <v>Low</v>
      </c>
      <c r="AD741" t="str">
        <f t="shared" si="161"/>
        <v>High</v>
      </c>
      <c r="AH741" t="str">
        <f t="shared" si="162"/>
        <v>High</v>
      </c>
      <c r="AI741">
        <f t="shared" si="163"/>
        <v>1</v>
      </c>
      <c r="AJ741">
        <f t="shared" si="164"/>
        <v>1</v>
      </c>
      <c r="AK741" t="str">
        <f t="shared" si="165"/>
        <v>High</v>
      </c>
    </row>
    <row r="742" spans="1:37" x14ac:dyDescent="0.25">
      <c r="A742" s="9">
        <v>44592.791666666664</v>
      </c>
      <c r="B742" s="1" t="str">
        <f t="shared" si="154"/>
        <v>Monday</v>
      </c>
      <c r="C742" s="1" t="str">
        <f t="shared" si="155"/>
        <v>Weekday</v>
      </c>
      <c r="D742" s="4">
        <f t="shared" si="156"/>
        <v>19</v>
      </c>
      <c r="E742" s="4" t="str">
        <f t="shared" si="157"/>
        <v>Peak</v>
      </c>
      <c r="F742">
        <v>24.6781592008169</v>
      </c>
      <c r="G742">
        <v>50.184793748219903</v>
      </c>
      <c r="H742">
        <v>1896.72144417749</v>
      </c>
      <c r="I742">
        <v>6</v>
      </c>
      <c r="J742" t="s">
        <v>12</v>
      </c>
      <c r="K742" t="s">
        <v>11</v>
      </c>
      <c r="L742">
        <v>7.2888076570216098</v>
      </c>
      <c r="M742" t="s">
        <v>20</v>
      </c>
      <c r="N742" t="s">
        <v>14</v>
      </c>
      <c r="O742">
        <v>75.387545137464798</v>
      </c>
      <c r="P742">
        <f t="shared" si="166"/>
        <v>609.01154154086385</v>
      </c>
      <c r="Q742">
        <f t="shared" si="158"/>
        <v>1860.4258406611264</v>
      </c>
      <c r="T742">
        <f t="shared" si="167"/>
        <v>76.400482960474946</v>
      </c>
      <c r="U742">
        <f t="shared" si="159"/>
        <v>1.012937823010148</v>
      </c>
      <c r="AC742" t="str">
        <f t="shared" si="160"/>
        <v>High</v>
      </c>
      <c r="AD742" t="str">
        <f t="shared" si="161"/>
        <v>High</v>
      </c>
      <c r="AH742" t="str">
        <f t="shared" si="162"/>
        <v>Low</v>
      </c>
      <c r="AI742">
        <f t="shared" si="163"/>
        <v>0</v>
      </c>
      <c r="AJ742">
        <f t="shared" si="164"/>
        <v>1</v>
      </c>
      <c r="AK742" t="str">
        <f t="shared" si="165"/>
        <v>Medium</v>
      </c>
    </row>
    <row r="743" spans="1:37" x14ac:dyDescent="0.25">
      <c r="A743" s="9">
        <v>44592.833333333336</v>
      </c>
      <c r="B743" s="1" t="str">
        <f t="shared" si="154"/>
        <v>Monday</v>
      </c>
      <c r="C743" s="1" t="str">
        <f t="shared" si="155"/>
        <v>Weekday</v>
      </c>
      <c r="D743" s="4">
        <f t="shared" si="156"/>
        <v>20</v>
      </c>
      <c r="E743" s="4" t="str">
        <f t="shared" si="157"/>
        <v>Peak</v>
      </c>
      <c r="F743">
        <v>25.154023578344599</v>
      </c>
      <c r="G743">
        <v>37.5934890957611</v>
      </c>
      <c r="H743">
        <v>1869.5985483259601</v>
      </c>
      <c r="I743">
        <v>6</v>
      </c>
      <c r="J743" t="s">
        <v>12</v>
      </c>
      <c r="K743" t="s">
        <v>11</v>
      </c>
      <c r="L743">
        <v>5.1766003868429502</v>
      </c>
      <c r="M743" t="s">
        <v>13</v>
      </c>
      <c r="N743" t="s">
        <v>19</v>
      </c>
      <c r="O743">
        <v>79.431363411160802</v>
      </c>
      <c r="P743">
        <f t="shared" si="166"/>
        <v>632.72490217991606</v>
      </c>
      <c r="Q743">
        <f t="shared" si="158"/>
        <v>1998.0183881043972</v>
      </c>
      <c r="T743">
        <f t="shared" si="167"/>
        <v>77.353267519872773</v>
      </c>
      <c r="U743">
        <f t="shared" si="159"/>
        <v>2.0780958912880294</v>
      </c>
      <c r="AC743" t="str">
        <f t="shared" si="160"/>
        <v>High</v>
      </c>
      <c r="AD743" t="str">
        <f t="shared" si="161"/>
        <v>High</v>
      </c>
      <c r="AH743" t="str">
        <f t="shared" si="162"/>
        <v>High</v>
      </c>
      <c r="AI743">
        <f t="shared" si="163"/>
        <v>0</v>
      </c>
      <c r="AJ743">
        <f t="shared" si="164"/>
        <v>1</v>
      </c>
      <c r="AK743" t="str">
        <f t="shared" si="165"/>
        <v>Medium</v>
      </c>
    </row>
    <row r="744" spans="1:37" x14ac:dyDescent="0.25">
      <c r="A744" s="9">
        <v>44592.875</v>
      </c>
      <c r="B744" s="1" t="str">
        <f t="shared" si="154"/>
        <v>Monday</v>
      </c>
      <c r="C744" s="1" t="str">
        <f t="shared" si="155"/>
        <v>Weekday</v>
      </c>
      <c r="D744" s="4">
        <f t="shared" si="156"/>
        <v>21</v>
      </c>
      <c r="E744" s="4" t="str">
        <f t="shared" si="157"/>
        <v>Peak</v>
      </c>
      <c r="F744">
        <v>27.919158473341501</v>
      </c>
      <c r="G744">
        <v>59.954514333279597</v>
      </c>
      <c r="H744">
        <v>1511.2814704716</v>
      </c>
      <c r="I744">
        <v>8</v>
      </c>
      <c r="J744" t="s">
        <v>12</v>
      </c>
      <c r="K744" t="s">
        <v>11</v>
      </c>
      <c r="L744">
        <v>3.7365011746597099</v>
      </c>
      <c r="M744" t="s">
        <v>15</v>
      </c>
      <c r="N744" t="s">
        <v>19</v>
      </c>
      <c r="O744">
        <v>90.898507060788404</v>
      </c>
      <c r="P744">
        <f t="shared" si="166"/>
        <v>779.47940985955654</v>
      </c>
      <c r="Q744">
        <f t="shared" si="158"/>
        <v>2537.8098236203027</v>
      </c>
      <c r="T744">
        <f t="shared" si="167"/>
        <v>82.889672338180077</v>
      </c>
      <c r="U744">
        <f t="shared" si="159"/>
        <v>8.0088347226083272</v>
      </c>
      <c r="AC744" t="str">
        <f t="shared" si="160"/>
        <v>High</v>
      </c>
      <c r="AD744" t="str">
        <f t="shared" si="161"/>
        <v>High</v>
      </c>
      <c r="AH744" t="str">
        <f t="shared" si="162"/>
        <v>High</v>
      </c>
      <c r="AI744">
        <f t="shared" si="163"/>
        <v>0</v>
      </c>
      <c r="AJ744">
        <f t="shared" si="164"/>
        <v>1</v>
      </c>
      <c r="AK744" t="str">
        <f t="shared" si="165"/>
        <v>High</v>
      </c>
    </row>
    <row r="745" spans="1:37" x14ac:dyDescent="0.25">
      <c r="A745" s="9">
        <v>44592.916666666664</v>
      </c>
      <c r="B745" s="1" t="str">
        <f t="shared" si="154"/>
        <v>Monday</v>
      </c>
      <c r="C745" s="1" t="str">
        <f t="shared" si="155"/>
        <v>Weekday</v>
      </c>
      <c r="D745" s="4">
        <f t="shared" si="156"/>
        <v>22</v>
      </c>
      <c r="E745" s="4" t="str">
        <f t="shared" si="157"/>
        <v>Off-Peak</v>
      </c>
      <c r="F745">
        <v>20.481908433295601</v>
      </c>
      <c r="G745">
        <v>35.045495691396297</v>
      </c>
      <c r="H745">
        <v>1897.4565851443199</v>
      </c>
      <c r="I745">
        <v>3</v>
      </c>
      <c r="J745" t="s">
        <v>12</v>
      </c>
      <c r="K745" t="s">
        <v>11</v>
      </c>
      <c r="L745">
        <v>19.672289924493299</v>
      </c>
      <c r="M745" t="s">
        <v>15</v>
      </c>
      <c r="N745" t="s">
        <v>19</v>
      </c>
      <c r="O745">
        <v>58.820473142429996</v>
      </c>
      <c r="P745">
        <f t="shared" si="166"/>
        <v>419.50857306990548</v>
      </c>
      <c r="Q745">
        <f t="shared" si="158"/>
        <v>1204.7555449063743</v>
      </c>
      <c r="T745">
        <f t="shared" si="167"/>
        <v>67.998671168158509</v>
      </c>
      <c r="U745">
        <f t="shared" si="159"/>
        <v>9.1781980257285127</v>
      </c>
      <c r="AC745" t="str">
        <f t="shared" si="160"/>
        <v>Low</v>
      </c>
      <c r="AD745" t="str">
        <f t="shared" si="161"/>
        <v>High</v>
      </c>
      <c r="AH745" t="str">
        <f t="shared" si="162"/>
        <v>Low</v>
      </c>
      <c r="AI745">
        <f t="shared" si="163"/>
        <v>0</v>
      </c>
      <c r="AJ745">
        <f t="shared" si="164"/>
        <v>1</v>
      </c>
      <c r="AK745" t="str">
        <f t="shared" si="165"/>
        <v>Low</v>
      </c>
    </row>
    <row r="746" spans="1:37" x14ac:dyDescent="0.25">
      <c r="A746" s="9">
        <v>44592.958333333336</v>
      </c>
      <c r="B746" s="1" t="str">
        <f t="shared" si="154"/>
        <v>Monday</v>
      </c>
      <c r="C746" s="1" t="str">
        <f t="shared" si="155"/>
        <v>Weekday</v>
      </c>
      <c r="D746" s="4">
        <f t="shared" si="156"/>
        <v>23</v>
      </c>
      <c r="E746" s="4" t="str">
        <f t="shared" si="157"/>
        <v>Off-Peak</v>
      </c>
      <c r="F746">
        <v>21.158264523278898</v>
      </c>
      <c r="G746">
        <v>59.859221638550501</v>
      </c>
      <c r="H746">
        <v>1534.5368616094499</v>
      </c>
      <c r="I746">
        <v>0</v>
      </c>
      <c r="J746" t="s">
        <v>12</v>
      </c>
      <c r="K746" t="s">
        <v>11</v>
      </c>
      <c r="L746">
        <v>20.5703494102227</v>
      </c>
      <c r="M746" t="s">
        <v>20</v>
      </c>
      <c r="N746" t="s">
        <v>19</v>
      </c>
      <c r="O746">
        <v>63.8759266599561</v>
      </c>
      <c r="P746">
        <f t="shared" si="166"/>
        <v>447.6721576370424</v>
      </c>
      <c r="Q746">
        <f t="shared" si="158"/>
        <v>1351.503752940914</v>
      </c>
      <c r="T746">
        <f t="shared" si="167"/>
        <v>69.352883985135463</v>
      </c>
      <c r="U746">
        <f t="shared" si="159"/>
        <v>5.4769573251793631</v>
      </c>
      <c r="AC746" t="str">
        <f t="shared" si="160"/>
        <v>Low</v>
      </c>
      <c r="AD746" t="str">
        <f t="shared" si="161"/>
        <v>High</v>
      </c>
      <c r="AH746" t="str">
        <f t="shared" si="162"/>
        <v>Low</v>
      </c>
      <c r="AI746">
        <f t="shared" si="163"/>
        <v>0</v>
      </c>
      <c r="AJ746">
        <f t="shared" si="164"/>
        <v>1</v>
      </c>
      <c r="AK746" t="str">
        <f t="shared" si="165"/>
        <v>Low</v>
      </c>
    </row>
    <row r="747" spans="1:37" x14ac:dyDescent="0.25">
      <c r="A747" s="9">
        <v>44593</v>
      </c>
      <c r="B747" s="1" t="str">
        <f t="shared" si="154"/>
        <v>Tuesday</v>
      </c>
      <c r="C747" s="1" t="str">
        <f t="shared" si="155"/>
        <v>Weekday</v>
      </c>
      <c r="D747" s="4">
        <f t="shared" si="156"/>
        <v>0</v>
      </c>
      <c r="E747" s="4" t="str">
        <f t="shared" si="157"/>
        <v>Off-Peak</v>
      </c>
      <c r="F747">
        <v>28.1842678594947</v>
      </c>
      <c r="G747">
        <v>41.701938608073398</v>
      </c>
      <c r="H747">
        <v>1861.8763334422799</v>
      </c>
      <c r="I747">
        <v>3</v>
      </c>
      <c r="J747" t="s">
        <v>11</v>
      </c>
      <c r="K747" t="s">
        <v>12</v>
      </c>
      <c r="L747">
        <v>0.48766997765054099</v>
      </c>
      <c r="M747" t="s">
        <v>13</v>
      </c>
      <c r="N747" t="s">
        <v>19</v>
      </c>
      <c r="O747">
        <v>92.376192361493096</v>
      </c>
      <c r="P747">
        <f t="shared" si="166"/>
        <v>794.35295477574596</v>
      </c>
      <c r="Q747">
        <f t="shared" si="158"/>
        <v>2603.5553493565299</v>
      </c>
      <c r="T747">
        <f t="shared" si="167"/>
        <v>83.420479310936713</v>
      </c>
      <c r="U747">
        <f t="shared" si="159"/>
        <v>8.9557130505563833</v>
      </c>
      <c r="AC747" t="str">
        <f t="shared" si="160"/>
        <v>Low</v>
      </c>
      <c r="AD747" t="str">
        <f t="shared" si="161"/>
        <v>High</v>
      </c>
      <c r="AH747" t="str">
        <f t="shared" si="162"/>
        <v>High</v>
      </c>
      <c r="AI747">
        <f t="shared" si="163"/>
        <v>1</v>
      </c>
      <c r="AJ747">
        <f t="shared" si="164"/>
        <v>0</v>
      </c>
      <c r="AK747" t="str">
        <f t="shared" si="165"/>
        <v>High</v>
      </c>
    </row>
    <row r="748" spans="1:37" x14ac:dyDescent="0.25">
      <c r="A748" s="9">
        <v>44593.041666666664</v>
      </c>
      <c r="B748" s="1" t="str">
        <f t="shared" si="154"/>
        <v>Tuesday</v>
      </c>
      <c r="C748" s="1" t="str">
        <f t="shared" si="155"/>
        <v>Weekday</v>
      </c>
      <c r="D748" s="4">
        <f t="shared" si="156"/>
        <v>1</v>
      </c>
      <c r="E748" s="4" t="str">
        <f t="shared" si="157"/>
        <v>Off-Peak</v>
      </c>
      <c r="F748">
        <v>26.983444841468401</v>
      </c>
      <c r="G748">
        <v>45.603420189035297</v>
      </c>
      <c r="H748">
        <v>1394.2571746784399</v>
      </c>
      <c r="I748">
        <v>5</v>
      </c>
      <c r="J748" t="s">
        <v>12</v>
      </c>
      <c r="K748" t="s">
        <v>11</v>
      </c>
      <c r="L748">
        <v>12.696882277230401</v>
      </c>
      <c r="M748" t="s">
        <v>16</v>
      </c>
      <c r="N748" t="s">
        <v>14</v>
      </c>
      <c r="O748">
        <v>78.408830035900195</v>
      </c>
      <c r="P748">
        <f t="shared" si="166"/>
        <v>728.10629551256761</v>
      </c>
      <c r="Q748">
        <f t="shared" si="158"/>
        <v>2115.7403403577837</v>
      </c>
      <c r="T748">
        <f t="shared" si="167"/>
        <v>81.016168998639074</v>
      </c>
      <c r="U748">
        <f t="shared" si="159"/>
        <v>2.6073389627388792</v>
      </c>
      <c r="AC748" t="str">
        <f t="shared" si="160"/>
        <v>Medium</v>
      </c>
      <c r="AD748" t="str">
        <f t="shared" si="161"/>
        <v>Medium</v>
      </c>
      <c r="AH748" t="str">
        <f t="shared" si="162"/>
        <v>High</v>
      </c>
      <c r="AI748">
        <f t="shared" si="163"/>
        <v>0</v>
      </c>
      <c r="AJ748">
        <f t="shared" si="164"/>
        <v>1</v>
      </c>
      <c r="AK748" t="str">
        <f t="shared" si="165"/>
        <v>High</v>
      </c>
    </row>
    <row r="749" spans="1:37" x14ac:dyDescent="0.25">
      <c r="A749" s="9">
        <v>44593.083333333336</v>
      </c>
      <c r="B749" s="1" t="str">
        <f t="shared" si="154"/>
        <v>Tuesday</v>
      </c>
      <c r="C749" s="1" t="str">
        <f t="shared" si="155"/>
        <v>Weekday</v>
      </c>
      <c r="D749" s="4">
        <f t="shared" si="156"/>
        <v>2</v>
      </c>
      <c r="E749" s="4" t="str">
        <f t="shared" si="157"/>
        <v>Off-Peak</v>
      </c>
      <c r="F749">
        <v>21.536364174001498</v>
      </c>
      <c r="G749">
        <v>54.375533204353999</v>
      </c>
      <c r="H749">
        <v>1740.0478370226699</v>
      </c>
      <c r="I749">
        <v>4</v>
      </c>
      <c r="J749" t="s">
        <v>12</v>
      </c>
      <c r="K749" t="s">
        <v>12</v>
      </c>
      <c r="L749">
        <v>24.0194025091781</v>
      </c>
      <c r="M749" t="s">
        <v>20</v>
      </c>
      <c r="N749" t="s">
        <v>14</v>
      </c>
      <c r="O749">
        <v>67.428561213744501</v>
      </c>
      <c r="P749">
        <f t="shared" si="166"/>
        <v>463.81498183521524</v>
      </c>
      <c r="Q749">
        <f t="shared" si="158"/>
        <v>1452.1660500281541</v>
      </c>
      <c r="T749">
        <f t="shared" si="167"/>
        <v>70.109922179492074</v>
      </c>
      <c r="U749">
        <f t="shared" si="159"/>
        <v>2.6813609657475723</v>
      </c>
      <c r="AC749" t="str">
        <f t="shared" si="160"/>
        <v>Low</v>
      </c>
      <c r="AD749" t="str">
        <f t="shared" si="161"/>
        <v>High</v>
      </c>
      <c r="AH749" t="str">
        <f t="shared" si="162"/>
        <v>Low</v>
      </c>
      <c r="AI749">
        <f t="shared" si="163"/>
        <v>0</v>
      </c>
      <c r="AJ749">
        <f t="shared" si="164"/>
        <v>0</v>
      </c>
      <c r="AK749" t="str">
        <f t="shared" si="165"/>
        <v>Low</v>
      </c>
    </row>
    <row r="750" spans="1:37" x14ac:dyDescent="0.25">
      <c r="A750" s="9">
        <v>44593.125</v>
      </c>
      <c r="B750" s="1" t="str">
        <f t="shared" si="154"/>
        <v>Tuesday</v>
      </c>
      <c r="C750" s="1" t="str">
        <f t="shared" si="155"/>
        <v>Weekday</v>
      </c>
      <c r="D750" s="4">
        <f t="shared" si="156"/>
        <v>3</v>
      </c>
      <c r="E750" s="4" t="str">
        <f t="shared" si="157"/>
        <v>Off-Peak</v>
      </c>
      <c r="F750">
        <v>28.089945912929501</v>
      </c>
      <c r="G750">
        <v>42.005467839077703</v>
      </c>
      <c r="H750">
        <v>1808.63605464277</v>
      </c>
      <c r="I750">
        <v>6</v>
      </c>
      <c r="J750" t="s">
        <v>12</v>
      </c>
      <c r="K750" t="s">
        <v>12</v>
      </c>
      <c r="L750">
        <v>0.99396254497282399</v>
      </c>
      <c r="M750" t="s">
        <v>18</v>
      </c>
      <c r="N750" t="s">
        <v>14</v>
      </c>
      <c r="O750">
        <v>72.957829701855701</v>
      </c>
      <c r="P750">
        <f t="shared" si="166"/>
        <v>789.04506139130478</v>
      </c>
      <c r="Q750">
        <f t="shared" si="158"/>
        <v>2049.381490249848</v>
      </c>
      <c r="T750">
        <f t="shared" si="167"/>
        <v>83.231626144901114</v>
      </c>
      <c r="U750">
        <f t="shared" si="159"/>
        <v>10.273796443045413</v>
      </c>
      <c r="AC750" t="str">
        <f t="shared" si="160"/>
        <v>High</v>
      </c>
      <c r="AD750" t="str">
        <f t="shared" si="161"/>
        <v>High</v>
      </c>
      <c r="AH750" t="str">
        <f t="shared" si="162"/>
        <v>Low</v>
      </c>
      <c r="AI750">
        <f t="shared" si="163"/>
        <v>0</v>
      </c>
      <c r="AJ750">
        <f t="shared" si="164"/>
        <v>0</v>
      </c>
      <c r="AK750" t="str">
        <f t="shared" si="165"/>
        <v>High</v>
      </c>
    </row>
    <row r="751" spans="1:37" x14ac:dyDescent="0.25">
      <c r="A751" s="9">
        <v>44593.166666666664</v>
      </c>
      <c r="B751" s="1" t="str">
        <f t="shared" si="154"/>
        <v>Tuesday</v>
      </c>
      <c r="C751" s="1" t="str">
        <f t="shared" si="155"/>
        <v>Weekday</v>
      </c>
      <c r="D751" s="4">
        <f t="shared" si="156"/>
        <v>4</v>
      </c>
      <c r="E751" s="4" t="str">
        <f t="shared" si="157"/>
        <v>Off-Peak</v>
      </c>
      <c r="F751">
        <v>27.898239814323802</v>
      </c>
      <c r="G751">
        <v>41.329926117866897</v>
      </c>
      <c r="H751">
        <v>1354.57223575597</v>
      </c>
      <c r="I751">
        <v>9</v>
      </c>
      <c r="J751" t="s">
        <v>11</v>
      </c>
      <c r="K751" t="s">
        <v>12</v>
      </c>
      <c r="L751">
        <v>14.3059420799288</v>
      </c>
      <c r="M751" t="s">
        <v>17</v>
      </c>
      <c r="N751" t="s">
        <v>14</v>
      </c>
      <c r="O751">
        <v>84.578652968615302</v>
      </c>
      <c r="P751">
        <f t="shared" si="166"/>
        <v>778.31178473752175</v>
      </c>
      <c r="Q751">
        <f t="shared" si="158"/>
        <v>2359.5955436908994</v>
      </c>
      <c r="T751">
        <f t="shared" si="167"/>
        <v>82.847788607737968</v>
      </c>
      <c r="U751">
        <f t="shared" si="159"/>
        <v>1.7308643608773338</v>
      </c>
      <c r="AC751" t="str">
        <f t="shared" si="160"/>
        <v>High</v>
      </c>
      <c r="AD751" t="str">
        <f t="shared" si="161"/>
        <v>Medium</v>
      </c>
      <c r="AH751" t="str">
        <f t="shared" si="162"/>
        <v>High</v>
      </c>
      <c r="AI751">
        <f t="shared" si="163"/>
        <v>1</v>
      </c>
      <c r="AJ751">
        <f t="shared" si="164"/>
        <v>0</v>
      </c>
      <c r="AK751" t="str">
        <f t="shared" si="165"/>
        <v>High</v>
      </c>
    </row>
    <row r="752" spans="1:37" x14ac:dyDescent="0.25">
      <c r="A752" s="9">
        <v>44593.208333333336</v>
      </c>
      <c r="B752" s="1" t="str">
        <f t="shared" si="154"/>
        <v>Tuesday</v>
      </c>
      <c r="C752" s="1" t="str">
        <f t="shared" si="155"/>
        <v>Weekday</v>
      </c>
      <c r="D752" s="4">
        <f t="shared" si="156"/>
        <v>5</v>
      </c>
      <c r="E752" s="4" t="str">
        <f t="shared" si="157"/>
        <v>Off-Peak</v>
      </c>
      <c r="F752">
        <v>28.295123420876699</v>
      </c>
      <c r="G752">
        <v>42.784629365118498</v>
      </c>
      <c r="H752">
        <v>1141.1617254944199</v>
      </c>
      <c r="I752">
        <v>1</v>
      </c>
      <c r="J752" t="s">
        <v>12</v>
      </c>
      <c r="K752" t="s">
        <v>12</v>
      </c>
      <c r="L752">
        <v>9.4878990376205206</v>
      </c>
      <c r="M752" t="s">
        <v>13</v>
      </c>
      <c r="N752" t="s">
        <v>19</v>
      </c>
      <c r="O752">
        <v>61.491394448122897</v>
      </c>
      <c r="P752">
        <f t="shared" si="166"/>
        <v>800.61400940264514</v>
      </c>
      <c r="Q752">
        <f t="shared" si="158"/>
        <v>1739.9065952314495</v>
      </c>
      <c r="T752">
        <f t="shared" si="167"/>
        <v>83.642436389877759</v>
      </c>
      <c r="U752">
        <f t="shared" si="159"/>
        <v>22.151041941754862</v>
      </c>
      <c r="AC752" t="str">
        <f t="shared" si="160"/>
        <v>Low</v>
      </c>
      <c r="AD752" t="str">
        <f t="shared" si="161"/>
        <v>Medium</v>
      </c>
      <c r="AH752" t="str">
        <f t="shared" si="162"/>
        <v>Low</v>
      </c>
      <c r="AI752">
        <f t="shared" si="163"/>
        <v>0</v>
      </c>
      <c r="AJ752">
        <f t="shared" si="164"/>
        <v>0</v>
      </c>
      <c r="AK752" t="str">
        <f t="shared" si="165"/>
        <v>High</v>
      </c>
    </row>
    <row r="753" spans="1:37" x14ac:dyDescent="0.25">
      <c r="A753" s="9">
        <v>44593.25</v>
      </c>
      <c r="B753" s="1" t="str">
        <f t="shared" si="154"/>
        <v>Tuesday</v>
      </c>
      <c r="C753" s="1" t="str">
        <f t="shared" si="155"/>
        <v>Weekday</v>
      </c>
      <c r="D753" s="4">
        <f t="shared" si="156"/>
        <v>6</v>
      </c>
      <c r="E753" s="4" t="str">
        <f t="shared" si="157"/>
        <v>Off-Peak</v>
      </c>
      <c r="F753">
        <v>27.565705659102498</v>
      </c>
      <c r="G753">
        <v>41.413681706765097</v>
      </c>
      <c r="H753">
        <v>1300.93174969027</v>
      </c>
      <c r="I753">
        <v>8</v>
      </c>
      <c r="J753" t="s">
        <v>11</v>
      </c>
      <c r="K753" t="s">
        <v>12</v>
      </c>
      <c r="L753">
        <v>28.173942696744501</v>
      </c>
      <c r="M753" t="s">
        <v>16</v>
      </c>
      <c r="N753" t="s">
        <v>19</v>
      </c>
      <c r="O753">
        <v>88.926974022767794</v>
      </c>
      <c r="P753">
        <f t="shared" si="166"/>
        <v>759.86812848427553</v>
      </c>
      <c r="Q753">
        <f t="shared" si="158"/>
        <v>2451.334791066271</v>
      </c>
      <c r="T753">
        <f t="shared" si="167"/>
        <v>82.181982500936428</v>
      </c>
      <c r="U753">
        <f t="shared" si="159"/>
        <v>6.7449915218313663</v>
      </c>
      <c r="AC753" t="str">
        <f t="shared" si="160"/>
        <v>High</v>
      </c>
      <c r="AD753" t="str">
        <f t="shared" si="161"/>
        <v>Medium</v>
      </c>
      <c r="AH753" t="str">
        <f t="shared" si="162"/>
        <v>High</v>
      </c>
      <c r="AI753">
        <f t="shared" si="163"/>
        <v>1</v>
      </c>
      <c r="AJ753">
        <f t="shared" si="164"/>
        <v>0</v>
      </c>
      <c r="AK753" t="str">
        <f t="shared" si="165"/>
        <v>High</v>
      </c>
    </row>
    <row r="754" spans="1:37" x14ac:dyDescent="0.25">
      <c r="A754" s="9">
        <v>44593.291666666664</v>
      </c>
      <c r="B754" s="1" t="str">
        <f t="shared" si="154"/>
        <v>Tuesday</v>
      </c>
      <c r="C754" s="1" t="str">
        <f t="shared" si="155"/>
        <v>Weekday</v>
      </c>
      <c r="D754" s="4">
        <f t="shared" si="156"/>
        <v>7</v>
      </c>
      <c r="E754" s="4" t="str">
        <f t="shared" si="157"/>
        <v>Off-Peak</v>
      </c>
      <c r="F754">
        <v>20.544784946049798</v>
      </c>
      <c r="G754">
        <v>44.476995443647198</v>
      </c>
      <c r="H754">
        <v>1299.8093202596101</v>
      </c>
      <c r="I754">
        <v>9</v>
      </c>
      <c r="J754" t="s">
        <v>11</v>
      </c>
      <c r="K754" t="s">
        <v>12</v>
      </c>
      <c r="L754">
        <v>1.0576151357888199</v>
      </c>
      <c r="M754" t="s">
        <v>21</v>
      </c>
      <c r="N754" t="s">
        <v>19</v>
      </c>
      <c r="O754">
        <v>73.050252395539303</v>
      </c>
      <c r="P754">
        <f t="shared" si="166"/>
        <v>422.08818847943439</v>
      </c>
      <c r="Q754">
        <f t="shared" si="158"/>
        <v>1500.801725721014</v>
      </c>
      <c r="T754">
        <f t="shared" si="167"/>
        <v>68.124563698320628</v>
      </c>
      <c r="U754">
        <f t="shared" si="159"/>
        <v>4.9256886972186749</v>
      </c>
      <c r="AC754" t="str">
        <f t="shared" si="160"/>
        <v>High</v>
      </c>
      <c r="AD754" t="str">
        <f t="shared" si="161"/>
        <v>Medium</v>
      </c>
      <c r="AH754" t="str">
        <f t="shared" si="162"/>
        <v>Low</v>
      </c>
      <c r="AI754">
        <f t="shared" si="163"/>
        <v>1</v>
      </c>
      <c r="AJ754">
        <f t="shared" si="164"/>
        <v>0</v>
      </c>
      <c r="AK754" t="str">
        <f t="shared" si="165"/>
        <v>Low</v>
      </c>
    </row>
    <row r="755" spans="1:37" x14ac:dyDescent="0.25">
      <c r="A755" s="9">
        <v>44593.333333333336</v>
      </c>
      <c r="B755" s="1" t="str">
        <f t="shared" si="154"/>
        <v>Tuesday</v>
      </c>
      <c r="C755" s="1" t="str">
        <f t="shared" si="155"/>
        <v>Weekday</v>
      </c>
      <c r="D755" s="4">
        <f t="shared" si="156"/>
        <v>8</v>
      </c>
      <c r="E755" s="4" t="str">
        <f t="shared" si="157"/>
        <v>Peak</v>
      </c>
      <c r="F755">
        <v>26.001471980978099</v>
      </c>
      <c r="G755">
        <v>38.598129196628101</v>
      </c>
      <c r="H755">
        <v>1825.5956858898101</v>
      </c>
      <c r="I755">
        <v>7</v>
      </c>
      <c r="J755" t="s">
        <v>11</v>
      </c>
      <c r="K755" t="s">
        <v>11</v>
      </c>
      <c r="L755">
        <v>9.5761028686271903</v>
      </c>
      <c r="M755" t="s">
        <v>15</v>
      </c>
      <c r="N755" t="s">
        <v>19</v>
      </c>
      <c r="O755">
        <v>81.886434494394805</v>
      </c>
      <c r="P755">
        <f t="shared" si="166"/>
        <v>676.0765451775892</v>
      </c>
      <c r="Q755">
        <f t="shared" si="158"/>
        <v>2129.1678321282052</v>
      </c>
      <c r="T755">
        <f t="shared" si="167"/>
        <v>79.050044566119624</v>
      </c>
      <c r="U755">
        <f t="shared" si="159"/>
        <v>2.8363899282751817</v>
      </c>
      <c r="AC755" t="str">
        <f t="shared" si="160"/>
        <v>High</v>
      </c>
      <c r="AD755" t="str">
        <f t="shared" si="161"/>
        <v>High</v>
      </c>
      <c r="AH755" t="str">
        <f t="shared" si="162"/>
        <v>High</v>
      </c>
      <c r="AI755">
        <f t="shared" si="163"/>
        <v>1</v>
      </c>
      <c r="AJ755">
        <f t="shared" si="164"/>
        <v>1</v>
      </c>
      <c r="AK755" t="str">
        <f t="shared" si="165"/>
        <v>High</v>
      </c>
    </row>
    <row r="756" spans="1:37" x14ac:dyDescent="0.25">
      <c r="A756" s="9">
        <v>44593.375</v>
      </c>
      <c r="B756" s="1" t="str">
        <f t="shared" si="154"/>
        <v>Tuesday</v>
      </c>
      <c r="C756" s="1" t="str">
        <f t="shared" si="155"/>
        <v>Weekday</v>
      </c>
      <c r="D756" s="4">
        <f t="shared" si="156"/>
        <v>9</v>
      </c>
      <c r="E756" s="4" t="str">
        <f t="shared" si="157"/>
        <v>Peak</v>
      </c>
      <c r="F756">
        <v>21.212028672994101</v>
      </c>
      <c r="G756">
        <v>53.085416541500102</v>
      </c>
      <c r="H756">
        <v>1959.6983672500701</v>
      </c>
      <c r="I756">
        <v>1</v>
      </c>
      <c r="J756" t="s">
        <v>12</v>
      </c>
      <c r="K756" t="s">
        <v>12</v>
      </c>
      <c r="L756">
        <v>15.457782042094101</v>
      </c>
      <c r="M756" t="s">
        <v>16</v>
      </c>
      <c r="N756" t="s">
        <v>14</v>
      </c>
      <c r="O756">
        <v>58.2420960201311</v>
      </c>
      <c r="P756">
        <f t="shared" si="166"/>
        <v>449.95016042392388</v>
      </c>
      <c r="Q756">
        <f t="shared" si="158"/>
        <v>1235.4330107542964</v>
      </c>
      <c r="T756">
        <f t="shared" si="167"/>
        <v>69.460531571542191</v>
      </c>
      <c r="U756">
        <f t="shared" si="159"/>
        <v>11.218435551411091</v>
      </c>
      <c r="AC756" t="str">
        <f t="shared" si="160"/>
        <v>Low</v>
      </c>
      <c r="AD756" t="str">
        <f t="shared" si="161"/>
        <v>High</v>
      </c>
      <c r="AH756" t="str">
        <f t="shared" si="162"/>
        <v>Low</v>
      </c>
      <c r="AI756">
        <f t="shared" si="163"/>
        <v>0</v>
      </c>
      <c r="AJ756">
        <f t="shared" si="164"/>
        <v>0</v>
      </c>
      <c r="AK756" t="str">
        <f t="shared" si="165"/>
        <v>Low</v>
      </c>
    </row>
    <row r="757" spans="1:37" x14ac:dyDescent="0.25">
      <c r="A757" s="9">
        <v>44593.416666666664</v>
      </c>
      <c r="B757" s="1" t="str">
        <f t="shared" si="154"/>
        <v>Tuesday</v>
      </c>
      <c r="C757" s="1" t="str">
        <f t="shared" si="155"/>
        <v>Weekday</v>
      </c>
      <c r="D757" s="4">
        <f t="shared" si="156"/>
        <v>10</v>
      </c>
      <c r="E757" s="4" t="str">
        <f t="shared" si="157"/>
        <v>Peak</v>
      </c>
      <c r="F757">
        <v>24.3975644393016</v>
      </c>
      <c r="G757">
        <v>58.188140220996402</v>
      </c>
      <c r="H757">
        <v>1562.44497952746</v>
      </c>
      <c r="I757">
        <v>4</v>
      </c>
      <c r="J757" t="s">
        <v>11</v>
      </c>
      <c r="K757" t="s">
        <v>11</v>
      </c>
      <c r="L757">
        <v>20.731727490361799</v>
      </c>
      <c r="M757" t="s">
        <v>15</v>
      </c>
      <c r="N757" t="s">
        <v>19</v>
      </c>
      <c r="O757">
        <v>75.121292227816099</v>
      </c>
      <c r="P757">
        <f t="shared" si="166"/>
        <v>595.24115056987398</v>
      </c>
      <c r="Q757">
        <f t="shared" si="158"/>
        <v>1832.7765678917497</v>
      </c>
      <c r="T757">
        <f t="shared" si="167"/>
        <v>75.838670879460054</v>
      </c>
      <c r="U757">
        <f t="shared" si="159"/>
        <v>0.71737865164395487</v>
      </c>
      <c r="AC757" t="str">
        <f t="shared" si="160"/>
        <v>Low</v>
      </c>
      <c r="AD757" t="str">
        <f t="shared" si="161"/>
        <v>High</v>
      </c>
      <c r="AH757" t="str">
        <f t="shared" si="162"/>
        <v>Low</v>
      </c>
      <c r="AI757">
        <f t="shared" si="163"/>
        <v>1</v>
      </c>
      <c r="AJ757">
        <f t="shared" si="164"/>
        <v>1</v>
      </c>
      <c r="AK757" t="str">
        <f t="shared" si="165"/>
        <v>Medium</v>
      </c>
    </row>
    <row r="758" spans="1:37" x14ac:dyDescent="0.25">
      <c r="A758" s="9">
        <v>44593.458333333336</v>
      </c>
      <c r="B758" s="1" t="str">
        <f t="shared" si="154"/>
        <v>Tuesday</v>
      </c>
      <c r="C758" s="1" t="str">
        <f t="shared" si="155"/>
        <v>Weekday</v>
      </c>
      <c r="D758" s="4">
        <f t="shared" si="156"/>
        <v>11</v>
      </c>
      <c r="E758" s="4" t="str">
        <f t="shared" si="157"/>
        <v>Peak</v>
      </c>
      <c r="F758">
        <v>29.297663074028598</v>
      </c>
      <c r="G758">
        <v>47.351103324812897</v>
      </c>
      <c r="H758">
        <v>1035.0038097183401</v>
      </c>
      <c r="I758">
        <v>7</v>
      </c>
      <c r="J758" t="s">
        <v>12</v>
      </c>
      <c r="K758" t="s">
        <v>12</v>
      </c>
      <c r="L758">
        <v>1.02263609169852</v>
      </c>
      <c r="M758" t="s">
        <v>18</v>
      </c>
      <c r="N758" t="s">
        <v>14</v>
      </c>
      <c r="O758">
        <v>85.9045501562656</v>
      </c>
      <c r="P758">
        <f t="shared" si="166"/>
        <v>858.35306159929883</v>
      </c>
      <c r="Q758">
        <f t="shared" si="158"/>
        <v>2516.8025670042603</v>
      </c>
      <c r="T758">
        <f t="shared" si="167"/>
        <v>85.649740039438242</v>
      </c>
      <c r="U758">
        <f t="shared" si="159"/>
        <v>0.25481011682735755</v>
      </c>
      <c r="AC758" t="str">
        <f t="shared" si="160"/>
        <v>High</v>
      </c>
      <c r="AD758" t="str">
        <f t="shared" si="161"/>
        <v>Medium</v>
      </c>
      <c r="AH758" t="str">
        <f t="shared" si="162"/>
        <v>High</v>
      </c>
      <c r="AI758">
        <f t="shared" si="163"/>
        <v>0</v>
      </c>
      <c r="AJ758">
        <f t="shared" si="164"/>
        <v>0</v>
      </c>
      <c r="AK758" t="str">
        <f t="shared" si="165"/>
        <v>High</v>
      </c>
    </row>
    <row r="759" spans="1:37" x14ac:dyDescent="0.25">
      <c r="A759" s="9">
        <v>44593.5</v>
      </c>
      <c r="B759" s="1" t="str">
        <f t="shared" si="154"/>
        <v>Tuesday</v>
      </c>
      <c r="C759" s="1" t="str">
        <f t="shared" si="155"/>
        <v>Weekday</v>
      </c>
      <c r="D759" s="4">
        <f t="shared" si="156"/>
        <v>12</v>
      </c>
      <c r="E759" s="4" t="str">
        <f t="shared" si="157"/>
        <v>Peak</v>
      </c>
      <c r="F759">
        <v>25.601552066483698</v>
      </c>
      <c r="G759">
        <v>56.7295145126891</v>
      </c>
      <c r="H759">
        <v>1667.72888265192</v>
      </c>
      <c r="I759">
        <v>3</v>
      </c>
      <c r="J759" t="s">
        <v>12</v>
      </c>
      <c r="K759" t="s">
        <v>11</v>
      </c>
      <c r="L759">
        <v>16.455400575163399</v>
      </c>
      <c r="M759" t="s">
        <v>16</v>
      </c>
      <c r="N759" t="s">
        <v>14</v>
      </c>
      <c r="O759">
        <v>76.748867443322794</v>
      </c>
      <c r="P759">
        <f t="shared" si="166"/>
        <v>655.43946821287568</v>
      </c>
      <c r="Q759">
        <f t="shared" si="158"/>
        <v>1964.890125893884</v>
      </c>
      <c r="T759">
        <f t="shared" si="167"/>
        <v>78.249317431414553</v>
      </c>
      <c r="U759">
        <f t="shared" si="159"/>
        <v>1.5004499880917592</v>
      </c>
      <c r="AC759" t="str">
        <f t="shared" si="160"/>
        <v>Low</v>
      </c>
      <c r="AD759" t="str">
        <f t="shared" si="161"/>
        <v>High</v>
      </c>
      <c r="AH759" t="str">
        <f t="shared" si="162"/>
        <v>Low</v>
      </c>
      <c r="AI759">
        <f t="shared" si="163"/>
        <v>0</v>
      </c>
      <c r="AJ759">
        <f t="shared" si="164"/>
        <v>1</v>
      </c>
      <c r="AK759" t="str">
        <f t="shared" si="165"/>
        <v>Medium</v>
      </c>
    </row>
    <row r="760" spans="1:37" x14ac:dyDescent="0.25">
      <c r="A760" s="9">
        <v>44593.541666666664</v>
      </c>
      <c r="B760" s="1" t="str">
        <f t="shared" si="154"/>
        <v>Tuesday</v>
      </c>
      <c r="C760" s="1" t="str">
        <f t="shared" si="155"/>
        <v>Weekday</v>
      </c>
      <c r="D760" s="4">
        <f t="shared" si="156"/>
        <v>13</v>
      </c>
      <c r="E760" s="4" t="str">
        <f t="shared" si="157"/>
        <v>Peak</v>
      </c>
      <c r="F760">
        <v>24.6718941684714</v>
      </c>
      <c r="G760">
        <v>38.4696424247877</v>
      </c>
      <c r="H760">
        <v>1319.5260974523801</v>
      </c>
      <c r="I760">
        <v>1</v>
      </c>
      <c r="J760" t="s">
        <v>12</v>
      </c>
      <c r="K760" t="s">
        <v>11</v>
      </c>
      <c r="L760">
        <v>1.12045521449413</v>
      </c>
      <c r="M760" t="s">
        <v>20</v>
      </c>
      <c r="N760" t="s">
        <v>19</v>
      </c>
      <c r="O760">
        <v>64.207329445028194</v>
      </c>
      <c r="P760">
        <f t="shared" si="166"/>
        <v>608.70236186025306</v>
      </c>
      <c r="Q760">
        <f t="shared" si="158"/>
        <v>1584.1164369079131</v>
      </c>
      <c r="T760">
        <f t="shared" si="167"/>
        <v>76.38793899550339</v>
      </c>
      <c r="U760">
        <f t="shared" si="159"/>
        <v>12.180609550475197</v>
      </c>
      <c r="AC760" t="str">
        <f t="shared" si="160"/>
        <v>Low</v>
      </c>
      <c r="AD760" t="str">
        <f t="shared" si="161"/>
        <v>Medium</v>
      </c>
      <c r="AH760" t="str">
        <f t="shared" si="162"/>
        <v>Low</v>
      </c>
      <c r="AI760">
        <f t="shared" si="163"/>
        <v>0</v>
      </c>
      <c r="AJ760">
        <f t="shared" si="164"/>
        <v>1</v>
      </c>
      <c r="AK760" t="str">
        <f t="shared" si="165"/>
        <v>Medium</v>
      </c>
    </row>
    <row r="761" spans="1:37" x14ac:dyDescent="0.25">
      <c r="A761" s="9">
        <v>44593.583333333336</v>
      </c>
      <c r="B761" s="1" t="str">
        <f t="shared" si="154"/>
        <v>Tuesday</v>
      </c>
      <c r="C761" s="1" t="str">
        <f t="shared" si="155"/>
        <v>Weekday</v>
      </c>
      <c r="D761" s="4">
        <f t="shared" si="156"/>
        <v>14</v>
      </c>
      <c r="E761" s="4" t="str">
        <f t="shared" si="157"/>
        <v>Peak</v>
      </c>
      <c r="F761">
        <v>20.2251283225356</v>
      </c>
      <c r="G761">
        <v>58.4986543632929</v>
      </c>
      <c r="H761">
        <v>1590.2864786400501</v>
      </c>
      <c r="I761">
        <v>5</v>
      </c>
      <c r="J761" t="s">
        <v>12</v>
      </c>
      <c r="K761" t="s">
        <v>12</v>
      </c>
      <c r="L761">
        <v>22.932031656197498</v>
      </c>
      <c r="M761" t="s">
        <v>20</v>
      </c>
      <c r="N761" t="s">
        <v>14</v>
      </c>
      <c r="O761">
        <v>56.849828554125303</v>
      </c>
      <c r="P761">
        <f t="shared" si="166"/>
        <v>409.05581566303169</v>
      </c>
      <c r="Q761">
        <f t="shared" si="158"/>
        <v>1149.7950776213327</v>
      </c>
      <c r="T761">
        <f t="shared" si="167"/>
        <v>67.484541226422436</v>
      </c>
      <c r="U761">
        <f t="shared" si="159"/>
        <v>10.634712672297134</v>
      </c>
      <c r="AC761" t="str">
        <f t="shared" si="160"/>
        <v>Medium</v>
      </c>
      <c r="AD761" t="str">
        <f t="shared" si="161"/>
        <v>High</v>
      </c>
      <c r="AH761" t="str">
        <f t="shared" si="162"/>
        <v>Low</v>
      </c>
      <c r="AI761">
        <f t="shared" si="163"/>
        <v>0</v>
      </c>
      <c r="AJ761">
        <f t="shared" si="164"/>
        <v>0</v>
      </c>
      <c r="AK761" t="str">
        <f t="shared" si="165"/>
        <v>Low</v>
      </c>
    </row>
    <row r="762" spans="1:37" x14ac:dyDescent="0.25">
      <c r="A762" s="9">
        <v>44593.625</v>
      </c>
      <c r="B762" s="1" t="str">
        <f t="shared" si="154"/>
        <v>Tuesday</v>
      </c>
      <c r="C762" s="1" t="str">
        <f t="shared" si="155"/>
        <v>Weekday</v>
      </c>
      <c r="D762" s="4">
        <f t="shared" si="156"/>
        <v>15</v>
      </c>
      <c r="E762" s="4" t="str">
        <f t="shared" si="157"/>
        <v>Peak</v>
      </c>
      <c r="F762">
        <v>29.653879610273901</v>
      </c>
      <c r="G762">
        <v>33.011595946652001</v>
      </c>
      <c r="H762">
        <v>1369.8112733077101</v>
      </c>
      <c r="I762">
        <v>0</v>
      </c>
      <c r="J762" t="s">
        <v>11</v>
      </c>
      <c r="K762" t="s">
        <v>12</v>
      </c>
      <c r="L762">
        <v>28.741120428669198</v>
      </c>
      <c r="M762" t="s">
        <v>21</v>
      </c>
      <c r="N762" t="s">
        <v>14</v>
      </c>
      <c r="O762">
        <v>87.792686346792806</v>
      </c>
      <c r="P762">
        <f t="shared" si="166"/>
        <v>879.35257594061818</v>
      </c>
      <c r="Q762">
        <f t="shared" si="158"/>
        <v>2603.3937515903312</v>
      </c>
      <c r="T762">
        <f t="shared" si="167"/>
        <v>86.362963452588005</v>
      </c>
      <c r="U762">
        <f t="shared" si="159"/>
        <v>1.4297228942048008</v>
      </c>
      <c r="AC762" t="str">
        <f t="shared" si="160"/>
        <v>Low</v>
      </c>
      <c r="AD762" t="str">
        <f t="shared" si="161"/>
        <v>Medium</v>
      </c>
      <c r="AH762" t="str">
        <f t="shared" si="162"/>
        <v>High</v>
      </c>
      <c r="AI762">
        <f t="shared" si="163"/>
        <v>1</v>
      </c>
      <c r="AJ762">
        <f t="shared" si="164"/>
        <v>0</v>
      </c>
      <c r="AK762" t="str">
        <f t="shared" si="165"/>
        <v>High</v>
      </c>
    </row>
    <row r="763" spans="1:37" x14ac:dyDescent="0.25">
      <c r="A763" s="9">
        <v>44593.666666666664</v>
      </c>
      <c r="B763" s="1" t="str">
        <f t="shared" si="154"/>
        <v>Tuesday</v>
      </c>
      <c r="C763" s="1" t="str">
        <f t="shared" si="155"/>
        <v>Weekday</v>
      </c>
      <c r="D763" s="4">
        <f t="shared" si="156"/>
        <v>16</v>
      </c>
      <c r="E763" s="4" t="str">
        <f t="shared" si="157"/>
        <v>Peak</v>
      </c>
      <c r="F763">
        <v>25.6509629332758</v>
      </c>
      <c r="G763">
        <v>56.066408451002303</v>
      </c>
      <c r="H763">
        <v>1737.55970486049</v>
      </c>
      <c r="I763">
        <v>5</v>
      </c>
      <c r="J763" t="s">
        <v>12</v>
      </c>
      <c r="K763" t="s">
        <v>12</v>
      </c>
      <c r="L763">
        <v>0.326533601395809</v>
      </c>
      <c r="M763" t="s">
        <v>16</v>
      </c>
      <c r="N763" t="s">
        <v>19</v>
      </c>
      <c r="O763">
        <v>71.459843615277805</v>
      </c>
      <c r="P763">
        <f t="shared" si="166"/>
        <v>657.97189940428905</v>
      </c>
      <c r="Q763">
        <f t="shared" si="158"/>
        <v>1833.0137997931763</v>
      </c>
      <c r="T763">
        <f t="shared" si="167"/>
        <v>78.348248793309239</v>
      </c>
      <c r="U763">
        <f t="shared" si="159"/>
        <v>6.8884051780314337</v>
      </c>
      <c r="AC763" t="str">
        <f t="shared" si="160"/>
        <v>Medium</v>
      </c>
      <c r="AD763" t="str">
        <f t="shared" si="161"/>
        <v>High</v>
      </c>
      <c r="AH763" t="str">
        <f t="shared" si="162"/>
        <v>Low</v>
      </c>
      <c r="AI763">
        <f t="shared" si="163"/>
        <v>0</v>
      </c>
      <c r="AJ763">
        <f t="shared" si="164"/>
        <v>0</v>
      </c>
      <c r="AK763" t="str">
        <f t="shared" si="165"/>
        <v>Medium</v>
      </c>
    </row>
    <row r="764" spans="1:37" x14ac:dyDescent="0.25">
      <c r="A764" s="9">
        <v>44593.708333333336</v>
      </c>
      <c r="B764" s="1" t="str">
        <f t="shared" si="154"/>
        <v>Tuesday</v>
      </c>
      <c r="C764" s="1" t="str">
        <f t="shared" si="155"/>
        <v>Weekday</v>
      </c>
      <c r="D764" s="4">
        <f t="shared" si="156"/>
        <v>17</v>
      </c>
      <c r="E764" s="4" t="str">
        <f t="shared" si="157"/>
        <v>Peak</v>
      </c>
      <c r="F764">
        <v>25.649018321753498</v>
      </c>
      <c r="G764">
        <v>57.8012210739642</v>
      </c>
      <c r="H764">
        <v>1126.8202268830901</v>
      </c>
      <c r="I764">
        <v>6</v>
      </c>
      <c r="J764" t="s">
        <v>12</v>
      </c>
      <c r="K764" t="s">
        <v>12</v>
      </c>
      <c r="L764">
        <v>15.2914998908365</v>
      </c>
      <c r="M764" t="s">
        <v>16</v>
      </c>
      <c r="N764" t="s">
        <v>14</v>
      </c>
      <c r="O764">
        <v>73.976840427964206</v>
      </c>
      <c r="P764">
        <f t="shared" si="166"/>
        <v>657.87214086964661</v>
      </c>
      <c r="Q764">
        <f t="shared" si="158"/>
        <v>1897.4333355222889</v>
      </c>
      <c r="T764">
        <f t="shared" si="167"/>
        <v>78.344355255738506</v>
      </c>
      <c r="U764">
        <f t="shared" si="159"/>
        <v>4.3675148277743006</v>
      </c>
      <c r="AC764" t="str">
        <f t="shared" si="160"/>
        <v>High</v>
      </c>
      <c r="AD764" t="str">
        <f t="shared" si="161"/>
        <v>Medium</v>
      </c>
      <c r="AH764" t="str">
        <f t="shared" si="162"/>
        <v>Low</v>
      </c>
      <c r="AI764">
        <f t="shared" si="163"/>
        <v>0</v>
      </c>
      <c r="AJ764">
        <f t="shared" si="164"/>
        <v>0</v>
      </c>
      <c r="AK764" t="str">
        <f t="shared" si="165"/>
        <v>Medium</v>
      </c>
    </row>
    <row r="765" spans="1:37" x14ac:dyDescent="0.25">
      <c r="A765" s="9">
        <v>44593.75</v>
      </c>
      <c r="B765" s="1" t="str">
        <f t="shared" si="154"/>
        <v>Tuesday</v>
      </c>
      <c r="C765" s="1" t="str">
        <f t="shared" si="155"/>
        <v>Weekday</v>
      </c>
      <c r="D765" s="4">
        <f t="shared" si="156"/>
        <v>18</v>
      </c>
      <c r="E765" s="4" t="str">
        <f t="shared" si="157"/>
        <v>Peak</v>
      </c>
      <c r="F765">
        <v>24.718255043439001</v>
      </c>
      <c r="G765">
        <v>59.499616281866899</v>
      </c>
      <c r="H765">
        <v>1269.54977057158</v>
      </c>
      <c r="I765">
        <v>8</v>
      </c>
      <c r="J765" t="s">
        <v>11</v>
      </c>
      <c r="K765" t="s">
        <v>12</v>
      </c>
      <c r="L765">
        <v>26.2411121250381</v>
      </c>
      <c r="M765" t="s">
        <v>13</v>
      </c>
      <c r="N765" t="s">
        <v>19</v>
      </c>
      <c r="O765">
        <v>76.267626900609301</v>
      </c>
      <c r="P765">
        <f t="shared" si="166"/>
        <v>610.99213239249764</v>
      </c>
      <c r="Q765">
        <f t="shared" si="158"/>
        <v>1885.2026532871098</v>
      </c>
      <c r="T765">
        <f t="shared" si="167"/>
        <v>76.480763606706262</v>
      </c>
      <c r="U765">
        <f t="shared" si="159"/>
        <v>0.21313670609696089</v>
      </c>
      <c r="AC765" t="str">
        <f t="shared" si="160"/>
        <v>High</v>
      </c>
      <c r="AD765" t="str">
        <f t="shared" si="161"/>
        <v>Medium</v>
      </c>
      <c r="AH765" t="str">
        <f t="shared" si="162"/>
        <v>Low</v>
      </c>
      <c r="AI765">
        <f t="shared" si="163"/>
        <v>1</v>
      </c>
      <c r="AJ765">
        <f t="shared" si="164"/>
        <v>0</v>
      </c>
      <c r="AK765" t="str">
        <f t="shared" si="165"/>
        <v>Medium</v>
      </c>
    </row>
    <row r="766" spans="1:37" x14ac:dyDescent="0.25">
      <c r="A766" s="9">
        <v>44593.791666666664</v>
      </c>
      <c r="B766" s="1" t="str">
        <f t="shared" si="154"/>
        <v>Tuesday</v>
      </c>
      <c r="C766" s="1" t="str">
        <f t="shared" si="155"/>
        <v>Weekday</v>
      </c>
      <c r="D766" s="4">
        <f t="shared" si="156"/>
        <v>19</v>
      </c>
      <c r="E766" s="4" t="str">
        <f t="shared" si="157"/>
        <v>Peak</v>
      </c>
      <c r="F766">
        <v>28.893682356464002</v>
      </c>
      <c r="G766">
        <v>44.828113402843101</v>
      </c>
      <c r="H766">
        <v>1834.5155601644401</v>
      </c>
      <c r="I766">
        <v>7</v>
      </c>
      <c r="J766" t="s">
        <v>11</v>
      </c>
      <c r="K766" t="s">
        <v>12</v>
      </c>
      <c r="L766">
        <v>19.047321137313599</v>
      </c>
      <c r="M766" t="s">
        <v>15</v>
      </c>
      <c r="N766" t="s">
        <v>19</v>
      </c>
      <c r="O766">
        <v>90.018259061122805</v>
      </c>
      <c r="P766">
        <f t="shared" si="166"/>
        <v>834.8448801162391</v>
      </c>
      <c r="Q766">
        <f t="shared" si="158"/>
        <v>2600.9589835939696</v>
      </c>
      <c r="T766">
        <f t="shared" si="167"/>
        <v>84.840882288854473</v>
      </c>
      <c r="U766">
        <f t="shared" si="159"/>
        <v>5.1773767722683317</v>
      </c>
      <c r="AC766" t="str">
        <f t="shared" si="160"/>
        <v>High</v>
      </c>
      <c r="AD766" t="str">
        <f t="shared" si="161"/>
        <v>High</v>
      </c>
      <c r="AH766" t="str">
        <f t="shared" si="162"/>
        <v>High</v>
      </c>
      <c r="AI766">
        <f t="shared" si="163"/>
        <v>1</v>
      </c>
      <c r="AJ766">
        <f t="shared" si="164"/>
        <v>0</v>
      </c>
      <c r="AK766" t="str">
        <f t="shared" si="165"/>
        <v>High</v>
      </c>
    </row>
    <row r="767" spans="1:37" x14ac:dyDescent="0.25">
      <c r="A767" s="9">
        <v>44593.833333333336</v>
      </c>
      <c r="B767" s="1" t="str">
        <f t="shared" si="154"/>
        <v>Tuesday</v>
      </c>
      <c r="C767" s="1" t="str">
        <f t="shared" si="155"/>
        <v>Weekday</v>
      </c>
      <c r="D767" s="4">
        <f t="shared" si="156"/>
        <v>20</v>
      </c>
      <c r="E767" s="4" t="str">
        <f t="shared" si="157"/>
        <v>Peak</v>
      </c>
      <c r="F767">
        <v>25.215366866623398</v>
      </c>
      <c r="G767">
        <v>58.6339663455283</v>
      </c>
      <c r="H767">
        <v>1604.7934846194</v>
      </c>
      <c r="I767">
        <v>5</v>
      </c>
      <c r="J767" t="s">
        <v>12</v>
      </c>
      <c r="K767" t="s">
        <v>11</v>
      </c>
      <c r="L767">
        <v>14.7349370413682</v>
      </c>
      <c r="M767" t="s">
        <v>15</v>
      </c>
      <c r="N767" t="s">
        <v>14</v>
      </c>
      <c r="O767">
        <v>79.766463605980306</v>
      </c>
      <c r="P767">
        <f t="shared" si="166"/>
        <v>635.81472621840908</v>
      </c>
      <c r="Q767">
        <f t="shared" si="158"/>
        <v>2011.340643477957</v>
      </c>
      <c r="T767">
        <f t="shared" si="167"/>
        <v>77.476090199305901</v>
      </c>
      <c r="U767">
        <f t="shared" si="159"/>
        <v>2.290373406674405</v>
      </c>
      <c r="AC767" t="str">
        <f t="shared" si="160"/>
        <v>Medium</v>
      </c>
      <c r="AD767" t="str">
        <f t="shared" si="161"/>
        <v>High</v>
      </c>
      <c r="AH767" t="str">
        <f t="shared" si="162"/>
        <v>High</v>
      </c>
      <c r="AI767">
        <f t="shared" si="163"/>
        <v>0</v>
      </c>
      <c r="AJ767">
        <f t="shared" si="164"/>
        <v>1</v>
      </c>
      <c r="AK767" t="str">
        <f t="shared" si="165"/>
        <v>Medium</v>
      </c>
    </row>
    <row r="768" spans="1:37" x14ac:dyDescent="0.25">
      <c r="A768" s="9">
        <v>44593.875</v>
      </c>
      <c r="B768" s="1" t="str">
        <f t="shared" si="154"/>
        <v>Tuesday</v>
      </c>
      <c r="C768" s="1" t="str">
        <f t="shared" si="155"/>
        <v>Weekday</v>
      </c>
      <c r="D768" s="4">
        <f t="shared" si="156"/>
        <v>21</v>
      </c>
      <c r="E768" s="4" t="str">
        <f t="shared" si="157"/>
        <v>Peak</v>
      </c>
      <c r="F768">
        <v>24.5857737208812</v>
      </c>
      <c r="G768">
        <v>36.113002463524303</v>
      </c>
      <c r="H768">
        <v>1210.5364584854501</v>
      </c>
      <c r="I768">
        <v>5</v>
      </c>
      <c r="J768" t="s">
        <v>11</v>
      </c>
      <c r="K768" t="s">
        <v>12</v>
      </c>
      <c r="L768">
        <v>27.4440172865534</v>
      </c>
      <c r="M768" t="s">
        <v>15</v>
      </c>
      <c r="N768" t="s">
        <v>14</v>
      </c>
      <c r="O768">
        <v>87.170295212302804</v>
      </c>
      <c r="P768">
        <f t="shared" si="166"/>
        <v>604.46026945437256</v>
      </c>
      <c r="Q768">
        <f t="shared" si="158"/>
        <v>2143.1491532720906</v>
      </c>
      <c r="T768">
        <f t="shared" si="167"/>
        <v>76.215507024153325</v>
      </c>
      <c r="U768">
        <f t="shared" si="159"/>
        <v>10.954788188149479</v>
      </c>
      <c r="AC768" t="str">
        <f t="shared" si="160"/>
        <v>Medium</v>
      </c>
      <c r="AD768" t="str">
        <f t="shared" si="161"/>
        <v>Medium</v>
      </c>
      <c r="AH768" t="str">
        <f t="shared" si="162"/>
        <v>High</v>
      </c>
      <c r="AI768">
        <f t="shared" si="163"/>
        <v>1</v>
      </c>
      <c r="AJ768">
        <f t="shared" si="164"/>
        <v>0</v>
      </c>
      <c r="AK768" t="str">
        <f t="shared" si="165"/>
        <v>Medium</v>
      </c>
    </row>
    <row r="769" spans="1:37" x14ac:dyDescent="0.25">
      <c r="A769" s="9">
        <v>44593.916666666664</v>
      </c>
      <c r="B769" s="1" t="str">
        <f t="shared" si="154"/>
        <v>Tuesday</v>
      </c>
      <c r="C769" s="1" t="str">
        <f t="shared" si="155"/>
        <v>Weekday</v>
      </c>
      <c r="D769" s="4">
        <f t="shared" si="156"/>
        <v>22</v>
      </c>
      <c r="E769" s="4" t="str">
        <f t="shared" si="157"/>
        <v>Off-Peak</v>
      </c>
      <c r="F769">
        <v>24.3759528790942</v>
      </c>
      <c r="G769">
        <v>34.520689662830499</v>
      </c>
      <c r="H769">
        <v>1401.9603866237501</v>
      </c>
      <c r="I769">
        <v>9</v>
      </c>
      <c r="J769" t="s">
        <v>12</v>
      </c>
      <c r="K769" t="s">
        <v>11</v>
      </c>
      <c r="L769">
        <v>0.72938953034227105</v>
      </c>
      <c r="M769" t="s">
        <v>17</v>
      </c>
      <c r="N769" t="s">
        <v>19</v>
      </c>
      <c r="O769">
        <v>80.870617100748802</v>
      </c>
      <c r="P769">
        <f t="shared" si="166"/>
        <v>594.18707876382086</v>
      </c>
      <c r="Q769">
        <f t="shared" si="158"/>
        <v>1971.2983517511225</v>
      </c>
      <c r="T769">
        <f t="shared" si="167"/>
        <v>75.795399809292789</v>
      </c>
      <c r="U769">
        <f t="shared" si="159"/>
        <v>5.0752172914560134</v>
      </c>
      <c r="AC769" t="str">
        <f t="shared" si="160"/>
        <v>High</v>
      </c>
      <c r="AD769" t="str">
        <f t="shared" si="161"/>
        <v>Medium</v>
      </c>
      <c r="AH769" t="str">
        <f t="shared" si="162"/>
        <v>High</v>
      </c>
      <c r="AI769">
        <f t="shared" si="163"/>
        <v>0</v>
      </c>
      <c r="AJ769">
        <f t="shared" si="164"/>
        <v>1</v>
      </c>
      <c r="AK769" t="str">
        <f t="shared" si="165"/>
        <v>Medium</v>
      </c>
    </row>
    <row r="770" spans="1:37" x14ac:dyDescent="0.25">
      <c r="A770" s="9">
        <v>44593.958333333336</v>
      </c>
      <c r="B770" s="1" t="str">
        <f t="shared" si="154"/>
        <v>Tuesday</v>
      </c>
      <c r="C770" s="1" t="str">
        <f t="shared" si="155"/>
        <v>Weekday</v>
      </c>
      <c r="D770" s="4">
        <f t="shared" si="156"/>
        <v>23</v>
      </c>
      <c r="E770" s="4" t="str">
        <f t="shared" si="157"/>
        <v>Off-Peak</v>
      </c>
      <c r="F770">
        <v>26.2522759544403</v>
      </c>
      <c r="G770">
        <v>46.659247978959698</v>
      </c>
      <c r="H770">
        <v>1616.2630031819101</v>
      </c>
      <c r="I770">
        <v>8</v>
      </c>
      <c r="J770" t="s">
        <v>11</v>
      </c>
      <c r="K770" t="s">
        <v>12</v>
      </c>
      <c r="L770">
        <v>8.2688623338475207</v>
      </c>
      <c r="M770" t="s">
        <v>17</v>
      </c>
      <c r="N770" t="s">
        <v>14</v>
      </c>
      <c r="O770">
        <v>88.084489197032894</v>
      </c>
      <c r="P770">
        <f t="shared" si="166"/>
        <v>689.18199278808436</v>
      </c>
      <c r="Q770">
        <f t="shared" si="158"/>
        <v>2312.4183177064228</v>
      </c>
      <c r="T770">
        <f t="shared" si="167"/>
        <v>79.552208973953441</v>
      </c>
      <c r="U770">
        <f t="shared" si="159"/>
        <v>8.5322802230794537</v>
      </c>
      <c r="AC770" t="str">
        <f t="shared" si="160"/>
        <v>High</v>
      </c>
      <c r="AD770" t="str">
        <f t="shared" si="161"/>
        <v>High</v>
      </c>
      <c r="AH770" t="str">
        <f t="shared" si="162"/>
        <v>High</v>
      </c>
      <c r="AI770">
        <f t="shared" si="163"/>
        <v>1</v>
      </c>
      <c r="AJ770">
        <f t="shared" si="164"/>
        <v>0</v>
      </c>
      <c r="AK770" t="str">
        <f t="shared" si="165"/>
        <v>High</v>
      </c>
    </row>
    <row r="771" spans="1:37" x14ac:dyDescent="0.25">
      <c r="A771" s="9">
        <v>44594</v>
      </c>
      <c r="B771" s="1" t="str">
        <f t="shared" si="154"/>
        <v>Wednesday</v>
      </c>
      <c r="C771" s="1" t="str">
        <f t="shared" si="155"/>
        <v>Weekday</v>
      </c>
      <c r="D771" s="4">
        <f t="shared" si="156"/>
        <v>0</v>
      </c>
      <c r="E771" s="4" t="str">
        <f t="shared" si="157"/>
        <v>Off-Peak</v>
      </c>
      <c r="F771">
        <v>25.4313266383285</v>
      </c>
      <c r="G771">
        <v>45.756025079900397</v>
      </c>
      <c r="H771">
        <v>1664.4271081090201</v>
      </c>
      <c r="I771">
        <v>2</v>
      </c>
      <c r="J771" t="s">
        <v>11</v>
      </c>
      <c r="K771" t="s">
        <v>12</v>
      </c>
      <c r="L771">
        <v>4.5187002124777003</v>
      </c>
      <c r="M771" t="s">
        <v>15</v>
      </c>
      <c r="N771" t="s">
        <v>19</v>
      </c>
      <c r="O771">
        <v>75.220147470708994</v>
      </c>
      <c r="P771">
        <f t="shared" si="166"/>
        <v>646.75237458535673</v>
      </c>
      <c r="Q771">
        <f t="shared" si="158"/>
        <v>1912.9481401108399</v>
      </c>
      <c r="T771">
        <f t="shared" si="167"/>
        <v>77.908488894498674</v>
      </c>
      <c r="U771">
        <f t="shared" si="159"/>
        <v>2.6883414237896801</v>
      </c>
      <c r="AC771" t="str">
        <f t="shared" si="160"/>
        <v>Low</v>
      </c>
      <c r="AD771" t="str">
        <f t="shared" si="161"/>
        <v>High</v>
      </c>
      <c r="AH771" t="str">
        <f t="shared" si="162"/>
        <v>Low</v>
      </c>
      <c r="AI771">
        <f t="shared" si="163"/>
        <v>1</v>
      </c>
      <c r="AJ771">
        <f t="shared" si="164"/>
        <v>0</v>
      </c>
      <c r="AK771" t="str">
        <f t="shared" si="165"/>
        <v>Medium</v>
      </c>
    </row>
    <row r="772" spans="1:37" x14ac:dyDescent="0.25">
      <c r="A772" s="9">
        <v>44594.041666666664</v>
      </c>
      <c r="B772" s="1" t="str">
        <f t="shared" ref="B772:B835" si="168">TEXT(A772,"dddd")</f>
        <v>Wednesday</v>
      </c>
      <c r="C772" s="1" t="str">
        <f t="shared" ref="C772:C835" si="169">IF(OR(B772="Saturday", B772="Sunday"), "Weekend", "Weekday")</f>
        <v>Weekday</v>
      </c>
      <c r="D772" s="4">
        <f t="shared" ref="D772:D835" si="170">HOUR(A772)</f>
        <v>1</v>
      </c>
      <c r="E772" s="4" t="str">
        <f t="shared" ref="E772:E835" si="171">IF(AND(D772&gt;=8, D772&lt;22), "Peak", "Off-Peak")</f>
        <v>Off-Peak</v>
      </c>
      <c r="F772">
        <v>29.649917255382199</v>
      </c>
      <c r="G772">
        <v>56.292870357980497</v>
      </c>
      <c r="H772">
        <v>1113.9094481755801</v>
      </c>
      <c r="I772">
        <v>9</v>
      </c>
      <c r="J772" t="s">
        <v>12</v>
      </c>
      <c r="K772" t="s">
        <v>11</v>
      </c>
      <c r="L772">
        <v>29.5350627998594</v>
      </c>
      <c r="M772" t="s">
        <v>18</v>
      </c>
      <c r="N772" t="s">
        <v>19</v>
      </c>
      <c r="O772">
        <v>81.226130971833001</v>
      </c>
      <c r="P772">
        <f t="shared" si="166"/>
        <v>879.11759325101104</v>
      </c>
      <c r="Q772">
        <f t="shared" ref="Q772:Q835" si="172">F772*O772</f>
        <v>2408.3480622896859</v>
      </c>
      <c r="T772">
        <f t="shared" si="167"/>
        <v>86.355029951494103</v>
      </c>
      <c r="U772">
        <f t="shared" ref="U772:U835" si="173">ABS(O772-T772)</f>
        <v>5.128898979661102</v>
      </c>
      <c r="AC772" t="str">
        <f t="shared" ref="AC772:AC835" si="174">IF(I772 &lt;= 4, "Low", IF(I772 &lt;= 5, "Medium", "High"))</f>
        <v>High</v>
      </c>
      <c r="AD772" t="str">
        <f t="shared" ref="AD772:AD835" si="175">IF(H772 &lt;= 1000, "Low", IF(H772 &lt;= 1500, "Medium", "High"))</f>
        <v>Medium</v>
      </c>
      <c r="AH772" t="str">
        <f t="shared" ref="AH772:AH835" si="176">IF(O772&gt;=$V$4, "High", "Low")</f>
        <v>High</v>
      </c>
      <c r="AI772">
        <f t="shared" ref="AI772:AI835" si="177">IF(J772 = "On", 1, 0)</f>
        <v>0</v>
      </c>
      <c r="AJ772">
        <f t="shared" ref="AJ772:AJ835" si="178">IF(K772 = "On", 1, 0)</f>
        <v>1</v>
      </c>
      <c r="AK772" t="str">
        <f t="shared" ref="AK772:AK835" si="179">IF(F772 &lt;= 22, "Low", IF(F772 &lt;= 26, "Medium", "High"))</f>
        <v>High</v>
      </c>
    </row>
    <row r="773" spans="1:37" x14ac:dyDescent="0.25">
      <c r="A773" s="9">
        <v>44594.083333333336</v>
      </c>
      <c r="B773" s="1" t="str">
        <f t="shared" si="168"/>
        <v>Wednesday</v>
      </c>
      <c r="C773" s="1" t="str">
        <f t="shared" si="169"/>
        <v>Weekday</v>
      </c>
      <c r="D773" s="4">
        <f t="shared" si="170"/>
        <v>2</v>
      </c>
      <c r="E773" s="4" t="str">
        <f t="shared" si="171"/>
        <v>Off-Peak</v>
      </c>
      <c r="F773">
        <v>24.019198032539901</v>
      </c>
      <c r="G773">
        <v>56.048665183860102</v>
      </c>
      <c r="H773">
        <v>1999.75098091319</v>
      </c>
      <c r="I773">
        <v>0</v>
      </c>
      <c r="J773" t="s">
        <v>12</v>
      </c>
      <c r="K773" t="s">
        <v>11</v>
      </c>
      <c r="L773">
        <v>19.92680295537</v>
      </c>
      <c r="M773" t="s">
        <v>20</v>
      </c>
      <c r="N773" t="s">
        <v>14</v>
      </c>
      <c r="O773">
        <v>72.723446051810697</v>
      </c>
      <c r="P773">
        <f t="shared" ref="P773:P836" si="180">F773^2</f>
        <v>576.92187412636861</v>
      </c>
      <c r="Q773">
        <f t="shared" si="172"/>
        <v>1746.7588523271731</v>
      </c>
      <c r="T773">
        <f t="shared" ref="T773:T836" si="181">($S$6*F773)+$R$4</f>
        <v>75.081098581171361</v>
      </c>
      <c r="U773">
        <f t="shared" si="173"/>
        <v>2.3576525293606636</v>
      </c>
      <c r="AC773" t="str">
        <f t="shared" si="174"/>
        <v>Low</v>
      </c>
      <c r="AD773" t="str">
        <f t="shared" si="175"/>
        <v>High</v>
      </c>
      <c r="AH773" t="str">
        <f t="shared" si="176"/>
        <v>Low</v>
      </c>
      <c r="AI773">
        <f t="shared" si="177"/>
        <v>0</v>
      </c>
      <c r="AJ773">
        <f t="shared" si="178"/>
        <v>1</v>
      </c>
      <c r="AK773" t="str">
        <f t="shared" si="179"/>
        <v>Medium</v>
      </c>
    </row>
    <row r="774" spans="1:37" x14ac:dyDescent="0.25">
      <c r="A774" s="9">
        <v>44594.125</v>
      </c>
      <c r="B774" s="1" t="str">
        <f t="shared" si="168"/>
        <v>Wednesday</v>
      </c>
      <c r="C774" s="1" t="str">
        <f t="shared" si="169"/>
        <v>Weekday</v>
      </c>
      <c r="D774" s="4">
        <f t="shared" si="170"/>
        <v>3</v>
      </c>
      <c r="E774" s="4" t="str">
        <f t="shared" si="171"/>
        <v>Off-Peak</v>
      </c>
      <c r="F774">
        <v>26.265252934294299</v>
      </c>
      <c r="G774">
        <v>41.6414711514321</v>
      </c>
      <c r="H774">
        <v>1827.5570546236299</v>
      </c>
      <c r="I774">
        <v>3</v>
      </c>
      <c r="J774" t="s">
        <v>12</v>
      </c>
      <c r="K774" t="s">
        <v>11</v>
      </c>
      <c r="L774">
        <v>9.8425285448098503</v>
      </c>
      <c r="M774" t="s">
        <v>18</v>
      </c>
      <c r="N774" t="s">
        <v>14</v>
      </c>
      <c r="O774">
        <v>87.194329333886401</v>
      </c>
      <c r="P774">
        <f t="shared" si="180"/>
        <v>689.8635117024553</v>
      </c>
      <c r="Q774">
        <f t="shared" si="172"/>
        <v>2290.1811143906834</v>
      </c>
      <c r="T774">
        <f t="shared" si="181"/>
        <v>79.578191725797026</v>
      </c>
      <c r="U774">
        <f t="shared" si="173"/>
        <v>7.6161376080893746</v>
      </c>
      <c r="AC774" t="str">
        <f t="shared" si="174"/>
        <v>Low</v>
      </c>
      <c r="AD774" t="str">
        <f t="shared" si="175"/>
        <v>High</v>
      </c>
      <c r="AH774" t="str">
        <f t="shared" si="176"/>
        <v>High</v>
      </c>
      <c r="AI774">
        <f t="shared" si="177"/>
        <v>0</v>
      </c>
      <c r="AJ774">
        <f t="shared" si="178"/>
        <v>1</v>
      </c>
      <c r="AK774" t="str">
        <f t="shared" si="179"/>
        <v>High</v>
      </c>
    </row>
    <row r="775" spans="1:37" x14ac:dyDescent="0.25">
      <c r="A775" s="9">
        <v>44594.166666666664</v>
      </c>
      <c r="B775" s="1" t="str">
        <f t="shared" si="168"/>
        <v>Wednesday</v>
      </c>
      <c r="C775" s="1" t="str">
        <f t="shared" si="169"/>
        <v>Weekday</v>
      </c>
      <c r="D775" s="4">
        <f t="shared" si="170"/>
        <v>4</v>
      </c>
      <c r="E775" s="4" t="str">
        <f t="shared" si="171"/>
        <v>Off-Peak</v>
      </c>
      <c r="F775">
        <v>20.463369398882001</v>
      </c>
      <c r="G775">
        <v>56.848025508482401</v>
      </c>
      <c r="H775">
        <v>1071.2105447551501</v>
      </c>
      <c r="I775">
        <v>5</v>
      </c>
      <c r="J775" t="s">
        <v>11</v>
      </c>
      <c r="K775" t="s">
        <v>11</v>
      </c>
      <c r="L775">
        <v>8.89592199188926</v>
      </c>
      <c r="M775" t="s">
        <v>17</v>
      </c>
      <c r="N775" t="s">
        <v>19</v>
      </c>
      <c r="O775">
        <v>75.524596279952107</v>
      </c>
      <c r="P775">
        <f t="shared" si="180"/>
        <v>418.74948715510033</v>
      </c>
      <c r="Q775">
        <f t="shared" si="172"/>
        <v>1545.4877123780893</v>
      </c>
      <c r="T775">
        <f t="shared" si="181"/>
        <v>67.961551966617961</v>
      </c>
      <c r="U775">
        <f t="shared" si="173"/>
        <v>7.5630443133341458</v>
      </c>
      <c r="AC775" t="str">
        <f t="shared" si="174"/>
        <v>Medium</v>
      </c>
      <c r="AD775" t="str">
        <f t="shared" si="175"/>
        <v>Medium</v>
      </c>
      <c r="AH775" t="str">
        <f t="shared" si="176"/>
        <v>Low</v>
      </c>
      <c r="AI775">
        <f t="shared" si="177"/>
        <v>1</v>
      </c>
      <c r="AJ775">
        <f t="shared" si="178"/>
        <v>1</v>
      </c>
      <c r="AK775" t="str">
        <f t="shared" si="179"/>
        <v>Low</v>
      </c>
    </row>
    <row r="776" spans="1:37" x14ac:dyDescent="0.25">
      <c r="A776" s="9">
        <v>44594.208333333336</v>
      </c>
      <c r="B776" s="1" t="str">
        <f t="shared" si="168"/>
        <v>Wednesday</v>
      </c>
      <c r="C776" s="1" t="str">
        <f t="shared" si="169"/>
        <v>Weekday</v>
      </c>
      <c r="D776" s="4">
        <f t="shared" si="170"/>
        <v>5</v>
      </c>
      <c r="E776" s="4" t="str">
        <f t="shared" si="171"/>
        <v>Off-Peak</v>
      </c>
      <c r="F776">
        <v>28.964697914030602</v>
      </c>
      <c r="G776">
        <v>59.253425928112698</v>
      </c>
      <c r="H776">
        <v>1974.2154699407699</v>
      </c>
      <c r="I776">
        <v>9</v>
      </c>
      <c r="J776" t="s">
        <v>12</v>
      </c>
      <c r="K776" t="s">
        <v>12</v>
      </c>
      <c r="L776">
        <v>29.821521189239299</v>
      </c>
      <c r="M776" t="s">
        <v>21</v>
      </c>
      <c r="N776" t="s">
        <v>14</v>
      </c>
      <c r="O776">
        <v>86.739872026589794</v>
      </c>
      <c r="P776">
        <f t="shared" si="180"/>
        <v>838.9537252510487</v>
      </c>
      <c r="Q776">
        <f t="shared" si="172"/>
        <v>2512.3941903518466</v>
      </c>
      <c r="T776">
        <f t="shared" si="181"/>
        <v>84.98307096680935</v>
      </c>
      <c r="U776">
        <f t="shared" si="173"/>
        <v>1.7568010597804431</v>
      </c>
      <c r="AC776" t="str">
        <f t="shared" si="174"/>
        <v>High</v>
      </c>
      <c r="AD776" t="str">
        <f t="shared" si="175"/>
        <v>High</v>
      </c>
      <c r="AH776" t="str">
        <f t="shared" si="176"/>
        <v>High</v>
      </c>
      <c r="AI776">
        <f t="shared" si="177"/>
        <v>0</v>
      </c>
      <c r="AJ776">
        <f t="shared" si="178"/>
        <v>0</v>
      </c>
      <c r="AK776" t="str">
        <f t="shared" si="179"/>
        <v>High</v>
      </c>
    </row>
    <row r="777" spans="1:37" x14ac:dyDescent="0.25">
      <c r="A777" s="9">
        <v>44594.25</v>
      </c>
      <c r="B777" s="1" t="str">
        <f t="shared" si="168"/>
        <v>Wednesday</v>
      </c>
      <c r="C777" s="1" t="str">
        <f t="shared" si="169"/>
        <v>Weekday</v>
      </c>
      <c r="D777" s="4">
        <f t="shared" si="170"/>
        <v>6</v>
      </c>
      <c r="E777" s="4" t="str">
        <f t="shared" si="171"/>
        <v>Off-Peak</v>
      </c>
      <c r="F777">
        <v>26.701124713118102</v>
      </c>
      <c r="G777">
        <v>55.330880235221997</v>
      </c>
      <c r="H777">
        <v>1803.0885597066299</v>
      </c>
      <c r="I777">
        <v>5</v>
      </c>
      <c r="J777" t="s">
        <v>11</v>
      </c>
      <c r="K777" t="s">
        <v>11</v>
      </c>
      <c r="L777">
        <v>29.569239065474999</v>
      </c>
      <c r="M777" t="s">
        <v>15</v>
      </c>
      <c r="N777" t="s">
        <v>19</v>
      </c>
      <c r="O777">
        <v>83.527438939470201</v>
      </c>
      <c r="P777">
        <f t="shared" si="180"/>
        <v>712.95006094548626</v>
      </c>
      <c r="Q777">
        <f t="shared" si="172"/>
        <v>2230.2765640901512</v>
      </c>
      <c r="T777">
        <f t="shared" si="181"/>
        <v>80.450902355868109</v>
      </c>
      <c r="U777">
        <f t="shared" si="173"/>
        <v>3.0765365836020919</v>
      </c>
      <c r="AC777" t="str">
        <f t="shared" si="174"/>
        <v>Medium</v>
      </c>
      <c r="AD777" t="str">
        <f t="shared" si="175"/>
        <v>High</v>
      </c>
      <c r="AH777" t="str">
        <f t="shared" si="176"/>
        <v>High</v>
      </c>
      <c r="AI777">
        <f t="shared" si="177"/>
        <v>1</v>
      </c>
      <c r="AJ777">
        <f t="shared" si="178"/>
        <v>1</v>
      </c>
      <c r="AK777" t="str">
        <f t="shared" si="179"/>
        <v>High</v>
      </c>
    </row>
    <row r="778" spans="1:37" x14ac:dyDescent="0.25">
      <c r="A778" s="9">
        <v>44594.291666666664</v>
      </c>
      <c r="B778" s="1" t="str">
        <f t="shared" si="168"/>
        <v>Wednesday</v>
      </c>
      <c r="C778" s="1" t="str">
        <f t="shared" si="169"/>
        <v>Weekday</v>
      </c>
      <c r="D778" s="4">
        <f t="shared" si="170"/>
        <v>7</v>
      </c>
      <c r="E778" s="4" t="str">
        <f t="shared" si="171"/>
        <v>Off-Peak</v>
      </c>
      <c r="F778">
        <v>20.0865377520484</v>
      </c>
      <c r="G778">
        <v>51.563108760142001</v>
      </c>
      <c r="H778">
        <v>1872.9605697885299</v>
      </c>
      <c r="I778">
        <v>4</v>
      </c>
      <c r="J778" t="s">
        <v>12</v>
      </c>
      <c r="K778" t="s">
        <v>12</v>
      </c>
      <c r="L778">
        <v>16.875851561277901</v>
      </c>
      <c r="M778" t="s">
        <v>16</v>
      </c>
      <c r="N778" t="s">
        <v>14</v>
      </c>
      <c r="O778">
        <v>77.287283990913096</v>
      </c>
      <c r="P778">
        <f t="shared" si="180"/>
        <v>403.46899886446562</v>
      </c>
      <c r="Q778">
        <f t="shared" si="172"/>
        <v>1552.4339476367618</v>
      </c>
      <c r="T778">
        <f t="shared" si="181"/>
        <v>67.207052593370364</v>
      </c>
      <c r="U778">
        <f t="shared" si="173"/>
        <v>10.080231397542732</v>
      </c>
      <c r="AC778" t="str">
        <f t="shared" si="174"/>
        <v>Low</v>
      </c>
      <c r="AD778" t="str">
        <f t="shared" si="175"/>
        <v>High</v>
      </c>
      <c r="AH778" t="str">
        <f t="shared" si="176"/>
        <v>High</v>
      </c>
      <c r="AI778">
        <f t="shared" si="177"/>
        <v>0</v>
      </c>
      <c r="AJ778">
        <f t="shared" si="178"/>
        <v>0</v>
      </c>
      <c r="AK778" t="str">
        <f t="shared" si="179"/>
        <v>Low</v>
      </c>
    </row>
    <row r="779" spans="1:37" x14ac:dyDescent="0.25">
      <c r="A779" s="9">
        <v>44594.333333333336</v>
      </c>
      <c r="B779" s="1" t="str">
        <f t="shared" si="168"/>
        <v>Wednesday</v>
      </c>
      <c r="C779" s="1" t="str">
        <f t="shared" si="169"/>
        <v>Weekday</v>
      </c>
      <c r="D779" s="4">
        <f t="shared" si="170"/>
        <v>8</v>
      </c>
      <c r="E779" s="4" t="str">
        <f t="shared" si="171"/>
        <v>Peak</v>
      </c>
      <c r="F779">
        <v>25.754692492283802</v>
      </c>
      <c r="G779">
        <v>49.211209089643098</v>
      </c>
      <c r="H779">
        <v>1111.3924881135399</v>
      </c>
      <c r="I779">
        <v>1</v>
      </c>
      <c r="J779" t="s">
        <v>12</v>
      </c>
      <c r="K779" t="s">
        <v>12</v>
      </c>
      <c r="L779">
        <v>5.6472075506061001</v>
      </c>
      <c r="M779" t="s">
        <v>18</v>
      </c>
      <c r="N779" t="s">
        <v>14</v>
      </c>
      <c r="O779">
        <v>70.970332752196796</v>
      </c>
      <c r="P779">
        <f t="shared" si="180"/>
        <v>663.3041853720996</v>
      </c>
      <c r="Q779">
        <f t="shared" si="172"/>
        <v>1827.819096107886</v>
      </c>
      <c r="T779">
        <f t="shared" si="181"/>
        <v>78.555938056980196</v>
      </c>
      <c r="U779">
        <f t="shared" si="173"/>
        <v>7.5856053047833996</v>
      </c>
      <c r="AC779" t="str">
        <f t="shared" si="174"/>
        <v>Low</v>
      </c>
      <c r="AD779" t="str">
        <f t="shared" si="175"/>
        <v>Medium</v>
      </c>
      <c r="AH779" t="str">
        <f t="shared" si="176"/>
        <v>Low</v>
      </c>
      <c r="AI779">
        <f t="shared" si="177"/>
        <v>0</v>
      </c>
      <c r="AJ779">
        <f t="shared" si="178"/>
        <v>0</v>
      </c>
      <c r="AK779" t="str">
        <f t="shared" si="179"/>
        <v>Medium</v>
      </c>
    </row>
    <row r="780" spans="1:37" x14ac:dyDescent="0.25">
      <c r="A780" s="9">
        <v>44594.375</v>
      </c>
      <c r="B780" s="1" t="str">
        <f t="shared" si="168"/>
        <v>Wednesday</v>
      </c>
      <c r="C780" s="1" t="str">
        <f t="shared" si="169"/>
        <v>Weekday</v>
      </c>
      <c r="D780" s="4">
        <f t="shared" si="170"/>
        <v>9</v>
      </c>
      <c r="E780" s="4" t="str">
        <f t="shared" si="171"/>
        <v>Peak</v>
      </c>
      <c r="F780">
        <v>27.3016065800578</v>
      </c>
      <c r="G780">
        <v>57.971209441687897</v>
      </c>
      <c r="H780">
        <v>1250.3866261242799</v>
      </c>
      <c r="I780">
        <v>8</v>
      </c>
      <c r="J780" t="s">
        <v>12</v>
      </c>
      <c r="K780" t="s">
        <v>12</v>
      </c>
      <c r="L780">
        <v>3.4964710173934099</v>
      </c>
      <c r="M780" t="s">
        <v>15</v>
      </c>
      <c r="N780" t="s">
        <v>14</v>
      </c>
      <c r="O780">
        <v>77.394597504424098</v>
      </c>
      <c r="P780">
        <f t="shared" si="180"/>
        <v>745.37772185225538</v>
      </c>
      <c r="Q780">
        <f t="shared" si="172"/>
        <v>2112.9968524877099</v>
      </c>
      <c r="T780">
        <f t="shared" si="181"/>
        <v>81.653198383973759</v>
      </c>
      <c r="U780">
        <f t="shared" si="173"/>
        <v>4.258600879549661</v>
      </c>
      <c r="AC780" t="str">
        <f t="shared" si="174"/>
        <v>High</v>
      </c>
      <c r="AD780" t="str">
        <f t="shared" si="175"/>
        <v>Medium</v>
      </c>
      <c r="AH780" t="str">
        <f t="shared" si="176"/>
        <v>High</v>
      </c>
      <c r="AI780">
        <f t="shared" si="177"/>
        <v>0</v>
      </c>
      <c r="AJ780">
        <f t="shared" si="178"/>
        <v>0</v>
      </c>
      <c r="AK780" t="str">
        <f t="shared" si="179"/>
        <v>High</v>
      </c>
    </row>
    <row r="781" spans="1:37" x14ac:dyDescent="0.25">
      <c r="A781" s="9">
        <v>44594.416666666664</v>
      </c>
      <c r="B781" s="1" t="str">
        <f t="shared" si="168"/>
        <v>Wednesday</v>
      </c>
      <c r="C781" s="1" t="str">
        <f t="shared" si="169"/>
        <v>Weekday</v>
      </c>
      <c r="D781" s="4">
        <f t="shared" si="170"/>
        <v>10</v>
      </c>
      <c r="E781" s="4" t="str">
        <f t="shared" si="171"/>
        <v>Peak</v>
      </c>
      <c r="F781">
        <v>23.798703060875098</v>
      </c>
      <c r="G781">
        <v>57.170286449254903</v>
      </c>
      <c r="H781">
        <v>1605.73009319837</v>
      </c>
      <c r="I781">
        <v>7</v>
      </c>
      <c r="J781" t="s">
        <v>12</v>
      </c>
      <c r="K781" t="s">
        <v>11</v>
      </c>
      <c r="L781">
        <v>4.2096399925531802</v>
      </c>
      <c r="M781" t="s">
        <v>15</v>
      </c>
      <c r="N781" t="s">
        <v>19</v>
      </c>
      <c r="O781">
        <v>64.484404672567095</v>
      </c>
      <c r="P781">
        <f t="shared" si="180"/>
        <v>566.37826737970579</v>
      </c>
      <c r="Q781">
        <f t="shared" si="172"/>
        <v>1534.645198859731</v>
      </c>
      <c r="T781">
        <f t="shared" si="181"/>
        <v>74.639619423772459</v>
      </c>
      <c r="U781">
        <f t="shared" si="173"/>
        <v>10.155214751205364</v>
      </c>
      <c r="AC781" t="str">
        <f t="shared" si="174"/>
        <v>High</v>
      </c>
      <c r="AD781" t="str">
        <f t="shared" si="175"/>
        <v>High</v>
      </c>
      <c r="AH781" t="str">
        <f t="shared" si="176"/>
        <v>Low</v>
      </c>
      <c r="AI781">
        <f t="shared" si="177"/>
        <v>0</v>
      </c>
      <c r="AJ781">
        <f t="shared" si="178"/>
        <v>1</v>
      </c>
      <c r="AK781" t="str">
        <f t="shared" si="179"/>
        <v>Medium</v>
      </c>
    </row>
    <row r="782" spans="1:37" x14ac:dyDescent="0.25">
      <c r="A782" s="9">
        <v>44594.458333333336</v>
      </c>
      <c r="B782" s="1" t="str">
        <f t="shared" si="168"/>
        <v>Wednesday</v>
      </c>
      <c r="C782" s="1" t="str">
        <f t="shared" si="169"/>
        <v>Weekday</v>
      </c>
      <c r="D782" s="4">
        <f t="shared" si="170"/>
        <v>11</v>
      </c>
      <c r="E782" s="4" t="str">
        <f t="shared" si="171"/>
        <v>Peak</v>
      </c>
      <c r="F782">
        <v>23.926434927118901</v>
      </c>
      <c r="G782">
        <v>56.132831594119999</v>
      </c>
      <c r="H782">
        <v>1923.90418169336</v>
      </c>
      <c r="I782">
        <v>0</v>
      </c>
      <c r="J782" t="s">
        <v>12</v>
      </c>
      <c r="K782" t="s">
        <v>12</v>
      </c>
      <c r="L782">
        <v>24.314704038830001</v>
      </c>
      <c r="M782" t="s">
        <v>21</v>
      </c>
      <c r="N782" t="s">
        <v>14</v>
      </c>
      <c r="O782">
        <v>66.072850976148203</v>
      </c>
      <c r="P782">
        <f t="shared" si="180"/>
        <v>572.47428832165531</v>
      </c>
      <c r="Q782">
        <f t="shared" si="172"/>
        <v>1580.8877693300346</v>
      </c>
      <c r="T782">
        <f t="shared" si="181"/>
        <v>74.895366556038255</v>
      </c>
      <c r="U782">
        <f t="shared" si="173"/>
        <v>8.8225155798900516</v>
      </c>
      <c r="AC782" t="str">
        <f t="shared" si="174"/>
        <v>Low</v>
      </c>
      <c r="AD782" t="str">
        <f t="shared" si="175"/>
        <v>High</v>
      </c>
      <c r="AH782" t="str">
        <f t="shared" si="176"/>
        <v>Low</v>
      </c>
      <c r="AI782">
        <f t="shared" si="177"/>
        <v>0</v>
      </c>
      <c r="AJ782">
        <f t="shared" si="178"/>
        <v>0</v>
      </c>
      <c r="AK782" t="str">
        <f t="shared" si="179"/>
        <v>Medium</v>
      </c>
    </row>
    <row r="783" spans="1:37" x14ac:dyDescent="0.25">
      <c r="A783" s="9">
        <v>44594.5</v>
      </c>
      <c r="B783" s="1" t="str">
        <f t="shared" si="168"/>
        <v>Wednesday</v>
      </c>
      <c r="C783" s="1" t="str">
        <f t="shared" si="169"/>
        <v>Weekday</v>
      </c>
      <c r="D783" s="4">
        <f t="shared" si="170"/>
        <v>12</v>
      </c>
      <c r="E783" s="4" t="str">
        <f t="shared" si="171"/>
        <v>Peak</v>
      </c>
      <c r="F783">
        <v>20.973842280156799</v>
      </c>
      <c r="G783">
        <v>31.8385933663433</v>
      </c>
      <c r="H783">
        <v>1296.11463811</v>
      </c>
      <c r="I783">
        <v>6</v>
      </c>
      <c r="J783" t="s">
        <v>12</v>
      </c>
      <c r="K783" t="s">
        <v>11</v>
      </c>
      <c r="L783">
        <v>18.3200717906163</v>
      </c>
      <c r="M783" t="s">
        <v>20</v>
      </c>
      <c r="N783" t="s">
        <v>14</v>
      </c>
      <c r="O783">
        <v>72.706299436199203</v>
      </c>
      <c r="P783">
        <f t="shared" si="180"/>
        <v>439.90205999289293</v>
      </c>
      <c r="Q783">
        <f t="shared" si="172"/>
        <v>1524.9304571486953</v>
      </c>
      <c r="T783">
        <f t="shared" si="181"/>
        <v>68.983630319691642</v>
      </c>
      <c r="U783">
        <f t="shared" si="173"/>
        <v>3.7226691165075607</v>
      </c>
      <c r="AC783" t="str">
        <f t="shared" si="174"/>
        <v>High</v>
      </c>
      <c r="AD783" t="str">
        <f t="shared" si="175"/>
        <v>Medium</v>
      </c>
      <c r="AH783" t="str">
        <f t="shared" si="176"/>
        <v>Low</v>
      </c>
      <c r="AI783">
        <f t="shared" si="177"/>
        <v>0</v>
      </c>
      <c r="AJ783">
        <f t="shared" si="178"/>
        <v>1</v>
      </c>
      <c r="AK783" t="str">
        <f t="shared" si="179"/>
        <v>Low</v>
      </c>
    </row>
    <row r="784" spans="1:37" x14ac:dyDescent="0.25">
      <c r="A784" s="9">
        <v>44594.541666666664</v>
      </c>
      <c r="B784" s="1" t="str">
        <f t="shared" si="168"/>
        <v>Wednesday</v>
      </c>
      <c r="C784" s="1" t="str">
        <f t="shared" si="169"/>
        <v>Weekday</v>
      </c>
      <c r="D784" s="4">
        <f t="shared" si="170"/>
        <v>13</v>
      </c>
      <c r="E784" s="4" t="str">
        <f t="shared" si="171"/>
        <v>Peak</v>
      </c>
      <c r="F784">
        <v>21.5111299536388</v>
      </c>
      <c r="G784">
        <v>44.1249493525861</v>
      </c>
      <c r="H784">
        <v>1385.8989769428299</v>
      </c>
      <c r="I784">
        <v>9</v>
      </c>
      <c r="J784" t="s">
        <v>12</v>
      </c>
      <c r="K784" t="s">
        <v>11</v>
      </c>
      <c r="L784">
        <v>19.801739249167799</v>
      </c>
      <c r="M784" t="s">
        <v>21</v>
      </c>
      <c r="N784" t="s">
        <v>19</v>
      </c>
      <c r="O784">
        <v>70.340778982692498</v>
      </c>
      <c r="P784">
        <f t="shared" si="180"/>
        <v>462.72871188233643</v>
      </c>
      <c r="Q784">
        <f t="shared" si="172"/>
        <v>1513.1096377368831</v>
      </c>
      <c r="T784">
        <f t="shared" si="181"/>
        <v>70.059397751387294</v>
      </c>
      <c r="U784">
        <f t="shared" si="173"/>
        <v>0.28138123130520398</v>
      </c>
      <c r="AC784" t="str">
        <f t="shared" si="174"/>
        <v>High</v>
      </c>
      <c r="AD784" t="str">
        <f t="shared" si="175"/>
        <v>Medium</v>
      </c>
      <c r="AH784" t="str">
        <f t="shared" si="176"/>
        <v>Low</v>
      </c>
      <c r="AI784">
        <f t="shared" si="177"/>
        <v>0</v>
      </c>
      <c r="AJ784">
        <f t="shared" si="178"/>
        <v>1</v>
      </c>
      <c r="AK784" t="str">
        <f t="shared" si="179"/>
        <v>Low</v>
      </c>
    </row>
    <row r="785" spans="1:37" x14ac:dyDescent="0.25">
      <c r="A785" s="9">
        <v>44594.583333333336</v>
      </c>
      <c r="B785" s="1" t="str">
        <f t="shared" si="168"/>
        <v>Wednesday</v>
      </c>
      <c r="C785" s="1" t="str">
        <f t="shared" si="169"/>
        <v>Weekday</v>
      </c>
      <c r="D785" s="4">
        <f t="shared" si="170"/>
        <v>14</v>
      </c>
      <c r="E785" s="4" t="str">
        <f t="shared" si="171"/>
        <v>Peak</v>
      </c>
      <c r="F785">
        <v>27.4368409381802</v>
      </c>
      <c r="G785">
        <v>55.004113032031697</v>
      </c>
      <c r="H785">
        <v>1346.73894486785</v>
      </c>
      <c r="I785">
        <v>6</v>
      </c>
      <c r="J785" t="s">
        <v>12</v>
      </c>
      <c r="K785" t="s">
        <v>12</v>
      </c>
      <c r="L785">
        <v>20.373884096351599</v>
      </c>
      <c r="M785" t="s">
        <v>18</v>
      </c>
      <c r="N785" t="s">
        <v>19</v>
      </c>
      <c r="O785">
        <v>81.004136774696406</v>
      </c>
      <c r="P785">
        <f t="shared" si="180"/>
        <v>752.78024066700095</v>
      </c>
      <c r="Q785">
        <f t="shared" si="172"/>
        <v>2222.4976160219385</v>
      </c>
      <c r="T785">
        <f t="shared" si="181"/>
        <v>81.923967145839313</v>
      </c>
      <c r="U785">
        <f t="shared" si="173"/>
        <v>0.91983037114290767</v>
      </c>
      <c r="AC785" t="str">
        <f t="shared" si="174"/>
        <v>High</v>
      </c>
      <c r="AD785" t="str">
        <f t="shared" si="175"/>
        <v>Medium</v>
      </c>
      <c r="AH785" t="str">
        <f t="shared" si="176"/>
        <v>High</v>
      </c>
      <c r="AI785">
        <f t="shared" si="177"/>
        <v>0</v>
      </c>
      <c r="AJ785">
        <f t="shared" si="178"/>
        <v>0</v>
      </c>
      <c r="AK785" t="str">
        <f t="shared" si="179"/>
        <v>High</v>
      </c>
    </row>
    <row r="786" spans="1:37" x14ac:dyDescent="0.25">
      <c r="A786" s="9">
        <v>44594.625</v>
      </c>
      <c r="B786" s="1" t="str">
        <f t="shared" si="168"/>
        <v>Wednesday</v>
      </c>
      <c r="C786" s="1" t="str">
        <f t="shared" si="169"/>
        <v>Weekday</v>
      </c>
      <c r="D786" s="4">
        <f t="shared" si="170"/>
        <v>15</v>
      </c>
      <c r="E786" s="4" t="str">
        <f t="shared" si="171"/>
        <v>Peak</v>
      </c>
      <c r="F786">
        <v>25.955457362671901</v>
      </c>
      <c r="G786">
        <v>38.289301509755099</v>
      </c>
      <c r="H786">
        <v>1580.4552445259201</v>
      </c>
      <c r="I786">
        <v>2</v>
      </c>
      <c r="J786" t="s">
        <v>11</v>
      </c>
      <c r="K786" t="s">
        <v>12</v>
      </c>
      <c r="L786">
        <v>28.800339844846299</v>
      </c>
      <c r="M786" t="s">
        <v>15</v>
      </c>
      <c r="N786" t="s">
        <v>14</v>
      </c>
      <c r="O786">
        <v>78.441430590549601</v>
      </c>
      <c r="P786">
        <f t="shared" si="180"/>
        <v>673.685766905479</v>
      </c>
      <c r="Q786">
        <f t="shared" si="172"/>
        <v>2035.9832071599974</v>
      </c>
      <c r="T786">
        <f t="shared" si="181"/>
        <v>78.957913236482156</v>
      </c>
      <c r="U786">
        <f t="shared" si="173"/>
        <v>0.51648264593255533</v>
      </c>
      <c r="AC786" t="str">
        <f t="shared" si="174"/>
        <v>Low</v>
      </c>
      <c r="AD786" t="str">
        <f t="shared" si="175"/>
        <v>High</v>
      </c>
      <c r="AH786" t="str">
        <f t="shared" si="176"/>
        <v>High</v>
      </c>
      <c r="AI786">
        <f t="shared" si="177"/>
        <v>1</v>
      </c>
      <c r="AJ786">
        <f t="shared" si="178"/>
        <v>0</v>
      </c>
      <c r="AK786" t="str">
        <f t="shared" si="179"/>
        <v>Medium</v>
      </c>
    </row>
    <row r="787" spans="1:37" x14ac:dyDescent="0.25">
      <c r="A787" s="9">
        <v>44594.666666666664</v>
      </c>
      <c r="B787" s="1" t="str">
        <f t="shared" si="168"/>
        <v>Wednesday</v>
      </c>
      <c r="C787" s="1" t="str">
        <f t="shared" si="169"/>
        <v>Weekday</v>
      </c>
      <c r="D787" s="4">
        <f t="shared" si="170"/>
        <v>16</v>
      </c>
      <c r="E787" s="4" t="str">
        <f t="shared" si="171"/>
        <v>Peak</v>
      </c>
      <c r="F787">
        <v>23.267612083668698</v>
      </c>
      <c r="G787">
        <v>57.282603698393402</v>
      </c>
      <c r="H787">
        <v>1238.53594677616</v>
      </c>
      <c r="I787">
        <v>3</v>
      </c>
      <c r="J787" t="s">
        <v>11</v>
      </c>
      <c r="K787" t="s">
        <v>12</v>
      </c>
      <c r="L787">
        <v>9.5468855198787104</v>
      </c>
      <c r="M787" t="s">
        <v>16</v>
      </c>
      <c r="N787" t="s">
        <v>19</v>
      </c>
      <c r="O787">
        <v>73.090440153524298</v>
      </c>
      <c r="P787">
        <f t="shared" si="180"/>
        <v>541.38177207608567</v>
      </c>
      <c r="Q787">
        <f t="shared" si="172"/>
        <v>1700.6400085168059</v>
      </c>
      <c r="T787">
        <f t="shared" si="181"/>
        <v>73.576259133290733</v>
      </c>
      <c r="U787">
        <f t="shared" si="173"/>
        <v>0.48581897976643518</v>
      </c>
      <c r="AC787" t="str">
        <f t="shared" si="174"/>
        <v>Low</v>
      </c>
      <c r="AD787" t="str">
        <f t="shared" si="175"/>
        <v>Medium</v>
      </c>
      <c r="AH787" t="str">
        <f t="shared" si="176"/>
        <v>Low</v>
      </c>
      <c r="AI787">
        <f t="shared" si="177"/>
        <v>1</v>
      </c>
      <c r="AJ787">
        <f t="shared" si="178"/>
        <v>0</v>
      </c>
      <c r="AK787" t="str">
        <f t="shared" si="179"/>
        <v>Medium</v>
      </c>
    </row>
    <row r="788" spans="1:37" x14ac:dyDescent="0.25">
      <c r="A788" s="9">
        <v>44594.708333333336</v>
      </c>
      <c r="B788" s="1" t="str">
        <f t="shared" si="168"/>
        <v>Wednesday</v>
      </c>
      <c r="C788" s="1" t="str">
        <f t="shared" si="169"/>
        <v>Weekday</v>
      </c>
      <c r="D788" s="4">
        <f t="shared" si="170"/>
        <v>17</v>
      </c>
      <c r="E788" s="4" t="str">
        <f t="shared" si="171"/>
        <v>Peak</v>
      </c>
      <c r="F788">
        <v>21.2291945003631</v>
      </c>
      <c r="G788">
        <v>39.553231484505901</v>
      </c>
      <c r="H788">
        <v>1415.6050554589301</v>
      </c>
      <c r="I788">
        <v>7</v>
      </c>
      <c r="J788" t="s">
        <v>12</v>
      </c>
      <c r="K788" t="s">
        <v>12</v>
      </c>
      <c r="L788">
        <v>5.2213358979246802</v>
      </c>
      <c r="M788" t="s">
        <v>17</v>
      </c>
      <c r="N788" t="s">
        <v>19</v>
      </c>
      <c r="O788">
        <v>67.929588829190394</v>
      </c>
      <c r="P788">
        <f t="shared" si="180"/>
        <v>450.67869913424687</v>
      </c>
      <c r="Q788">
        <f t="shared" si="172"/>
        <v>1442.0904535845755</v>
      </c>
      <c r="T788">
        <f t="shared" si="181"/>
        <v>69.494901312247393</v>
      </c>
      <c r="U788">
        <f t="shared" si="173"/>
        <v>1.5653124830569993</v>
      </c>
      <c r="AC788" t="str">
        <f t="shared" si="174"/>
        <v>High</v>
      </c>
      <c r="AD788" t="str">
        <f t="shared" si="175"/>
        <v>Medium</v>
      </c>
      <c r="AH788" t="str">
        <f t="shared" si="176"/>
        <v>Low</v>
      </c>
      <c r="AI788">
        <f t="shared" si="177"/>
        <v>0</v>
      </c>
      <c r="AJ788">
        <f t="shared" si="178"/>
        <v>0</v>
      </c>
      <c r="AK788" t="str">
        <f t="shared" si="179"/>
        <v>Low</v>
      </c>
    </row>
    <row r="789" spans="1:37" x14ac:dyDescent="0.25">
      <c r="A789" s="9">
        <v>44594.75</v>
      </c>
      <c r="B789" s="1" t="str">
        <f t="shared" si="168"/>
        <v>Wednesday</v>
      </c>
      <c r="C789" s="1" t="str">
        <f t="shared" si="169"/>
        <v>Weekday</v>
      </c>
      <c r="D789" s="4">
        <f t="shared" si="170"/>
        <v>18</v>
      </c>
      <c r="E789" s="4" t="str">
        <f t="shared" si="171"/>
        <v>Peak</v>
      </c>
      <c r="F789">
        <v>28.494737984482502</v>
      </c>
      <c r="G789">
        <v>51.328057266533797</v>
      </c>
      <c r="H789">
        <v>1321.5454186505899</v>
      </c>
      <c r="I789">
        <v>4</v>
      </c>
      <c r="J789" t="s">
        <v>11</v>
      </c>
      <c r="K789" t="s">
        <v>11</v>
      </c>
      <c r="L789">
        <v>7.3546982625470996</v>
      </c>
      <c r="M789" t="s">
        <v>21</v>
      </c>
      <c r="N789" t="s">
        <v>19</v>
      </c>
      <c r="O789">
        <v>91.944623236750999</v>
      </c>
      <c r="P789">
        <f t="shared" si="180"/>
        <v>811.95009280430986</v>
      </c>
      <c r="Q789">
        <f t="shared" si="172"/>
        <v>2619.9379482131812</v>
      </c>
      <c r="T789">
        <f t="shared" si="181"/>
        <v>84.042108403619679</v>
      </c>
      <c r="U789">
        <f t="shared" si="173"/>
        <v>7.9025148331313204</v>
      </c>
      <c r="AC789" t="str">
        <f t="shared" si="174"/>
        <v>Low</v>
      </c>
      <c r="AD789" t="str">
        <f t="shared" si="175"/>
        <v>Medium</v>
      </c>
      <c r="AH789" t="str">
        <f t="shared" si="176"/>
        <v>High</v>
      </c>
      <c r="AI789">
        <f t="shared" si="177"/>
        <v>1</v>
      </c>
      <c r="AJ789">
        <f t="shared" si="178"/>
        <v>1</v>
      </c>
      <c r="AK789" t="str">
        <f t="shared" si="179"/>
        <v>High</v>
      </c>
    </row>
    <row r="790" spans="1:37" x14ac:dyDescent="0.25">
      <c r="A790" s="9">
        <v>44594.791666666664</v>
      </c>
      <c r="B790" s="1" t="str">
        <f t="shared" si="168"/>
        <v>Wednesday</v>
      </c>
      <c r="C790" s="1" t="str">
        <f t="shared" si="169"/>
        <v>Weekday</v>
      </c>
      <c r="D790" s="4">
        <f t="shared" si="170"/>
        <v>19</v>
      </c>
      <c r="E790" s="4" t="str">
        <f t="shared" si="171"/>
        <v>Peak</v>
      </c>
      <c r="F790">
        <v>23.154947736255998</v>
      </c>
      <c r="G790">
        <v>47.363766166819403</v>
      </c>
      <c r="H790">
        <v>1164.5411174473199</v>
      </c>
      <c r="I790">
        <v>5</v>
      </c>
      <c r="J790" t="s">
        <v>12</v>
      </c>
      <c r="K790" t="s">
        <v>12</v>
      </c>
      <c r="L790">
        <v>0.51585351266853396</v>
      </c>
      <c r="M790" t="s">
        <v>20</v>
      </c>
      <c r="N790" t="s">
        <v>14</v>
      </c>
      <c r="O790">
        <v>70.069460288059602</v>
      </c>
      <c r="P790">
        <f t="shared" si="180"/>
        <v>536.15160466874681</v>
      </c>
      <c r="Q790">
        <f t="shared" si="172"/>
        <v>1622.4546908776852</v>
      </c>
      <c r="T790">
        <f t="shared" si="181"/>
        <v>73.350680469119339</v>
      </c>
      <c r="U790">
        <f t="shared" si="173"/>
        <v>3.2812201810597372</v>
      </c>
      <c r="AC790" t="str">
        <f t="shared" si="174"/>
        <v>Medium</v>
      </c>
      <c r="AD790" t="str">
        <f t="shared" si="175"/>
        <v>Medium</v>
      </c>
      <c r="AH790" t="str">
        <f t="shared" si="176"/>
        <v>Low</v>
      </c>
      <c r="AI790">
        <f t="shared" si="177"/>
        <v>0</v>
      </c>
      <c r="AJ790">
        <f t="shared" si="178"/>
        <v>0</v>
      </c>
      <c r="AK790" t="str">
        <f t="shared" si="179"/>
        <v>Medium</v>
      </c>
    </row>
    <row r="791" spans="1:37" x14ac:dyDescent="0.25">
      <c r="A791" s="9">
        <v>44594.833333333336</v>
      </c>
      <c r="B791" s="1" t="str">
        <f t="shared" si="168"/>
        <v>Wednesday</v>
      </c>
      <c r="C791" s="1" t="str">
        <f t="shared" si="169"/>
        <v>Weekday</v>
      </c>
      <c r="D791" s="4">
        <f t="shared" si="170"/>
        <v>20</v>
      </c>
      <c r="E791" s="4" t="str">
        <f t="shared" si="171"/>
        <v>Peak</v>
      </c>
      <c r="F791">
        <v>20.657513358909799</v>
      </c>
      <c r="G791">
        <v>46.073187494183799</v>
      </c>
      <c r="H791">
        <v>1784.3851594948101</v>
      </c>
      <c r="I791">
        <v>2</v>
      </c>
      <c r="J791" t="s">
        <v>12</v>
      </c>
      <c r="K791" t="s">
        <v>11</v>
      </c>
      <c r="L791">
        <v>26.609392513111199</v>
      </c>
      <c r="M791" t="s">
        <v>20</v>
      </c>
      <c r="N791" t="s">
        <v>19</v>
      </c>
      <c r="O791">
        <v>68.973113658711696</v>
      </c>
      <c r="P791">
        <f t="shared" si="180"/>
        <v>426.73285817353684</v>
      </c>
      <c r="Q791">
        <f t="shared" si="172"/>
        <v>1424.8130168104408</v>
      </c>
      <c r="T791">
        <f t="shared" si="181"/>
        <v>68.350270635529171</v>
      </c>
      <c r="U791">
        <f t="shared" si="173"/>
        <v>0.62284302318252571</v>
      </c>
      <c r="AC791" t="str">
        <f t="shared" si="174"/>
        <v>Low</v>
      </c>
      <c r="AD791" t="str">
        <f t="shared" si="175"/>
        <v>High</v>
      </c>
      <c r="AH791" t="str">
        <f t="shared" si="176"/>
        <v>Low</v>
      </c>
      <c r="AI791">
        <f t="shared" si="177"/>
        <v>0</v>
      </c>
      <c r="AJ791">
        <f t="shared" si="178"/>
        <v>1</v>
      </c>
      <c r="AK791" t="str">
        <f t="shared" si="179"/>
        <v>Low</v>
      </c>
    </row>
    <row r="792" spans="1:37" x14ac:dyDescent="0.25">
      <c r="A792" s="9">
        <v>44594.875</v>
      </c>
      <c r="B792" s="1" t="str">
        <f t="shared" si="168"/>
        <v>Wednesday</v>
      </c>
      <c r="C792" s="1" t="str">
        <f t="shared" si="169"/>
        <v>Weekday</v>
      </c>
      <c r="D792" s="4">
        <f t="shared" si="170"/>
        <v>21</v>
      </c>
      <c r="E792" s="4" t="str">
        <f t="shared" si="171"/>
        <v>Peak</v>
      </c>
      <c r="F792">
        <v>24.1810851135489</v>
      </c>
      <c r="G792">
        <v>50.476790145563101</v>
      </c>
      <c r="H792">
        <v>1871.14840460865</v>
      </c>
      <c r="I792">
        <v>9</v>
      </c>
      <c r="J792" t="s">
        <v>12</v>
      </c>
      <c r="K792" t="s">
        <v>11</v>
      </c>
      <c r="L792">
        <v>20.251679703638501</v>
      </c>
      <c r="M792" t="s">
        <v>16</v>
      </c>
      <c r="N792" t="s">
        <v>19</v>
      </c>
      <c r="O792">
        <v>81.743051523811602</v>
      </c>
      <c r="P792">
        <f t="shared" si="180"/>
        <v>584.72487726869622</v>
      </c>
      <c r="Q792">
        <f t="shared" si="172"/>
        <v>1976.6356863385015</v>
      </c>
      <c r="T792">
        <f t="shared" si="181"/>
        <v>75.405231923433107</v>
      </c>
      <c r="U792">
        <f t="shared" si="173"/>
        <v>6.337819600378495</v>
      </c>
      <c r="AC792" t="str">
        <f t="shared" si="174"/>
        <v>High</v>
      </c>
      <c r="AD792" t="str">
        <f t="shared" si="175"/>
        <v>High</v>
      </c>
      <c r="AH792" t="str">
        <f t="shared" si="176"/>
        <v>High</v>
      </c>
      <c r="AI792">
        <f t="shared" si="177"/>
        <v>0</v>
      </c>
      <c r="AJ792">
        <f t="shared" si="178"/>
        <v>1</v>
      </c>
      <c r="AK792" t="str">
        <f t="shared" si="179"/>
        <v>Medium</v>
      </c>
    </row>
    <row r="793" spans="1:37" x14ac:dyDescent="0.25">
      <c r="A793" s="9">
        <v>44594.916666666664</v>
      </c>
      <c r="B793" s="1" t="str">
        <f t="shared" si="168"/>
        <v>Wednesday</v>
      </c>
      <c r="C793" s="1" t="str">
        <f t="shared" si="169"/>
        <v>Weekday</v>
      </c>
      <c r="D793" s="4">
        <f t="shared" si="170"/>
        <v>22</v>
      </c>
      <c r="E793" s="4" t="str">
        <f t="shared" si="171"/>
        <v>Off-Peak</v>
      </c>
      <c r="F793">
        <v>22.717299723189601</v>
      </c>
      <c r="G793">
        <v>34.686397998170797</v>
      </c>
      <c r="H793">
        <v>1959.0698831326399</v>
      </c>
      <c r="I793">
        <v>6</v>
      </c>
      <c r="J793" t="s">
        <v>12</v>
      </c>
      <c r="K793" t="s">
        <v>11</v>
      </c>
      <c r="L793">
        <v>21.7978889286616</v>
      </c>
      <c r="M793" t="s">
        <v>20</v>
      </c>
      <c r="N793" t="s">
        <v>14</v>
      </c>
      <c r="O793">
        <v>71.400421163786802</v>
      </c>
      <c r="P793">
        <f t="shared" si="180"/>
        <v>516.07570671323037</v>
      </c>
      <c r="Q793">
        <f t="shared" si="172"/>
        <v>1622.0247679397148</v>
      </c>
      <c r="T793">
        <f t="shared" si="181"/>
        <v>72.474413429617044</v>
      </c>
      <c r="U793">
        <f t="shared" si="173"/>
        <v>1.0739922658302419</v>
      </c>
      <c r="AC793" t="str">
        <f t="shared" si="174"/>
        <v>High</v>
      </c>
      <c r="AD793" t="str">
        <f t="shared" si="175"/>
        <v>High</v>
      </c>
      <c r="AH793" t="str">
        <f t="shared" si="176"/>
        <v>Low</v>
      </c>
      <c r="AI793">
        <f t="shared" si="177"/>
        <v>0</v>
      </c>
      <c r="AJ793">
        <f t="shared" si="178"/>
        <v>1</v>
      </c>
      <c r="AK793" t="str">
        <f t="shared" si="179"/>
        <v>Medium</v>
      </c>
    </row>
    <row r="794" spans="1:37" x14ac:dyDescent="0.25">
      <c r="A794" s="9">
        <v>44594.958333333336</v>
      </c>
      <c r="B794" s="1" t="str">
        <f t="shared" si="168"/>
        <v>Wednesday</v>
      </c>
      <c r="C794" s="1" t="str">
        <f t="shared" si="169"/>
        <v>Weekday</v>
      </c>
      <c r="D794" s="4">
        <f t="shared" si="170"/>
        <v>23</v>
      </c>
      <c r="E794" s="4" t="str">
        <f t="shared" si="171"/>
        <v>Off-Peak</v>
      </c>
      <c r="F794">
        <v>22.969477185193199</v>
      </c>
      <c r="G794">
        <v>39.7504465077579</v>
      </c>
      <c r="H794">
        <v>1621.90156141734</v>
      </c>
      <c r="I794">
        <v>2</v>
      </c>
      <c r="J794" t="s">
        <v>11</v>
      </c>
      <c r="K794" t="s">
        <v>12</v>
      </c>
      <c r="L794">
        <v>25.966926599555201</v>
      </c>
      <c r="M794" t="s">
        <v>16</v>
      </c>
      <c r="N794" t="s">
        <v>19</v>
      </c>
      <c r="O794">
        <v>69.565453940775498</v>
      </c>
      <c r="P794">
        <f t="shared" si="180"/>
        <v>527.5968821611109</v>
      </c>
      <c r="Q794">
        <f t="shared" si="172"/>
        <v>1597.8821071702512</v>
      </c>
      <c r="T794">
        <f t="shared" si="181"/>
        <v>72.979327861904366</v>
      </c>
      <c r="U794">
        <f t="shared" si="173"/>
        <v>3.413873921128868</v>
      </c>
      <c r="AC794" t="str">
        <f t="shared" si="174"/>
        <v>Low</v>
      </c>
      <c r="AD794" t="str">
        <f t="shared" si="175"/>
        <v>High</v>
      </c>
      <c r="AH794" t="str">
        <f t="shared" si="176"/>
        <v>Low</v>
      </c>
      <c r="AI794">
        <f t="shared" si="177"/>
        <v>1</v>
      </c>
      <c r="AJ794">
        <f t="shared" si="178"/>
        <v>0</v>
      </c>
      <c r="AK794" t="str">
        <f t="shared" si="179"/>
        <v>Medium</v>
      </c>
    </row>
    <row r="795" spans="1:37" x14ac:dyDescent="0.25">
      <c r="A795" s="9">
        <v>44595</v>
      </c>
      <c r="B795" s="1" t="str">
        <f t="shared" si="168"/>
        <v>Thursday</v>
      </c>
      <c r="C795" s="1" t="str">
        <f t="shared" si="169"/>
        <v>Weekday</v>
      </c>
      <c r="D795" s="4">
        <f t="shared" si="170"/>
        <v>0</v>
      </c>
      <c r="E795" s="4" t="str">
        <f t="shared" si="171"/>
        <v>Off-Peak</v>
      </c>
      <c r="F795">
        <v>28.721513263083601</v>
      </c>
      <c r="G795">
        <v>43.155966074891303</v>
      </c>
      <c r="H795">
        <v>1762.9344110639299</v>
      </c>
      <c r="I795">
        <v>7</v>
      </c>
      <c r="J795" t="s">
        <v>11</v>
      </c>
      <c r="K795" t="s">
        <v>11</v>
      </c>
      <c r="L795">
        <v>17.359957050346999</v>
      </c>
      <c r="M795" t="s">
        <v>18</v>
      </c>
      <c r="N795" t="s">
        <v>14</v>
      </c>
      <c r="O795">
        <v>87.721537047128393</v>
      </c>
      <c r="P795">
        <f t="shared" si="180"/>
        <v>824.92532412148717</v>
      </c>
      <c r="Q795">
        <f t="shared" si="172"/>
        <v>2519.4952897571775</v>
      </c>
      <c r="T795">
        <f t="shared" si="181"/>
        <v>84.496162109061601</v>
      </c>
      <c r="U795">
        <f t="shared" si="173"/>
        <v>3.2253749380667927</v>
      </c>
      <c r="AC795" t="str">
        <f t="shared" si="174"/>
        <v>High</v>
      </c>
      <c r="AD795" t="str">
        <f t="shared" si="175"/>
        <v>High</v>
      </c>
      <c r="AH795" t="str">
        <f t="shared" si="176"/>
        <v>High</v>
      </c>
      <c r="AI795">
        <f t="shared" si="177"/>
        <v>1</v>
      </c>
      <c r="AJ795">
        <f t="shared" si="178"/>
        <v>1</v>
      </c>
      <c r="AK795" t="str">
        <f t="shared" si="179"/>
        <v>High</v>
      </c>
    </row>
    <row r="796" spans="1:37" x14ac:dyDescent="0.25">
      <c r="A796" s="9">
        <v>44595.041666666664</v>
      </c>
      <c r="B796" s="1" t="str">
        <f t="shared" si="168"/>
        <v>Thursday</v>
      </c>
      <c r="C796" s="1" t="str">
        <f t="shared" si="169"/>
        <v>Weekday</v>
      </c>
      <c r="D796" s="4">
        <f t="shared" si="170"/>
        <v>1</v>
      </c>
      <c r="E796" s="4" t="str">
        <f t="shared" si="171"/>
        <v>Off-Peak</v>
      </c>
      <c r="F796">
        <v>26.823036579820801</v>
      </c>
      <c r="G796">
        <v>39.000663540525402</v>
      </c>
      <c r="H796">
        <v>1998.43952492826</v>
      </c>
      <c r="I796">
        <v>3</v>
      </c>
      <c r="J796" t="s">
        <v>11</v>
      </c>
      <c r="K796" t="s">
        <v>12</v>
      </c>
      <c r="L796">
        <v>23.662534032524501</v>
      </c>
      <c r="M796" t="s">
        <v>21</v>
      </c>
      <c r="N796" t="s">
        <v>19</v>
      </c>
      <c r="O796">
        <v>88.546905916481194</v>
      </c>
      <c r="P796">
        <f t="shared" si="180"/>
        <v>719.47529136240473</v>
      </c>
      <c r="Q796">
        <f t="shared" si="172"/>
        <v>2375.0968964277258</v>
      </c>
      <c r="T796">
        <f t="shared" si="181"/>
        <v>80.694996576169217</v>
      </c>
      <c r="U796">
        <f t="shared" si="173"/>
        <v>7.8519093403119768</v>
      </c>
      <c r="AC796" t="str">
        <f t="shared" si="174"/>
        <v>Low</v>
      </c>
      <c r="AD796" t="str">
        <f t="shared" si="175"/>
        <v>High</v>
      </c>
      <c r="AH796" t="str">
        <f t="shared" si="176"/>
        <v>High</v>
      </c>
      <c r="AI796">
        <f t="shared" si="177"/>
        <v>1</v>
      </c>
      <c r="AJ796">
        <f t="shared" si="178"/>
        <v>0</v>
      </c>
      <c r="AK796" t="str">
        <f t="shared" si="179"/>
        <v>High</v>
      </c>
    </row>
    <row r="797" spans="1:37" x14ac:dyDescent="0.25">
      <c r="A797" s="9">
        <v>44595.083333333336</v>
      </c>
      <c r="B797" s="1" t="str">
        <f t="shared" si="168"/>
        <v>Thursday</v>
      </c>
      <c r="C797" s="1" t="str">
        <f t="shared" si="169"/>
        <v>Weekday</v>
      </c>
      <c r="D797" s="4">
        <f t="shared" si="170"/>
        <v>2</v>
      </c>
      <c r="E797" s="4" t="str">
        <f t="shared" si="171"/>
        <v>Off-Peak</v>
      </c>
      <c r="F797">
        <v>23.629262053597898</v>
      </c>
      <c r="G797">
        <v>50.651026650744498</v>
      </c>
      <c r="H797">
        <v>1290.9855914872001</v>
      </c>
      <c r="I797">
        <v>2</v>
      </c>
      <c r="J797" t="s">
        <v>11</v>
      </c>
      <c r="K797" t="s">
        <v>12</v>
      </c>
      <c r="L797">
        <v>6.1069436066396898</v>
      </c>
      <c r="M797" t="s">
        <v>17</v>
      </c>
      <c r="N797" t="s">
        <v>19</v>
      </c>
      <c r="O797">
        <v>74.449984491635803</v>
      </c>
      <c r="P797">
        <f t="shared" si="180"/>
        <v>558.34202519760152</v>
      </c>
      <c r="Q797">
        <f t="shared" si="172"/>
        <v>1759.198193439162</v>
      </c>
      <c r="T797">
        <f t="shared" si="181"/>
        <v>74.300361469013836</v>
      </c>
      <c r="U797">
        <f t="shared" si="173"/>
        <v>0.14962302262196658</v>
      </c>
      <c r="AC797" t="str">
        <f t="shared" si="174"/>
        <v>Low</v>
      </c>
      <c r="AD797" t="str">
        <f t="shared" si="175"/>
        <v>Medium</v>
      </c>
      <c r="AH797" t="str">
        <f t="shared" si="176"/>
        <v>Low</v>
      </c>
      <c r="AI797">
        <f t="shared" si="177"/>
        <v>1</v>
      </c>
      <c r="AJ797">
        <f t="shared" si="178"/>
        <v>0</v>
      </c>
      <c r="AK797" t="str">
        <f t="shared" si="179"/>
        <v>Medium</v>
      </c>
    </row>
    <row r="798" spans="1:37" x14ac:dyDescent="0.25">
      <c r="A798" s="9">
        <v>44595.125</v>
      </c>
      <c r="B798" s="1" t="str">
        <f t="shared" si="168"/>
        <v>Thursday</v>
      </c>
      <c r="C798" s="1" t="str">
        <f t="shared" si="169"/>
        <v>Weekday</v>
      </c>
      <c r="D798" s="4">
        <f t="shared" si="170"/>
        <v>3</v>
      </c>
      <c r="E798" s="4" t="str">
        <f t="shared" si="171"/>
        <v>Off-Peak</v>
      </c>
      <c r="F798">
        <v>20.5848908954564</v>
      </c>
      <c r="G798">
        <v>39.258388782505001</v>
      </c>
      <c r="H798">
        <v>1831.0103821597299</v>
      </c>
      <c r="I798">
        <v>0</v>
      </c>
      <c r="J798" t="s">
        <v>11</v>
      </c>
      <c r="K798" t="s">
        <v>11</v>
      </c>
      <c r="L798">
        <v>17.173725355465599</v>
      </c>
      <c r="M798" t="s">
        <v>13</v>
      </c>
      <c r="N798" t="s">
        <v>14</v>
      </c>
      <c r="O798">
        <v>69.193144377290196</v>
      </c>
      <c r="P798">
        <f t="shared" si="180"/>
        <v>423.73773317784378</v>
      </c>
      <c r="Q798">
        <f t="shared" si="172"/>
        <v>1424.3333277200811</v>
      </c>
      <c r="T798">
        <f t="shared" si="181"/>
        <v>68.204864580544935</v>
      </c>
      <c r="U798">
        <f t="shared" si="173"/>
        <v>0.98827979674526034</v>
      </c>
      <c r="AC798" t="str">
        <f t="shared" si="174"/>
        <v>Low</v>
      </c>
      <c r="AD798" t="str">
        <f t="shared" si="175"/>
        <v>High</v>
      </c>
      <c r="AH798" t="str">
        <f t="shared" si="176"/>
        <v>Low</v>
      </c>
      <c r="AI798">
        <f t="shared" si="177"/>
        <v>1</v>
      </c>
      <c r="AJ798">
        <f t="shared" si="178"/>
        <v>1</v>
      </c>
      <c r="AK798" t="str">
        <f t="shared" si="179"/>
        <v>Low</v>
      </c>
    </row>
    <row r="799" spans="1:37" x14ac:dyDescent="0.25">
      <c r="A799" s="9">
        <v>44595.166666666664</v>
      </c>
      <c r="B799" s="1" t="str">
        <f t="shared" si="168"/>
        <v>Thursday</v>
      </c>
      <c r="C799" s="1" t="str">
        <f t="shared" si="169"/>
        <v>Weekday</v>
      </c>
      <c r="D799" s="4">
        <f t="shared" si="170"/>
        <v>4</v>
      </c>
      <c r="E799" s="4" t="str">
        <f t="shared" si="171"/>
        <v>Off-Peak</v>
      </c>
      <c r="F799">
        <v>25.509993314571499</v>
      </c>
      <c r="G799">
        <v>35.479073753958303</v>
      </c>
      <c r="H799">
        <v>1950.35548630688</v>
      </c>
      <c r="I799">
        <v>8</v>
      </c>
      <c r="J799" t="s">
        <v>12</v>
      </c>
      <c r="K799" t="s">
        <v>12</v>
      </c>
      <c r="L799">
        <v>23.2690326745047</v>
      </c>
      <c r="M799" t="s">
        <v>21</v>
      </c>
      <c r="N799" t="s">
        <v>14</v>
      </c>
      <c r="O799">
        <v>88.596723261505801</v>
      </c>
      <c r="P799">
        <f t="shared" si="180"/>
        <v>650.75975890948257</v>
      </c>
      <c r="Q799">
        <f t="shared" si="172"/>
        <v>2260.1018180939541</v>
      </c>
      <c r="T799">
        <f t="shared" si="181"/>
        <v>78.06599678540843</v>
      </c>
      <c r="U799">
        <f t="shared" si="173"/>
        <v>10.530726476097371</v>
      </c>
      <c r="AC799" t="str">
        <f t="shared" si="174"/>
        <v>High</v>
      </c>
      <c r="AD799" t="str">
        <f t="shared" si="175"/>
        <v>High</v>
      </c>
      <c r="AH799" t="str">
        <f t="shared" si="176"/>
        <v>High</v>
      </c>
      <c r="AI799">
        <f t="shared" si="177"/>
        <v>0</v>
      </c>
      <c r="AJ799">
        <f t="shared" si="178"/>
        <v>0</v>
      </c>
      <c r="AK799" t="str">
        <f t="shared" si="179"/>
        <v>Medium</v>
      </c>
    </row>
    <row r="800" spans="1:37" x14ac:dyDescent="0.25">
      <c r="A800" s="9">
        <v>44595.208333333336</v>
      </c>
      <c r="B800" s="1" t="str">
        <f t="shared" si="168"/>
        <v>Thursday</v>
      </c>
      <c r="C800" s="1" t="str">
        <f t="shared" si="169"/>
        <v>Weekday</v>
      </c>
      <c r="D800" s="4">
        <f t="shared" si="170"/>
        <v>5</v>
      </c>
      <c r="E800" s="4" t="str">
        <f t="shared" si="171"/>
        <v>Off-Peak</v>
      </c>
      <c r="F800">
        <v>22.762376115605001</v>
      </c>
      <c r="G800">
        <v>43.312724907198699</v>
      </c>
      <c r="H800">
        <v>1803.3592573979799</v>
      </c>
      <c r="I800">
        <v>6</v>
      </c>
      <c r="J800" t="s">
        <v>11</v>
      </c>
      <c r="K800" t="s">
        <v>12</v>
      </c>
      <c r="L800">
        <v>7.9300772462574898</v>
      </c>
      <c r="M800" t="s">
        <v>16</v>
      </c>
      <c r="N800" t="s">
        <v>14</v>
      </c>
      <c r="O800">
        <v>73.587275852860103</v>
      </c>
      <c r="P800">
        <f t="shared" si="180"/>
        <v>518.12576642826502</v>
      </c>
      <c r="Q800">
        <f t="shared" si="172"/>
        <v>1675.0212502855795</v>
      </c>
      <c r="T800">
        <f t="shared" si="181"/>
        <v>72.564666225823146</v>
      </c>
      <c r="U800">
        <f t="shared" si="173"/>
        <v>1.0226096270369567</v>
      </c>
      <c r="AC800" t="str">
        <f t="shared" si="174"/>
        <v>High</v>
      </c>
      <c r="AD800" t="str">
        <f t="shared" si="175"/>
        <v>High</v>
      </c>
      <c r="AH800" t="str">
        <f t="shared" si="176"/>
        <v>Low</v>
      </c>
      <c r="AI800">
        <f t="shared" si="177"/>
        <v>1</v>
      </c>
      <c r="AJ800">
        <f t="shared" si="178"/>
        <v>0</v>
      </c>
      <c r="AK800" t="str">
        <f t="shared" si="179"/>
        <v>Medium</v>
      </c>
    </row>
    <row r="801" spans="1:37" x14ac:dyDescent="0.25">
      <c r="A801" s="9">
        <v>44595.25</v>
      </c>
      <c r="B801" s="1" t="str">
        <f t="shared" si="168"/>
        <v>Thursday</v>
      </c>
      <c r="C801" s="1" t="str">
        <f t="shared" si="169"/>
        <v>Weekday</v>
      </c>
      <c r="D801" s="4">
        <f t="shared" si="170"/>
        <v>6</v>
      </c>
      <c r="E801" s="4" t="str">
        <f t="shared" si="171"/>
        <v>Off-Peak</v>
      </c>
      <c r="F801">
        <v>28.533587648993802</v>
      </c>
      <c r="G801">
        <v>37.003065028763203</v>
      </c>
      <c r="H801">
        <v>1697.39911952698</v>
      </c>
      <c r="I801">
        <v>1</v>
      </c>
      <c r="J801" t="s">
        <v>12</v>
      </c>
      <c r="K801" t="s">
        <v>11</v>
      </c>
      <c r="L801">
        <v>7.05970698837426</v>
      </c>
      <c r="M801" t="s">
        <v>13</v>
      </c>
      <c r="N801" t="s">
        <v>14</v>
      </c>
      <c r="O801">
        <v>75.7482322654878</v>
      </c>
      <c r="P801">
        <f t="shared" si="180"/>
        <v>814.16562412281166</v>
      </c>
      <c r="Q801">
        <f t="shared" si="172"/>
        <v>2161.3688246036363</v>
      </c>
      <c r="T801">
        <f t="shared" si="181"/>
        <v>84.119893928723414</v>
      </c>
      <c r="U801">
        <f t="shared" si="173"/>
        <v>8.3716616632356136</v>
      </c>
      <c r="AC801" t="str">
        <f t="shared" si="174"/>
        <v>Low</v>
      </c>
      <c r="AD801" t="str">
        <f t="shared" si="175"/>
        <v>High</v>
      </c>
      <c r="AH801" t="str">
        <f t="shared" si="176"/>
        <v>Low</v>
      </c>
      <c r="AI801">
        <f t="shared" si="177"/>
        <v>0</v>
      </c>
      <c r="AJ801">
        <f t="shared" si="178"/>
        <v>1</v>
      </c>
      <c r="AK801" t="str">
        <f t="shared" si="179"/>
        <v>High</v>
      </c>
    </row>
    <row r="802" spans="1:37" x14ac:dyDescent="0.25">
      <c r="A802" s="9">
        <v>44595.291666666664</v>
      </c>
      <c r="B802" s="1" t="str">
        <f t="shared" si="168"/>
        <v>Thursday</v>
      </c>
      <c r="C802" s="1" t="str">
        <f t="shared" si="169"/>
        <v>Weekday</v>
      </c>
      <c r="D802" s="4">
        <f t="shared" si="170"/>
        <v>7</v>
      </c>
      <c r="E802" s="4" t="str">
        <f t="shared" si="171"/>
        <v>Off-Peak</v>
      </c>
      <c r="F802">
        <v>23.939925926350401</v>
      </c>
      <c r="G802">
        <v>32.8044340598289</v>
      </c>
      <c r="H802">
        <v>1712.38836424083</v>
      </c>
      <c r="I802">
        <v>5</v>
      </c>
      <c r="J802" t="s">
        <v>12</v>
      </c>
      <c r="K802" t="s">
        <v>11</v>
      </c>
      <c r="L802">
        <v>14.2489944308827</v>
      </c>
      <c r="M802" t="s">
        <v>18</v>
      </c>
      <c r="N802" t="s">
        <v>14</v>
      </c>
      <c r="O802">
        <v>73.129469920922304</v>
      </c>
      <c r="P802">
        <f t="shared" si="180"/>
        <v>573.12005335914409</v>
      </c>
      <c r="Q802">
        <f t="shared" si="172"/>
        <v>1750.7140929401496</v>
      </c>
      <c r="T802">
        <f t="shared" si="181"/>
        <v>74.922378487096012</v>
      </c>
      <c r="U802">
        <f t="shared" si="173"/>
        <v>1.7929085661737076</v>
      </c>
      <c r="AC802" t="str">
        <f t="shared" si="174"/>
        <v>Medium</v>
      </c>
      <c r="AD802" t="str">
        <f t="shared" si="175"/>
        <v>High</v>
      </c>
      <c r="AH802" t="str">
        <f t="shared" si="176"/>
        <v>Low</v>
      </c>
      <c r="AI802">
        <f t="shared" si="177"/>
        <v>0</v>
      </c>
      <c r="AJ802">
        <f t="shared" si="178"/>
        <v>1</v>
      </c>
      <c r="AK802" t="str">
        <f t="shared" si="179"/>
        <v>Medium</v>
      </c>
    </row>
    <row r="803" spans="1:37" x14ac:dyDescent="0.25">
      <c r="A803" s="9">
        <v>44595.333333333336</v>
      </c>
      <c r="B803" s="1" t="str">
        <f t="shared" si="168"/>
        <v>Thursday</v>
      </c>
      <c r="C803" s="1" t="str">
        <f t="shared" si="169"/>
        <v>Weekday</v>
      </c>
      <c r="D803" s="4">
        <f t="shared" si="170"/>
        <v>8</v>
      </c>
      <c r="E803" s="4" t="str">
        <f t="shared" si="171"/>
        <v>Peak</v>
      </c>
      <c r="F803">
        <v>25.5666093855281</v>
      </c>
      <c r="G803">
        <v>35.1010914335086</v>
      </c>
      <c r="H803">
        <v>1535.8120877037099</v>
      </c>
      <c r="I803">
        <v>8</v>
      </c>
      <c r="J803" t="s">
        <v>11</v>
      </c>
      <c r="K803" t="s">
        <v>12</v>
      </c>
      <c r="L803">
        <v>3.8493536642047301</v>
      </c>
      <c r="M803" t="s">
        <v>17</v>
      </c>
      <c r="N803" t="s">
        <v>14</v>
      </c>
      <c r="O803">
        <v>82.910470444998495</v>
      </c>
      <c r="P803">
        <f t="shared" si="180"/>
        <v>653.65151547217351</v>
      </c>
      <c r="Q803">
        <f t="shared" si="172"/>
        <v>2119.7396118376487</v>
      </c>
      <c r="T803">
        <f t="shared" si="181"/>
        <v>78.179354541879874</v>
      </c>
      <c r="U803">
        <f t="shared" si="173"/>
        <v>4.7311159031186207</v>
      </c>
      <c r="AC803" t="str">
        <f t="shared" si="174"/>
        <v>High</v>
      </c>
      <c r="AD803" t="str">
        <f t="shared" si="175"/>
        <v>High</v>
      </c>
      <c r="AH803" t="str">
        <f t="shared" si="176"/>
        <v>High</v>
      </c>
      <c r="AI803">
        <f t="shared" si="177"/>
        <v>1</v>
      </c>
      <c r="AJ803">
        <f t="shared" si="178"/>
        <v>0</v>
      </c>
      <c r="AK803" t="str">
        <f t="shared" si="179"/>
        <v>Medium</v>
      </c>
    </row>
    <row r="804" spans="1:37" x14ac:dyDescent="0.25">
      <c r="A804" s="9">
        <v>44595.375</v>
      </c>
      <c r="B804" s="1" t="str">
        <f t="shared" si="168"/>
        <v>Thursday</v>
      </c>
      <c r="C804" s="1" t="str">
        <f t="shared" si="169"/>
        <v>Weekday</v>
      </c>
      <c r="D804" s="4">
        <f t="shared" si="170"/>
        <v>9</v>
      </c>
      <c r="E804" s="4" t="str">
        <f t="shared" si="171"/>
        <v>Peak</v>
      </c>
      <c r="F804">
        <v>24.083612178804898</v>
      </c>
      <c r="G804">
        <v>36.4749774992083</v>
      </c>
      <c r="H804">
        <v>1924.26592975178</v>
      </c>
      <c r="I804">
        <v>0</v>
      </c>
      <c r="J804" t="s">
        <v>11</v>
      </c>
      <c r="K804" t="s">
        <v>12</v>
      </c>
      <c r="L804">
        <v>23.0078054611628</v>
      </c>
      <c r="M804" t="s">
        <v>20</v>
      </c>
      <c r="N804" t="s">
        <v>14</v>
      </c>
      <c r="O804">
        <v>68.272409472689702</v>
      </c>
      <c r="P804">
        <f t="shared" si="180"/>
        <v>580.02037557907965</v>
      </c>
      <c r="Q804">
        <f t="shared" si="172"/>
        <v>1644.2462322528247</v>
      </c>
      <c r="T804">
        <f t="shared" si="181"/>
        <v>75.210069789915622</v>
      </c>
      <c r="U804">
        <f t="shared" si="173"/>
        <v>6.9376603172259195</v>
      </c>
      <c r="AC804" t="str">
        <f t="shared" si="174"/>
        <v>Low</v>
      </c>
      <c r="AD804" t="str">
        <f t="shared" si="175"/>
        <v>High</v>
      </c>
      <c r="AH804" t="str">
        <f t="shared" si="176"/>
        <v>Low</v>
      </c>
      <c r="AI804">
        <f t="shared" si="177"/>
        <v>1</v>
      </c>
      <c r="AJ804">
        <f t="shared" si="178"/>
        <v>0</v>
      </c>
      <c r="AK804" t="str">
        <f t="shared" si="179"/>
        <v>Medium</v>
      </c>
    </row>
    <row r="805" spans="1:37" x14ac:dyDescent="0.25">
      <c r="A805" s="9">
        <v>44595.416666666664</v>
      </c>
      <c r="B805" s="1" t="str">
        <f t="shared" si="168"/>
        <v>Thursday</v>
      </c>
      <c r="C805" s="1" t="str">
        <f t="shared" si="169"/>
        <v>Weekday</v>
      </c>
      <c r="D805" s="4">
        <f t="shared" si="170"/>
        <v>10</v>
      </c>
      <c r="E805" s="4" t="str">
        <f t="shared" si="171"/>
        <v>Peak</v>
      </c>
      <c r="F805">
        <v>24.739661748336001</v>
      </c>
      <c r="G805">
        <v>45.583007638013903</v>
      </c>
      <c r="H805">
        <v>1668.3766806851199</v>
      </c>
      <c r="I805">
        <v>2</v>
      </c>
      <c r="J805" t="s">
        <v>12</v>
      </c>
      <c r="K805" t="s">
        <v>11</v>
      </c>
      <c r="L805">
        <v>20.607769738343698</v>
      </c>
      <c r="M805" t="s">
        <v>16</v>
      </c>
      <c r="N805" t="s">
        <v>14</v>
      </c>
      <c r="O805">
        <v>71.583166256393994</v>
      </c>
      <c r="P805">
        <f t="shared" si="180"/>
        <v>612.05086342207949</v>
      </c>
      <c r="Q805">
        <f t="shared" si="172"/>
        <v>1770.9433200580868</v>
      </c>
      <c r="T805">
        <f t="shared" si="181"/>
        <v>76.523624511738504</v>
      </c>
      <c r="U805">
        <f t="shared" si="173"/>
        <v>4.9404582553445096</v>
      </c>
      <c r="AC805" t="str">
        <f t="shared" si="174"/>
        <v>Low</v>
      </c>
      <c r="AD805" t="str">
        <f t="shared" si="175"/>
        <v>High</v>
      </c>
      <c r="AH805" t="str">
        <f t="shared" si="176"/>
        <v>Low</v>
      </c>
      <c r="AI805">
        <f t="shared" si="177"/>
        <v>0</v>
      </c>
      <c r="AJ805">
        <f t="shared" si="178"/>
        <v>1</v>
      </c>
      <c r="AK805" t="str">
        <f t="shared" si="179"/>
        <v>Medium</v>
      </c>
    </row>
    <row r="806" spans="1:37" x14ac:dyDescent="0.25">
      <c r="A806" s="9">
        <v>44595.458333333336</v>
      </c>
      <c r="B806" s="1" t="str">
        <f t="shared" si="168"/>
        <v>Thursday</v>
      </c>
      <c r="C806" s="1" t="str">
        <f t="shared" si="169"/>
        <v>Weekday</v>
      </c>
      <c r="D806" s="4">
        <f t="shared" si="170"/>
        <v>11</v>
      </c>
      <c r="E806" s="4" t="str">
        <f t="shared" si="171"/>
        <v>Peak</v>
      </c>
      <c r="F806">
        <v>20.044356570610699</v>
      </c>
      <c r="G806">
        <v>30.6521858324625</v>
      </c>
      <c r="H806">
        <v>1038.8319597464699</v>
      </c>
      <c r="I806">
        <v>1</v>
      </c>
      <c r="J806" t="s">
        <v>12</v>
      </c>
      <c r="K806" t="s">
        <v>11</v>
      </c>
      <c r="L806">
        <v>13.501089888145399</v>
      </c>
      <c r="M806" t="s">
        <v>17</v>
      </c>
      <c r="N806" t="s">
        <v>14</v>
      </c>
      <c r="O806">
        <v>67.221099679359199</v>
      </c>
      <c r="P806">
        <f t="shared" si="180"/>
        <v>401.77623032978431</v>
      </c>
      <c r="Q806">
        <f t="shared" si="172"/>
        <v>1347.4036910416403</v>
      </c>
      <c r="T806">
        <f t="shared" si="181"/>
        <v>67.122596642748874</v>
      </c>
      <c r="U806">
        <f t="shared" si="173"/>
        <v>9.8503036610324557E-2</v>
      </c>
      <c r="AC806" t="str">
        <f t="shared" si="174"/>
        <v>Low</v>
      </c>
      <c r="AD806" t="str">
        <f t="shared" si="175"/>
        <v>Medium</v>
      </c>
      <c r="AH806" t="str">
        <f t="shared" si="176"/>
        <v>Low</v>
      </c>
      <c r="AI806">
        <f t="shared" si="177"/>
        <v>0</v>
      </c>
      <c r="AJ806">
        <f t="shared" si="178"/>
        <v>1</v>
      </c>
      <c r="AK806" t="str">
        <f t="shared" si="179"/>
        <v>Low</v>
      </c>
    </row>
    <row r="807" spans="1:37" x14ac:dyDescent="0.25">
      <c r="A807" s="9">
        <v>44595.5</v>
      </c>
      <c r="B807" s="1" t="str">
        <f t="shared" si="168"/>
        <v>Thursday</v>
      </c>
      <c r="C807" s="1" t="str">
        <f t="shared" si="169"/>
        <v>Weekday</v>
      </c>
      <c r="D807" s="4">
        <f t="shared" si="170"/>
        <v>12</v>
      </c>
      <c r="E807" s="4" t="str">
        <f t="shared" si="171"/>
        <v>Peak</v>
      </c>
      <c r="F807">
        <v>20.9939943089956</v>
      </c>
      <c r="G807">
        <v>39.413787601734597</v>
      </c>
      <c r="H807">
        <v>1294.8281864184901</v>
      </c>
      <c r="I807">
        <v>3</v>
      </c>
      <c r="J807" t="s">
        <v>11</v>
      </c>
      <c r="K807" t="s">
        <v>12</v>
      </c>
      <c r="L807">
        <v>28.089481687654501</v>
      </c>
      <c r="M807" t="s">
        <v>18</v>
      </c>
      <c r="N807" t="s">
        <v>14</v>
      </c>
      <c r="O807">
        <v>80.080330437571803</v>
      </c>
      <c r="P807">
        <f t="shared" si="180"/>
        <v>440.74779704613962</v>
      </c>
      <c r="Q807">
        <f t="shared" si="172"/>
        <v>1681.2060014688695</v>
      </c>
      <c r="T807">
        <f t="shared" si="181"/>
        <v>69.023979088847042</v>
      </c>
      <c r="U807">
        <f t="shared" si="173"/>
        <v>11.05635134872476</v>
      </c>
      <c r="AC807" t="str">
        <f t="shared" si="174"/>
        <v>Low</v>
      </c>
      <c r="AD807" t="str">
        <f t="shared" si="175"/>
        <v>Medium</v>
      </c>
      <c r="AH807" t="str">
        <f t="shared" si="176"/>
        <v>High</v>
      </c>
      <c r="AI807">
        <f t="shared" si="177"/>
        <v>1</v>
      </c>
      <c r="AJ807">
        <f t="shared" si="178"/>
        <v>0</v>
      </c>
      <c r="AK807" t="str">
        <f t="shared" si="179"/>
        <v>Low</v>
      </c>
    </row>
    <row r="808" spans="1:37" x14ac:dyDescent="0.25">
      <c r="A808" s="9">
        <v>44595.541666666664</v>
      </c>
      <c r="B808" s="1" t="str">
        <f t="shared" si="168"/>
        <v>Thursday</v>
      </c>
      <c r="C808" s="1" t="str">
        <f t="shared" si="169"/>
        <v>Weekday</v>
      </c>
      <c r="D808" s="4">
        <f t="shared" si="170"/>
        <v>13</v>
      </c>
      <c r="E808" s="4" t="str">
        <f t="shared" si="171"/>
        <v>Peak</v>
      </c>
      <c r="F808">
        <v>26.091473296151399</v>
      </c>
      <c r="G808">
        <v>53.9612002215001</v>
      </c>
      <c r="H808">
        <v>1722.17564152521</v>
      </c>
      <c r="I808">
        <v>9</v>
      </c>
      <c r="J808" t="s">
        <v>11</v>
      </c>
      <c r="K808" t="s">
        <v>12</v>
      </c>
      <c r="L808">
        <v>19.665735620184901</v>
      </c>
      <c r="M808" t="s">
        <v>17</v>
      </c>
      <c r="N808" t="s">
        <v>14</v>
      </c>
      <c r="O808">
        <v>74.244221052908898</v>
      </c>
      <c r="P808">
        <f t="shared" si="180"/>
        <v>680.76497876378153</v>
      </c>
      <c r="Q808">
        <f t="shared" si="172"/>
        <v>1937.1411109955341</v>
      </c>
      <c r="T808">
        <f t="shared" si="181"/>
        <v>79.230246883149803</v>
      </c>
      <c r="U808">
        <f t="shared" si="173"/>
        <v>4.9860258302409051</v>
      </c>
      <c r="AC808" t="str">
        <f t="shared" si="174"/>
        <v>High</v>
      </c>
      <c r="AD808" t="str">
        <f t="shared" si="175"/>
        <v>High</v>
      </c>
      <c r="AH808" t="str">
        <f t="shared" si="176"/>
        <v>Low</v>
      </c>
      <c r="AI808">
        <f t="shared" si="177"/>
        <v>1</v>
      </c>
      <c r="AJ808">
        <f t="shared" si="178"/>
        <v>0</v>
      </c>
      <c r="AK808" t="str">
        <f t="shared" si="179"/>
        <v>High</v>
      </c>
    </row>
    <row r="809" spans="1:37" x14ac:dyDescent="0.25">
      <c r="A809" s="9">
        <v>44595.583333333336</v>
      </c>
      <c r="B809" s="1" t="str">
        <f t="shared" si="168"/>
        <v>Thursday</v>
      </c>
      <c r="C809" s="1" t="str">
        <f t="shared" si="169"/>
        <v>Weekday</v>
      </c>
      <c r="D809" s="4">
        <f t="shared" si="170"/>
        <v>14</v>
      </c>
      <c r="E809" s="4" t="str">
        <f t="shared" si="171"/>
        <v>Peak</v>
      </c>
      <c r="F809">
        <v>28.012466762200098</v>
      </c>
      <c r="G809">
        <v>46.211687085875099</v>
      </c>
      <c r="H809">
        <v>1637.20024303573</v>
      </c>
      <c r="I809">
        <v>5</v>
      </c>
      <c r="J809" t="s">
        <v>12</v>
      </c>
      <c r="K809" t="s">
        <v>11</v>
      </c>
      <c r="L809">
        <v>10.5224480434889</v>
      </c>
      <c r="M809" t="s">
        <v>16</v>
      </c>
      <c r="N809" t="s">
        <v>19</v>
      </c>
      <c r="O809">
        <v>87.809525097055896</v>
      </c>
      <c r="P809">
        <f t="shared" si="180"/>
        <v>784.69829410336524</v>
      </c>
      <c r="Q809">
        <f t="shared" si="172"/>
        <v>2459.7614031858539</v>
      </c>
      <c r="T809">
        <f t="shared" si="181"/>
        <v>83.076495939791499</v>
      </c>
      <c r="U809">
        <f t="shared" si="173"/>
        <v>4.7330291572643972</v>
      </c>
      <c r="AC809" t="str">
        <f t="shared" si="174"/>
        <v>Medium</v>
      </c>
      <c r="AD809" t="str">
        <f t="shared" si="175"/>
        <v>High</v>
      </c>
      <c r="AH809" t="str">
        <f t="shared" si="176"/>
        <v>High</v>
      </c>
      <c r="AI809">
        <f t="shared" si="177"/>
        <v>0</v>
      </c>
      <c r="AJ809">
        <f t="shared" si="178"/>
        <v>1</v>
      </c>
      <c r="AK809" t="str">
        <f t="shared" si="179"/>
        <v>High</v>
      </c>
    </row>
    <row r="810" spans="1:37" x14ac:dyDescent="0.25">
      <c r="A810" s="9">
        <v>44595.625</v>
      </c>
      <c r="B810" s="1" t="str">
        <f t="shared" si="168"/>
        <v>Thursday</v>
      </c>
      <c r="C810" s="1" t="str">
        <f t="shared" si="169"/>
        <v>Weekday</v>
      </c>
      <c r="D810" s="4">
        <f t="shared" si="170"/>
        <v>15</v>
      </c>
      <c r="E810" s="4" t="str">
        <f t="shared" si="171"/>
        <v>Peak</v>
      </c>
      <c r="F810">
        <v>28.542788467972098</v>
      </c>
      <c r="G810">
        <v>36.451627324341999</v>
      </c>
      <c r="H810">
        <v>1088.11222873578</v>
      </c>
      <c r="I810">
        <v>8</v>
      </c>
      <c r="J810" t="s">
        <v>11</v>
      </c>
      <c r="K810" t="s">
        <v>11</v>
      </c>
      <c r="L810">
        <v>5.4779645824514001</v>
      </c>
      <c r="M810" t="s">
        <v>18</v>
      </c>
      <c r="N810" t="s">
        <v>19</v>
      </c>
      <c r="O810">
        <v>86.325168814850102</v>
      </c>
      <c r="P810">
        <f t="shared" si="180"/>
        <v>814.69077352740101</v>
      </c>
      <c r="Q810">
        <f t="shared" si="172"/>
        <v>2463.961032944248</v>
      </c>
      <c r="T810">
        <f t="shared" si="181"/>
        <v>84.138315980615346</v>
      </c>
      <c r="U810">
        <f t="shared" si="173"/>
        <v>2.186852834234756</v>
      </c>
      <c r="AC810" t="str">
        <f t="shared" si="174"/>
        <v>High</v>
      </c>
      <c r="AD810" t="str">
        <f t="shared" si="175"/>
        <v>Medium</v>
      </c>
      <c r="AH810" t="str">
        <f t="shared" si="176"/>
        <v>High</v>
      </c>
      <c r="AI810">
        <f t="shared" si="177"/>
        <v>1</v>
      </c>
      <c r="AJ810">
        <f t="shared" si="178"/>
        <v>1</v>
      </c>
      <c r="AK810" t="str">
        <f t="shared" si="179"/>
        <v>High</v>
      </c>
    </row>
    <row r="811" spans="1:37" x14ac:dyDescent="0.25">
      <c r="A811" s="9">
        <v>44595.666666666664</v>
      </c>
      <c r="B811" s="1" t="str">
        <f t="shared" si="168"/>
        <v>Thursday</v>
      </c>
      <c r="C811" s="1" t="str">
        <f t="shared" si="169"/>
        <v>Weekday</v>
      </c>
      <c r="D811" s="4">
        <f t="shared" si="170"/>
        <v>16</v>
      </c>
      <c r="E811" s="4" t="str">
        <f t="shared" si="171"/>
        <v>Peak</v>
      </c>
      <c r="F811">
        <v>28.4081194516457</v>
      </c>
      <c r="G811">
        <v>37.883921710866403</v>
      </c>
      <c r="H811">
        <v>1457.60224529369</v>
      </c>
      <c r="I811">
        <v>8</v>
      </c>
      <c r="J811" t="s">
        <v>11</v>
      </c>
      <c r="K811" t="s">
        <v>11</v>
      </c>
      <c r="L811">
        <v>29.223160598441201</v>
      </c>
      <c r="M811" t="s">
        <v>13</v>
      </c>
      <c r="N811" t="s">
        <v>19</v>
      </c>
      <c r="O811">
        <v>84.790824428415107</v>
      </c>
      <c r="P811">
        <f t="shared" si="180"/>
        <v>807.02125077897074</v>
      </c>
      <c r="Q811">
        <f t="shared" si="172"/>
        <v>2408.7478687659345</v>
      </c>
      <c r="T811">
        <f t="shared" si="181"/>
        <v>83.868679156670439</v>
      </c>
      <c r="U811">
        <f t="shared" si="173"/>
        <v>0.92214527174466809</v>
      </c>
      <c r="AC811" t="str">
        <f t="shared" si="174"/>
        <v>High</v>
      </c>
      <c r="AD811" t="str">
        <f t="shared" si="175"/>
        <v>Medium</v>
      </c>
      <c r="AH811" t="str">
        <f t="shared" si="176"/>
        <v>High</v>
      </c>
      <c r="AI811">
        <f t="shared" si="177"/>
        <v>1</v>
      </c>
      <c r="AJ811">
        <f t="shared" si="178"/>
        <v>1</v>
      </c>
      <c r="AK811" t="str">
        <f t="shared" si="179"/>
        <v>High</v>
      </c>
    </row>
    <row r="812" spans="1:37" x14ac:dyDescent="0.25">
      <c r="A812" s="9">
        <v>44595.708333333336</v>
      </c>
      <c r="B812" s="1" t="str">
        <f t="shared" si="168"/>
        <v>Thursday</v>
      </c>
      <c r="C812" s="1" t="str">
        <f t="shared" si="169"/>
        <v>Weekday</v>
      </c>
      <c r="D812" s="4">
        <f t="shared" si="170"/>
        <v>17</v>
      </c>
      <c r="E812" s="4" t="str">
        <f t="shared" si="171"/>
        <v>Peak</v>
      </c>
      <c r="F812">
        <v>22.995708120086</v>
      </c>
      <c r="G812">
        <v>45.794528413199501</v>
      </c>
      <c r="H812">
        <v>1136.1235300655701</v>
      </c>
      <c r="I812">
        <v>3</v>
      </c>
      <c r="J812" t="s">
        <v>11</v>
      </c>
      <c r="K812" t="s">
        <v>11</v>
      </c>
      <c r="L812">
        <v>15.4495316689446</v>
      </c>
      <c r="M812" t="s">
        <v>21</v>
      </c>
      <c r="N812" t="s">
        <v>14</v>
      </c>
      <c r="O812">
        <v>66.232130066179707</v>
      </c>
      <c r="P812">
        <f t="shared" si="180"/>
        <v>528.8025919441892</v>
      </c>
      <c r="Q812">
        <f t="shared" si="172"/>
        <v>1523.0547311734408</v>
      </c>
      <c r="T812">
        <f t="shared" si="181"/>
        <v>73.031847930488354</v>
      </c>
      <c r="U812">
        <f t="shared" si="173"/>
        <v>6.7997178643086471</v>
      </c>
      <c r="AC812" t="str">
        <f t="shared" si="174"/>
        <v>Low</v>
      </c>
      <c r="AD812" t="str">
        <f t="shared" si="175"/>
        <v>Medium</v>
      </c>
      <c r="AH812" t="str">
        <f t="shared" si="176"/>
        <v>Low</v>
      </c>
      <c r="AI812">
        <f t="shared" si="177"/>
        <v>1</v>
      </c>
      <c r="AJ812">
        <f t="shared" si="178"/>
        <v>1</v>
      </c>
      <c r="AK812" t="str">
        <f t="shared" si="179"/>
        <v>Medium</v>
      </c>
    </row>
    <row r="813" spans="1:37" x14ac:dyDescent="0.25">
      <c r="A813" s="9">
        <v>44595.75</v>
      </c>
      <c r="B813" s="1" t="str">
        <f t="shared" si="168"/>
        <v>Thursday</v>
      </c>
      <c r="C813" s="1" t="str">
        <f t="shared" si="169"/>
        <v>Weekday</v>
      </c>
      <c r="D813" s="4">
        <f t="shared" si="170"/>
        <v>18</v>
      </c>
      <c r="E813" s="4" t="str">
        <f t="shared" si="171"/>
        <v>Peak</v>
      </c>
      <c r="F813">
        <v>20.8331835150993</v>
      </c>
      <c r="G813">
        <v>56.663247122433802</v>
      </c>
      <c r="H813">
        <v>1273.17847364667</v>
      </c>
      <c r="I813">
        <v>3</v>
      </c>
      <c r="J813" t="s">
        <v>11</v>
      </c>
      <c r="K813" t="s">
        <v>11</v>
      </c>
      <c r="L813">
        <v>6.3102622018891799</v>
      </c>
      <c r="M813" t="s">
        <v>18</v>
      </c>
      <c r="N813" t="s">
        <v>14</v>
      </c>
      <c r="O813">
        <v>71.542827482744599</v>
      </c>
      <c r="P813">
        <f t="shared" si="180"/>
        <v>434.02153537380525</v>
      </c>
      <c r="Q813">
        <f t="shared" si="172"/>
        <v>1490.464854137108</v>
      </c>
      <c r="T813">
        <f t="shared" si="181"/>
        <v>68.702000708778073</v>
      </c>
      <c r="U813">
        <f t="shared" si="173"/>
        <v>2.8408267739665263</v>
      </c>
      <c r="AC813" t="str">
        <f t="shared" si="174"/>
        <v>Low</v>
      </c>
      <c r="AD813" t="str">
        <f t="shared" si="175"/>
        <v>Medium</v>
      </c>
      <c r="AH813" t="str">
        <f t="shared" si="176"/>
        <v>Low</v>
      </c>
      <c r="AI813">
        <f t="shared" si="177"/>
        <v>1</v>
      </c>
      <c r="AJ813">
        <f t="shared" si="178"/>
        <v>1</v>
      </c>
      <c r="AK813" t="str">
        <f t="shared" si="179"/>
        <v>Low</v>
      </c>
    </row>
    <row r="814" spans="1:37" x14ac:dyDescent="0.25">
      <c r="A814" s="9">
        <v>44595.791666666664</v>
      </c>
      <c r="B814" s="1" t="str">
        <f t="shared" si="168"/>
        <v>Thursday</v>
      </c>
      <c r="C814" s="1" t="str">
        <f t="shared" si="169"/>
        <v>Weekday</v>
      </c>
      <c r="D814" s="4">
        <f t="shared" si="170"/>
        <v>19</v>
      </c>
      <c r="E814" s="4" t="str">
        <f t="shared" si="171"/>
        <v>Peak</v>
      </c>
      <c r="F814">
        <v>25.783239146637499</v>
      </c>
      <c r="G814">
        <v>51.609661877784902</v>
      </c>
      <c r="H814">
        <v>1556.77544041498</v>
      </c>
      <c r="I814">
        <v>7</v>
      </c>
      <c r="J814" t="s">
        <v>12</v>
      </c>
      <c r="K814" t="s">
        <v>11</v>
      </c>
      <c r="L814">
        <v>13.1910757035206</v>
      </c>
      <c r="M814" t="s">
        <v>18</v>
      </c>
      <c r="N814" t="s">
        <v>19</v>
      </c>
      <c r="O814">
        <v>79.558214430339504</v>
      </c>
      <c r="P814">
        <f t="shared" si="180"/>
        <v>664.77542089270037</v>
      </c>
      <c r="Q814">
        <f t="shared" si="172"/>
        <v>2051.2684687369097</v>
      </c>
      <c r="T814">
        <f t="shared" si="181"/>
        <v>78.613094702392445</v>
      </c>
      <c r="U814">
        <f t="shared" si="173"/>
        <v>0.94511972794705912</v>
      </c>
      <c r="AC814" t="str">
        <f t="shared" si="174"/>
        <v>High</v>
      </c>
      <c r="AD814" t="str">
        <f t="shared" si="175"/>
        <v>High</v>
      </c>
      <c r="AH814" t="str">
        <f t="shared" si="176"/>
        <v>High</v>
      </c>
      <c r="AI814">
        <f t="shared" si="177"/>
        <v>0</v>
      </c>
      <c r="AJ814">
        <f t="shared" si="178"/>
        <v>1</v>
      </c>
      <c r="AK814" t="str">
        <f t="shared" si="179"/>
        <v>Medium</v>
      </c>
    </row>
    <row r="815" spans="1:37" x14ac:dyDescent="0.25">
      <c r="A815" s="9">
        <v>44595.833333333336</v>
      </c>
      <c r="B815" s="1" t="str">
        <f t="shared" si="168"/>
        <v>Thursday</v>
      </c>
      <c r="C815" s="1" t="str">
        <f t="shared" si="169"/>
        <v>Weekday</v>
      </c>
      <c r="D815" s="4">
        <f t="shared" si="170"/>
        <v>20</v>
      </c>
      <c r="E815" s="4" t="str">
        <f t="shared" si="171"/>
        <v>Peak</v>
      </c>
      <c r="F815">
        <v>21.5112582250282</v>
      </c>
      <c r="G815">
        <v>35.197888624435301</v>
      </c>
      <c r="H815">
        <v>1420.14499791811</v>
      </c>
      <c r="I815">
        <v>9</v>
      </c>
      <c r="J815" t="s">
        <v>12</v>
      </c>
      <c r="K815" t="s">
        <v>12</v>
      </c>
      <c r="L815">
        <v>2.77964635153482</v>
      </c>
      <c r="M815" t="s">
        <v>13</v>
      </c>
      <c r="N815" t="s">
        <v>19</v>
      </c>
      <c r="O815">
        <v>62.950254979416002</v>
      </c>
      <c r="P815">
        <f t="shared" si="180"/>
        <v>462.73423042384337</v>
      </c>
      <c r="Q815">
        <f t="shared" si="172"/>
        <v>1354.1391901935849</v>
      </c>
      <c r="T815">
        <f t="shared" si="181"/>
        <v>70.059654578762917</v>
      </c>
      <c r="U815">
        <f t="shared" si="173"/>
        <v>7.109399599346915</v>
      </c>
      <c r="AC815" t="str">
        <f t="shared" si="174"/>
        <v>High</v>
      </c>
      <c r="AD815" t="str">
        <f t="shared" si="175"/>
        <v>Medium</v>
      </c>
      <c r="AH815" t="str">
        <f t="shared" si="176"/>
        <v>Low</v>
      </c>
      <c r="AI815">
        <f t="shared" si="177"/>
        <v>0</v>
      </c>
      <c r="AJ815">
        <f t="shared" si="178"/>
        <v>0</v>
      </c>
      <c r="AK815" t="str">
        <f t="shared" si="179"/>
        <v>Low</v>
      </c>
    </row>
    <row r="816" spans="1:37" x14ac:dyDescent="0.25">
      <c r="A816" s="9">
        <v>44595.875</v>
      </c>
      <c r="B816" s="1" t="str">
        <f t="shared" si="168"/>
        <v>Thursday</v>
      </c>
      <c r="C816" s="1" t="str">
        <f t="shared" si="169"/>
        <v>Weekday</v>
      </c>
      <c r="D816" s="4">
        <f t="shared" si="170"/>
        <v>21</v>
      </c>
      <c r="E816" s="4" t="str">
        <f t="shared" si="171"/>
        <v>Peak</v>
      </c>
      <c r="F816">
        <v>21.948975460971202</v>
      </c>
      <c r="G816">
        <v>55.600567744900999</v>
      </c>
      <c r="H816">
        <v>1514.80189958235</v>
      </c>
      <c r="I816">
        <v>6</v>
      </c>
      <c r="J816" t="s">
        <v>12</v>
      </c>
      <c r="K816" t="s">
        <v>11</v>
      </c>
      <c r="L816">
        <v>27.836735459112901</v>
      </c>
      <c r="M816" t="s">
        <v>15</v>
      </c>
      <c r="N816" t="s">
        <v>14</v>
      </c>
      <c r="O816">
        <v>66.184741150332002</v>
      </c>
      <c r="P816">
        <f t="shared" si="180"/>
        <v>481.75752378631597</v>
      </c>
      <c r="Q816">
        <f t="shared" si="172"/>
        <v>1452.687259399368</v>
      </c>
      <c r="T816">
        <f t="shared" si="181"/>
        <v>70.93606021760381</v>
      </c>
      <c r="U816">
        <f t="shared" si="173"/>
        <v>4.7513190672718082</v>
      </c>
      <c r="AC816" t="str">
        <f t="shared" si="174"/>
        <v>High</v>
      </c>
      <c r="AD816" t="str">
        <f t="shared" si="175"/>
        <v>High</v>
      </c>
      <c r="AH816" t="str">
        <f t="shared" si="176"/>
        <v>Low</v>
      </c>
      <c r="AI816">
        <f t="shared" si="177"/>
        <v>0</v>
      </c>
      <c r="AJ816">
        <f t="shared" si="178"/>
        <v>1</v>
      </c>
      <c r="AK816" t="str">
        <f t="shared" si="179"/>
        <v>Low</v>
      </c>
    </row>
    <row r="817" spans="1:37" x14ac:dyDescent="0.25">
      <c r="A817" s="9">
        <v>44595.916666666664</v>
      </c>
      <c r="B817" s="1" t="str">
        <f t="shared" si="168"/>
        <v>Thursday</v>
      </c>
      <c r="C817" s="1" t="str">
        <f t="shared" si="169"/>
        <v>Weekday</v>
      </c>
      <c r="D817" s="4">
        <f t="shared" si="170"/>
        <v>22</v>
      </c>
      <c r="E817" s="4" t="str">
        <f t="shared" si="171"/>
        <v>Off-Peak</v>
      </c>
      <c r="F817">
        <v>26.0148804576876</v>
      </c>
      <c r="G817">
        <v>35.757405188519002</v>
      </c>
      <c r="H817">
        <v>1773.0197369211301</v>
      </c>
      <c r="I817">
        <v>0</v>
      </c>
      <c r="J817" t="s">
        <v>12</v>
      </c>
      <c r="K817" t="s">
        <v>11</v>
      </c>
      <c r="L817">
        <v>19.5540356930426</v>
      </c>
      <c r="M817" t="s">
        <v>16</v>
      </c>
      <c r="N817" t="s">
        <v>19</v>
      </c>
      <c r="O817">
        <v>83.075692627955405</v>
      </c>
      <c r="P817">
        <f t="shared" si="180"/>
        <v>676.77400522777612</v>
      </c>
      <c r="Q817">
        <f t="shared" si="172"/>
        <v>2161.204212655859</v>
      </c>
      <c r="T817">
        <f t="shared" si="181"/>
        <v>79.076891269039962</v>
      </c>
      <c r="U817">
        <f t="shared" si="173"/>
        <v>3.9988013589154434</v>
      </c>
      <c r="AC817" t="str">
        <f t="shared" si="174"/>
        <v>Low</v>
      </c>
      <c r="AD817" t="str">
        <f t="shared" si="175"/>
        <v>High</v>
      </c>
      <c r="AH817" t="str">
        <f t="shared" si="176"/>
        <v>High</v>
      </c>
      <c r="AI817">
        <f t="shared" si="177"/>
        <v>0</v>
      </c>
      <c r="AJ817">
        <f t="shared" si="178"/>
        <v>1</v>
      </c>
      <c r="AK817" t="str">
        <f t="shared" si="179"/>
        <v>High</v>
      </c>
    </row>
    <row r="818" spans="1:37" x14ac:dyDescent="0.25">
      <c r="A818" s="9">
        <v>44595.958333333336</v>
      </c>
      <c r="B818" s="1" t="str">
        <f t="shared" si="168"/>
        <v>Thursday</v>
      </c>
      <c r="C818" s="1" t="str">
        <f t="shared" si="169"/>
        <v>Weekday</v>
      </c>
      <c r="D818" s="4">
        <f t="shared" si="170"/>
        <v>23</v>
      </c>
      <c r="E818" s="4" t="str">
        <f t="shared" si="171"/>
        <v>Off-Peak</v>
      </c>
      <c r="F818">
        <v>25.191691671285099</v>
      </c>
      <c r="G818">
        <v>47.519438306392502</v>
      </c>
      <c r="H818">
        <v>1192.6040275543601</v>
      </c>
      <c r="I818">
        <v>2</v>
      </c>
      <c r="J818" t="s">
        <v>12</v>
      </c>
      <c r="K818" t="s">
        <v>12</v>
      </c>
      <c r="L818">
        <v>24.853824252440301</v>
      </c>
      <c r="M818" t="s">
        <v>17</v>
      </c>
      <c r="N818" t="s">
        <v>19</v>
      </c>
      <c r="O818">
        <v>71.482290166526298</v>
      </c>
      <c r="P818">
        <f t="shared" si="180"/>
        <v>634.62132926109507</v>
      </c>
      <c r="Q818">
        <f t="shared" si="172"/>
        <v>1800.7598138324652</v>
      </c>
      <c r="T818">
        <f t="shared" si="181"/>
        <v>77.428687280272001</v>
      </c>
      <c r="U818">
        <f t="shared" si="173"/>
        <v>5.9463971137457037</v>
      </c>
      <c r="AC818" t="str">
        <f t="shared" si="174"/>
        <v>Low</v>
      </c>
      <c r="AD818" t="str">
        <f t="shared" si="175"/>
        <v>Medium</v>
      </c>
      <c r="AH818" t="str">
        <f t="shared" si="176"/>
        <v>Low</v>
      </c>
      <c r="AI818">
        <f t="shared" si="177"/>
        <v>0</v>
      </c>
      <c r="AJ818">
        <f t="shared" si="178"/>
        <v>0</v>
      </c>
      <c r="AK818" t="str">
        <f t="shared" si="179"/>
        <v>Medium</v>
      </c>
    </row>
    <row r="819" spans="1:37" x14ac:dyDescent="0.25">
      <c r="A819" s="9">
        <v>44596</v>
      </c>
      <c r="B819" s="1" t="str">
        <f t="shared" si="168"/>
        <v>Friday</v>
      </c>
      <c r="C819" s="1" t="str">
        <f t="shared" si="169"/>
        <v>Weekday</v>
      </c>
      <c r="D819" s="4">
        <f t="shared" si="170"/>
        <v>0</v>
      </c>
      <c r="E819" s="4" t="str">
        <f t="shared" si="171"/>
        <v>Off-Peak</v>
      </c>
      <c r="F819">
        <v>28.2650454280034</v>
      </c>
      <c r="G819">
        <v>56.793292331241403</v>
      </c>
      <c r="H819">
        <v>1932.1345834802501</v>
      </c>
      <c r="I819">
        <v>6</v>
      </c>
      <c r="J819" t="s">
        <v>12</v>
      </c>
      <c r="K819" t="s">
        <v>12</v>
      </c>
      <c r="L819">
        <v>26.319443392014598</v>
      </c>
      <c r="M819" t="s">
        <v>20</v>
      </c>
      <c r="N819" t="s">
        <v>14</v>
      </c>
      <c r="O819">
        <v>83.384026093327904</v>
      </c>
      <c r="P819">
        <f t="shared" si="180"/>
        <v>798.91279304709599</v>
      </c>
      <c r="Q819">
        <f t="shared" si="172"/>
        <v>2356.8532854977343</v>
      </c>
      <c r="T819">
        <f t="shared" si="181"/>
        <v>83.582213669832512</v>
      </c>
      <c r="U819">
        <f t="shared" si="173"/>
        <v>0.19818757650460839</v>
      </c>
      <c r="AC819" t="str">
        <f t="shared" si="174"/>
        <v>High</v>
      </c>
      <c r="AD819" t="str">
        <f t="shared" si="175"/>
        <v>High</v>
      </c>
      <c r="AH819" t="str">
        <f t="shared" si="176"/>
        <v>High</v>
      </c>
      <c r="AI819">
        <f t="shared" si="177"/>
        <v>0</v>
      </c>
      <c r="AJ819">
        <f t="shared" si="178"/>
        <v>0</v>
      </c>
      <c r="AK819" t="str">
        <f t="shared" si="179"/>
        <v>High</v>
      </c>
    </row>
    <row r="820" spans="1:37" x14ac:dyDescent="0.25">
      <c r="A820" s="9">
        <v>44596.041666666664</v>
      </c>
      <c r="B820" s="1" t="str">
        <f t="shared" si="168"/>
        <v>Friday</v>
      </c>
      <c r="C820" s="1" t="str">
        <f t="shared" si="169"/>
        <v>Weekday</v>
      </c>
      <c r="D820" s="4">
        <f t="shared" si="170"/>
        <v>1</v>
      </c>
      <c r="E820" s="4" t="str">
        <f t="shared" si="171"/>
        <v>Off-Peak</v>
      </c>
      <c r="F820">
        <v>24.507549666190702</v>
      </c>
      <c r="G820">
        <v>42.966826202719702</v>
      </c>
      <c r="H820">
        <v>1328.15278023787</v>
      </c>
      <c r="I820">
        <v>1</v>
      </c>
      <c r="J820" t="s">
        <v>12</v>
      </c>
      <c r="K820" t="s">
        <v>11</v>
      </c>
      <c r="L820">
        <v>4.1994811563327596</v>
      </c>
      <c r="M820" t="s">
        <v>13</v>
      </c>
      <c r="N820" t="s">
        <v>19</v>
      </c>
      <c r="O820">
        <v>73.269895769360403</v>
      </c>
      <c r="P820">
        <f t="shared" si="180"/>
        <v>600.61999064080396</v>
      </c>
      <c r="Q820">
        <f t="shared" si="172"/>
        <v>1795.6656096042161</v>
      </c>
      <c r="T820">
        <f t="shared" si="181"/>
        <v>76.058885358396765</v>
      </c>
      <c r="U820">
        <f t="shared" si="173"/>
        <v>2.7889895890363618</v>
      </c>
      <c r="AC820" t="str">
        <f t="shared" si="174"/>
        <v>Low</v>
      </c>
      <c r="AD820" t="str">
        <f t="shared" si="175"/>
        <v>Medium</v>
      </c>
      <c r="AH820" t="str">
        <f t="shared" si="176"/>
        <v>Low</v>
      </c>
      <c r="AI820">
        <f t="shared" si="177"/>
        <v>0</v>
      </c>
      <c r="AJ820">
        <f t="shared" si="178"/>
        <v>1</v>
      </c>
      <c r="AK820" t="str">
        <f t="shared" si="179"/>
        <v>Medium</v>
      </c>
    </row>
    <row r="821" spans="1:37" x14ac:dyDescent="0.25">
      <c r="A821" s="9">
        <v>44596.083333333336</v>
      </c>
      <c r="B821" s="1" t="str">
        <f t="shared" si="168"/>
        <v>Friday</v>
      </c>
      <c r="C821" s="1" t="str">
        <f t="shared" si="169"/>
        <v>Weekday</v>
      </c>
      <c r="D821" s="4">
        <f t="shared" si="170"/>
        <v>2</v>
      </c>
      <c r="E821" s="4" t="str">
        <f t="shared" si="171"/>
        <v>Off-Peak</v>
      </c>
      <c r="F821">
        <v>24.288713865115199</v>
      </c>
      <c r="G821">
        <v>48.367446485294003</v>
      </c>
      <c r="H821">
        <v>1906.0239148677999</v>
      </c>
      <c r="I821">
        <v>7</v>
      </c>
      <c r="J821" t="s">
        <v>12</v>
      </c>
      <c r="K821" t="s">
        <v>12</v>
      </c>
      <c r="L821">
        <v>20.003911994290299</v>
      </c>
      <c r="M821" t="s">
        <v>21</v>
      </c>
      <c r="N821" t="s">
        <v>19</v>
      </c>
      <c r="O821">
        <v>70.207281026416297</v>
      </c>
      <c r="P821">
        <f t="shared" si="180"/>
        <v>589.94162122143928</v>
      </c>
      <c r="Q821">
        <f t="shared" si="172"/>
        <v>1705.2445600983567</v>
      </c>
      <c r="T821">
        <f t="shared" si="181"/>
        <v>75.620728223392362</v>
      </c>
      <c r="U821">
        <f t="shared" si="173"/>
        <v>5.4134471969760654</v>
      </c>
      <c r="AC821" t="str">
        <f t="shared" si="174"/>
        <v>High</v>
      </c>
      <c r="AD821" t="str">
        <f t="shared" si="175"/>
        <v>High</v>
      </c>
      <c r="AH821" t="str">
        <f t="shared" si="176"/>
        <v>Low</v>
      </c>
      <c r="AI821">
        <f t="shared" si="177"/>
        <v>0</v>
      </c>
      <c r="AJ821">
        <f t="shared" si="178"/>
        <v>0</v>
      </c>
      <c r="AK821" t="str">
        <f t="shared" si="179"/>
        <v>Medium</v>
      </c>
    </row>
    <row r="822" spans="1:37" x14ac:dyDescent="0.25">
      <c r="A822" s="9">
        <v>44596.125</v>
      </c>
      <c r="B822" s="1" t="str">
        <f t="shared" si="168"/>
        <v>Friday</v>
      </c>
      <c r="C822" s="1" t="str">
        <f t="shared" si="169"/>
        <v>Weekday</v>
      </c>
      <c r="D822" s="4">
        <f t="shared" si="170"/>
        <v>3</v>
      </c>
      <c r="E822" s="4" t="str">
        <f t="shared" si="171"/>
        <v>Off-Peak</v>
      </c>
      <c r="F822">
        <v>24.071036139656499</v>
      </c>
      <c r="G822">
        <v>39.901311551084</v>
      </c>
      <c r="H822">
        <v>1312.27328655922</v>
      </c>
      <c r="I822">
        <v>3</v>
      </c>
      <c r="J822" t="s">
        <v>12</v>
      </c>
      <c r="K822" t="s">
        <v>12</v>
      </c>
      <c r="L822">
        <v>3.7351084393637399</v>
      </c>
      <c r="M822" t="s">
        <v>15</v>
      </c>
      <c r="N822" t="s">
        <v>14</v>
      </c>
      <c r="O822">
        <v>66.304863051861005</v>
      </c>
      <c r="P822">
        <f t="shared" si="180"/>
        <v>579.41478083664924</v>
      </c>
      <c r="Q822">
        <f t="shared" si="172"/>
        <v>1596.0267547563212</v>
      </c>
      <c r="T822">
        <f t="shared" si="181"/>
        <v>75.184889809053786</v>
      </c>
      <c r="U822">
        <f t="shared" si="173"/>
        <v>8.8800267571927805</v>
      </c>
      <c r="AC822" t="str">
        <f t="shared" si="174"/>
        <v>Low</v>
      </c>
      <c r="AD822" t="str">
        <f t="shared" si="175"/>
        <v>Medium</v>
      </c>
      <c r="AH822" t="str">
        <f t="shared" si="176"/>
        <v>Low</v>
      </c>
      <c r="AI822">
        <f t="shared" si="177"/>
        <v>0</v>
      </c>
      <c r="AJ822">
        <f t="shared" si="178"/>
        <v>0</v>
      </c>
      <c r="AK822" t="str">
        <f t="shared" si="179"/>
        <v>Medium</v>
      </c>
    </row>
    <row r="823" spans="1:37" x14ac:dyDescent="0.25">
      <c r="A823" s="9">
        <v>44596.166666666664</v>
      </c>
      <c r="B823" s="1" t="str">
        <f t="shared" si="168"/>
        <v>Friday</v>
      </c>
      <c r="C823" s="1" t="str">
        <f t="shared" si="169"/>
        <v>Weekday</v>
      </c>
      <c r="D823" s="4">
        <f t="shared" si="170"/>
        <v>4</v>
      </c>
      <c r="E823" s="4" t="str">
        <f t="shared" si="171"/>
        <v>Off-Peak</v>
      </c>
      <c r="F823">
        <v>24.103345121556199</v>
      </c>
      <c r="G823">
        <v>35.692112998579198</v>
      </c>
      <c r="H823">
        <v>1051.09098455048</v>
      </c>
      <c r="I823">
        <v>0</v>
      </c>
      <c r="J823" t="s">
        <v>11</v>
      </c>
      <c r="K823" t="s">
        <v>12</v>
      </c>
      <c r="L823">
        <v>10.888456216844199</v>
      </c>
      <c r="M823" t="s">
        <v>15</v>
      </c>
      <c r="N823" t="s">
        <v>14</v>
      </c>
      <c r="O823">
        <v>74.977280561743896</v>
      </c>
      <c r="P823">
        <f t="shared" si="180"/>
        <v>580.97124604884698</v>
      </c>
      <c r="Q823">
        <f t="shared" si="172"/>
        <v>1807.2032696554602</v>
      </c>
      <c r="T823">
        <f t="shared" si="181"/>
        <v>75.249579457066162</v>
      </c>
      <c r="U823">
        <f t="shared" si="173"/>
        <v>0.27229889532226537</v>
      </c>
      <c r="AC823" t="str">
        <f t="shared" si="174"/>
        <v>Low</v>
      </c>
      <c r="AD823" t="str">
        <f t="shared" si="175"/>
        <v>Medium</v>
      </c>
      <c r="AH823" t="str">
        <f t="shared" si="176"/>
        <v>Low</v>
      </c>
      <c r="AI823">
        <f t="shared" si="177"/>
        <v>1</v>
      </c>
      <c r="AJ823">
        <f t="shared" si="178"/>
        <v>0</v>
      </c>
      <c r="AK823" t="str">
        <f t="shared" si="179"/>
        <v>Medium</v>
      </c>
    </row>
    <row r="824" spans="1:37" x14ac:dyDescent="0.25">
      <c r="A824" s="9">
        <v>44596.208333333336</v>
      </c>
      <c r="B824" s="1" t="str">
        <f t="shared" si="168"/>
        <v>Friday</v>
      </c>
      <c r="C824" s="1" t="str">
        <f t="shared" si="169"/>
        <v>Weekday</v>
      </c>
      <c r="D824" s="4">
        <f t="shared" si="170"/>
        <v>5</v>
      </c>
      <c r="E824" s="4" t="str">
        <f t="shared" si="171"/>
        <v>Off-Peak</v>
      </c>
      <c r="F824">
        <v>21.571152670794898</v>
      </c>
      <c r="G824">
        <v>58.058566674378703</v>
      </c>
      <c r="H824">
        <v>1426.77467703654</v>
      </c>
      <c r="I824">
        <v>7</v>
      </c>
      <c r="J824" t="s">
        <v>12</v>
      </c>
      <c r="K824" t="s">
        <v>11</v>
      </c>
      <c r="L824">
        <v>1.96122941937711</v>
      </c>
      <c r="M824" t="s">
        <v>20</v>
      </c>
      <c r="N824" t="s">
        <v>14</v>
      </c>
      <c r="O824">
        <v>74.388749336291397</v>
      </c>
      <c r="P824">
        <f t="shared" si="180"/>
        <v>465.31462754674186</v>
      </c>
      <c r="Q824">
        <f t="shared" si="172"/>
        <v>1604.6510689226343</v>
      </c>
      <c r="T824">
        <f t="shared" si="181"/>
        <v>70.179576358612636</v>
      </c>
      <c r="U824">
        <f t="shared" si="173"/>
        <v>4.2091729776787616</v>
      </c>
      <c r="AC824" t="str">
        <f t="shared" si="174"/>
        <v>High</v>
      </c>
      <c r="AD824" t="str">
        <f t="shared" si="175"/>
        <v>Medium</v>
      </c>
      <c r="AH824" t="str">
        <f t="shared" si="176"/>
        <v>Low</v>
      </c>
      <c r="AI824">
        <f t="shared" si="177"/>
        <v>0</v>
      </c>
      <c r="AJ824">
        <f t="shared" si="178"/>
        <v>1</v>
      </c>
      <c r="AK824" t="str">
        <f t="shared" si="179"/>
        <v>Low</v>
      </c>
    </row>
    <row r="825" spans="1:37" x14ac:dyDescent="0.25">
      <c r="A825" s="9">
        <v>44596.25</v>
      </c>
      <c r="B825" s="1" t="str">
        <f t="shared" si="168"/>
        <v>Friday</v>
      </c>
      <c r="C825" s="1" t="str">
        <f t="shared" si="169"/>
        <v>Weekday</v>
      </c>
      <c r="D825" s="4">
        <f t="shared" si="170"/>
        <v>6</v>
      </c>
      <c r="E825" s="4" t="str">
        <f t="shared" si="171"/>
        <v>Off-Peak</v>
      </c>
      <c r="F825">
        <v>28.2856392443781</v>
      </c>
      <c r="G825">
        <v>56.603832161671299</v>
      </c>
      <c r="H825">
        <v>1961.1199619163999</v>
      </c>
      <c r="I825">
        <v>3</v>
      </c>
      <c r="J825" t="s">
        <v>11</v>
      </c>
      <c r="K825" t="s">
        <v>11</v>
      </c>
      <c r="L825">
        <v>27.283879295864701</v>
      </c>
      <c r="M825" t="s">
        <v>21</v>
      </c>
      <c r="N825" t="s">
        <v>19</v>
      </c>
      <c r="O825">
        <v>86.122349395426099</v>
      </c>
      <c r="P825">
        <f t="shared" si="180"/>
        <v>800.07738746310247</v>
      </c>
      <c r="Q825">
        <f t="shared" si="172"/>
        <v>2436.0257058773068</v>
      </c>
      <c r="T825">
        <f t="shared" si="181"/>
        <v>83.623446994257478</v>
      </c>
      <c r="U825">
        <f t="shared" si="173"/>
        <v>2.4989024011686212</v>
      </c>
      <c r="AC825" t="str">
        <f t="shared" si="174"/>
        <v>Low</v>
      </c>
      <c r="AD825" t="str">
        <f t="shared" si="175"/>
        <v>High</v>
      </c>
      <c r="AH825" t="str">
        <f t="shared" si="176"/>
        <v>High</v>
      </c>
      <c r="AI825">
        <f t="shared" si="177"/>
        <v>1</v>
      </c>
      <c r="AJ825">
        <f t="shared" si="178"/>
        <v>1</v>
      </c>
      <c r="AK825" t="str">
        <f t="shared" si="179"/>
        <v>High</v>
      </c>
    </row>
    <row r="826" spans="1:37" x14ac:dyDescent="0.25">
      <c r="A826" s="9">
        <v>44596.291666666664</v>
      </c>
      <c r="B826" s="1" t="str">
        <f t="shared" si="168"/>
        <v>Friday</v>
      </c>
      <c r="C826" s="1" t="str">
        <f t="shared" si="169"/>
        <v>Weekday</v>
      </c>
      <c r="D826" s="4">
        <f t="shared" si="170"/>
        <v>7</v>
      </c>
      <c r="E826" s="4" t="str">
        <f t="shared" si="171"/>
        <v>Off-Peak</v>
      </c>
      <c r="F826">
        <v>23.784268293342599</v>
      </c>
      <c r="G826">
        <v>32.470646328235397</v>
      </c>
      <c r="H826">
        <v>1352.64304737867</v>
      </c>
      <c r="I826">
        <v>8</v>
      </c>
      <c r="J826" t="s">
        <v>12</v>
      </c>
      <c r="K826" t="s">
        <v>11</v>
      </c>
      <c r="L826">
        <v>6.2781322815302598</v>
      </c>
      <c r="M826" t="s">
        <v>17</v>
      </c>
      <c r="N826" t="s">
        <v>19</v>
      </c>
      <c r="O826">
        <v>67.8902182085357</v>
      </c>
      <c r="P826">
        <f t="shared" si="180"/>
        <v>565.69141824970211</v>
      </c>
      <c r="Q826">
        <f t="shared" si="172"/>
        <v>1614.719164365386</v>
      </c>
      <c r="T826">
        <f t="shared" si="181"/>
        <v>74.610717862165941</v>
      </c>
      <c r="U826">
        <f t="shared" si="173"/>
        <v>6.7204996536302417</v>
      </c>
      <c r="AC826" t="str">
        <f t="shared" si="174"/>
        <v>High</v>
      </c>
      <c r="AD826" t="str">
        <f t="shared" si="175"/>
        <v>Medium</v>
      </c>
      <c r="AH826" t="str">
        <f t="shared" si="176"/>
        <v>Low</v>
      </c>
      <c r="AI826">
        <f t="shared" si="177"/>
        <v>0</v>
      </c>
      <c r="AJ826">
        <f t="shared" si="178"/>
        <v>1</v>
      </c>
      <c r="AK826" t="str">
        <f t="shared" si="179"/>
        <v>Medium</v>
      </c>
    </row>
    <row r="827" spans="1:37" x14ac:dyDescent="0.25">
      <c r="A827" s="9">
        <v>44596.333333333336</v>
      </c>
      <c r="B827" s="1" t="str">
        <f t="shared" si="168"/>
        <v>Friday</v>
      </c>
      <c r="C827" s="1" t="str">
        <f t="shared" si="169"/>
        <v>Weekday</v>
      </c>
      <c r="D827" s="4">
        <f t="shared" si="170"/>
        <v>8</v>
      </c>
      <c r="E827" s="4" t="str">
        <f t="shared" si="171"/>
        <v>Peak</v>
      </c>
      <c r="F827">
        <v>21.797741331214802</v>
      </c>
      <c r="G827">
        <v>52.264931817892297</v>
      </c>
      <c r="H827">
        <v>1133.2308845037901</v>
      </c>
      <c r="I827">
        <v>3</v>
      </c>
      <c r="J827" t="s">
        <v>11</v>
      </c>
      <c r="K827" t="s">
        <v>12</v>
      </c>
      <c r="L827">
        <v>10.277351234193899</v>
      </c>
      <c r="M827" t="s">
        <v>17</v>
      </c>
      <c r="N827" t="s">
        <v>14</v>
      </c>
      <c r="O827">
        <v>75.978265613531505</v>
      </c>
      <c r="P827">
        <f t="shared" si="180"/>
        <v>475.14152714255005</v>
      </c>
      <c r="Q827">
        <f t="shared" si="172"/>
        <v>1656.1545806380921</v>
      </c>
      <c r="T827">
        <f t="shared" si="181"/>
        <v>70.633256413640822</v>
      </c>
      <c r="U827">
        <f t="shared" si="173"/>
        <v>5.3450091998906828</v>
      </c>
      <c r="AC827" t="str">
        <f t="shared" si="174"/>
        <v>Low</v>
      </c>
      <c r="AD827" t="str">
        <f t="shared" si="175"/>
        <v>Medium</v>
      </c>
      <c r="AH827" t="str">
        <f t="shared" si="176"/>
        <v>Low</v>
      </c>
      <c r="AI827">
        <f t="shared" si="177"/>
        <v>1</v>
      </c>
      <c r="AJ827">
        <f t="shared" si="178"/>
        <v>0</v>
      </c>
      <c r="AK827" t="str">
        <f t="shared" si="179"/>
        <v>Low</v>
      </c>
    </row>
    <row r="828" spans="1:37" x14ac:dyDescent="0.25">
      <c r="A828" s="9">
        <v>44596.375</v>
      </c>
      <c r="B828" s="1" t="str">
        <f t="shared" si="168"/>
        <v>Friday</v>
      </c>
      <c r="C828" s="1" t="str">
        <f t="shared" si="169"/>
        <v>Weekday</v>
      </c>
      <c r="D828" s="4">
        <f t="shared" si="170"/>
        <v>9</v>
      </c>
      <c r="E828" s="4" t="str">
        <f t="shared" si="171"/>
        <v>Peak</v>
      </c>
      <c r="F828">
        <v>21.426270212218999</v>
      </c>
      <c r="G828">
        <v>30.231788661726899</v>
      </c>
      <c r="H828">
        <v>1942.9796916641999</v>
      </c>
      <c r="I828">
        <v>8</v>
      </c>
      <c r="J828" t="s">
        <v>12</v>
      </c>
      <c r="K828" t="s">
        <v>12</v>
      </c>
      <c r="L828">
        <v>16.0398554978146</v>
      </c>
      <c r="M828" t="s">
        <v>20</v>
      </c>
      <c r="N828" t="s">
        <v>19</v>
      </c>
      <c r="O828">
        <v>76.684283833173794</v>
      </c>
      <c r="P828">
        <f t="shared" si="180"/>
        <v>459.08505520702317</v>
      </c>
      <c r="Q828">
        <f t="shared" si="172"/>
        <v>1643.0581864400785</v>
      </c>
      <c r="T828">
        <f t="shared" si="181"/>
        <v>69.889489989517543</v>
      </c>
      <c r="U828">
        <f t="shared" si="173"/>
        <v>6.7947938436562509</v>
      </c>
      <c r="AC828" t="str">
        <f t="shared" si="174"/>
        <v>High</v>
      </c>
      <c r="AD828" t="str">
        <f t="shared" si="175"/>
        <v>High</v>
      </c>
      <c r="AH828" t="str">
        <f t="shared" si="176"/>
        <v>Low</v>
      </c>
      <c r="AI828">
        <f t="shared" si="177"/>
        <v>0</v>
      </c>
      <c r="AJ828">
        <f t="shared" si="178"/>
        <v>0</v>
      </c>
      <c r="AK828" t="str">
        <f t="shared" si="179"/>
        <v>Low</v>
      </c>
    </row>
    <row r="829" spans="1:37" x14ac:dyDescent="0.25">
      <c r="A829" s="9">
        <v>44596.416666666664</v>
      </c>
      <c r="B829" s="1" t="str">
        <f t="shared" si="168"/>
        <v>Friday</v>
      </c>
      <c r="C829" s="1" t="str">
        <f t="shared" si="169"/>
        <v>Weekday</v>
      </c>
      <c r="D829" s="4">
        <f t="shared" si="170"/>
        <v>10</v>
      </c>
      <c r="E829" s="4" t="str">
        <f t="shared" si="171"/>
        <v>Peak</v>
      </c>
      <c r="F829">
        <v>29.052975936830201</v>
      </c>
      <c r="G829">
        <v>40.751436736730099</v>
      </c>
      <c r="H829">
        <v>1233.30997062439</v>
      </c>
      <c r="I829">
        <v>2</v>
      </c>
      <c r="J829" t="s">
        <v>11</v>
      </c>
      <c r="K829" t="s">
        <v>11</v>
      </c>
      <c r="L829">
        <v>27.470798457384099</v>
      </c>
      <c r="M829" t="s">
        <v>15</v>
      </c>
      <c r="N829" t="s">
        <v>19</v>
      </c>
      <c r="O829">
        <v>83.054684839720693</v>
      </c>
      <c r="P829">
        <f t="shared" si="180"/>
        <v>844.07541078603469</v>
      </c>
      <c r="Q829">
        <f t="shared" si="172"/>
        <v>2412.9857600894215</v>
      </c>
      <c r="T829">
        <f t="shared" si="181"/>
        <v>85.159822875608683</v>
      </c>
      <c r="U829">
        <f t="shared" si="173"/>
        <v>2.1051380358879896</v>
      </c>
      <c r="AC829" t="str">
        <f t="shared" si="174"/>
        <v>Low</v>
      </c>
      <c r="AD829" t="str">
        <f t="shared" si="175"/>
        <v>Medium</v>
      </c>
      <c r="AH829" t="str">
        <f t="shared" si="176"/>
        <v>High</v>
      </c>
      <c r="AI829">
        <f t="shared" si="177"/>
        <v>1</v>
      </c>
      <c r="AJ829">
        <f t="shared" si="178"/>
        <v>1</v>
      </c>
      <c r="AK829" t="str">
        <f t="shared" si="179"/>
        <v>High</v>
      </c>
    </row>
    <row r="830" spans="1:37" x14ac:dyDescent="0.25">
      <c r="A830" s="9">
        <v>44596.458333333336</v>
      </c>
      <c r="B830" s="1" t="str">
        <f t="shared" si="168"/>
        <v>Friday</v>
      </c>
      <c r="C830" s="1" t="str">
        <f t="shared" si="169"/>
        <v>Weekday</v>
      </c>
      <c r="D830" s="4">
        <f t="shared" si="170"/>
        <v>11</v>
      </c>
      <c r="E830" s="4" t="str">
        <f t="shared" si="171"/>
        <v>Peak</v>
      </c>
      <c r="F830">
        <v>28.765328905994</v>
      </c>
      <c r="G830">
        <v>34.666797536143797</v>
      </c>
      <c r="H830">
        <v>1739.9733267623701</v>
      </c>
      <c r="I830">
        <v>9</v>
      </c>
      <c r="J830" t="s">
        <v>11</v>
      </c>
      <c r="K830" t="s">
        <v>12</v>
      </c>
      <c r="L830">
        <v>29.5711510316419</v>
      </c>
      <c r="M830" t="s">
        <v>17</v>
      </c>
      <c r="N830" t="s">
        <v>14</v>
      </c>
      <c r="O830">
        <v>96.452143367892205</v>
      </c>
      <c r="P830">
        <f t="shared" si="180"/>
        <v>827.44414707001397</v>
      </c>
      <c r="Q830">
        <f t="shared" si="172"/>
        <v>2774.477627665507</v>
      </c>
      <c r="T830">
        <f t="shared" si="181"/>
        <v>84.583890609022049</v>
      </c>
      <c r="U830">
        <f t="shared" si="173"/>
        <v>11.868252758870156</v>
      </c>
      <c r="AC830" t="str">
        <f t="shared" si="174"/>
        <v>High</v>
      </c>
      <c r="AD830" t="str">
        <f t="shared" si="175"/>
        <v>High</v>
      </c>
      <c r="AH830" t="str">
        <f t="shared" si="176"/>
        <v>High</v>
      </c>
      <c r="AI830">
        <f t="shared" si="177"/>
        <v>1</v>
      </c>
      <c r="AJ830">
        <f t="shared" si="178"/>
        <v>0</v>
      </c>
      <c r="AK830" t="str">
        <f t="shared" si="179"/>
        <v>High</v>
      </c>
    </row>
    <row r="831" spans="1:37" x14ac:dyDescent="0.25">
      <c r="A831" s="9">
        <v>44596.5</v>
      </c>
      <c r="B831" s="1" t="str">
        <f t="shared" si="168"/>
        <v>Friday</v>
      </c>
      <c r="C831" s="1" t="str">
        <f t="shared" si="169"/>
        <v>Weekday</v>
      </c>
      <c r="D831" s="4">
        <f t="shared" si="170"/>
        <v>12</v>
      </c>
      <c r="E831" s="4" t="str">
        <f t="shared" si="171"/>
        <v>Peak</v>
      </c>
      <c r="F831">
        <v>22.540831425400501</v>
      </c>
      <c r="G831">
        <v>34.848129818891302</v>
      </c>
      <c r="H831">
        <v>1895.4156874847399</v>
      </c>
      <c r="I831">
        <v>7</v>
      </c>
      <c r="J831" t="s">
        <v>12</v>
      </c>
      <c r="K831" t="s">
        <v>12</v>
      </c>
      <c r="L831">
        <v>15.038440568056</v>
      </c>
      <c r="M831" t="s">
        <v>20</v>
      </c>
      <c r="N831" t="s">
        <v>19</v>
      </c>
      <c r="O831">
        <v>80.206041503065293</v>
      </c>
      <c r="P831">
        <f t="shared" si="180"/>
        <v>508.08908134832279</v>
      </c>
      <c r="Q831">
        <f t="shared" si="172"/>
        <v>1807.910860819271</v>
      </c>
      <c r="T831">
        <f t="shared" si="181"/>
        <v>72.121085302325383</v>
      </c>
      <c r="U831">
        <f t="shared" si="173"/>
        <v>8.0849562007399101</v>
      </c>
      <c r="AC831" t="str">
        <f t="shared" si="174"/>
        <v>High</v>
      </c>
      <c r="AD831" t="str">
        <f t="shared" si="175"/>
        <v>High</v>
      </c>
      <c r="AH831" t="str">
        <f t="shared" si="176"/>
        <v>High</v>
      </c>
      <c r="AI831">
        <f t="shared" si="177"/>
        <v>0</v>
      </c>
      <c r="AJ831">
        <f t="shared" si="178"/>
        <v>0</v>
      </c>
      <c r="AK831" t="str">
        <f t="shared" si="179"/>
        <v>Medium</v>
      </c>
    </row>
    <row r="832" spans="1:37" x14ac:dyDescent="0.25">
      <c r="A832" s="9">
        <v>44596.541666666664</v>
      </c>
      <c r="B832" s="1" t="str">
        <f t="shared" si="168"/>
        <v>Friday</v>
      </c>
      <c r="C832" s="1" t="str">
        <f t="shared" si="169"/>
        <v>Weekday</v>
      </c>
      <c r="D832" s="4">
        <f t="shared" si="170"/>
        <v>13</v>
      </c>
      <c r="E832" s="4" t="str">
        <f t="shared" si="171"/>
        <v>Peak</v>
      </c>
      <c r="F832">
        <v>26.5502270230105</v>
      </c>
      <c r="G832">
        <v>50.419698375007897</v>
      </c>
      <c r="H832">
        <v>1113.8792938215599</v>
      </c>
      <c r="I832">
        <v>2</v>
      </c>
      <c r="J832" t="s">
        <v>11</v>
      </c>
      <c r="K832" t="s">
        <v>12</v>
      </c>
      <c r="L832">
        <v>8.53627620157115</v>
      </c>
      <c r="M832" t="s">
        <v>16</v>
      </c>
      <c r="N832" t="s">
        <v>14</v>
      </c>
      <c r="O832">
        <v>81.273754096507005</v>
      </c>
      <c r="P832">
        <f t="shared" si="180"/>
        <v>704.914554973397</v>
      </c>
      <c r="Q832">
        <f t="shared" si="172"/>
        <v>2157.8366222745908</v>
      </c>
      <c r="T832">
        <f t="shared" si="181"/>
        <v>80.148772177664227</v>
      </c>
      <c r="U832">
        <f t="shared" si="173"/>
        <v>1.1249819188427779</v>
      </c>
      <c r="AC832" t="str">
        <f t="shared" si="174"/>
        <v>Low</v>
      </c>
      <c r="AD832" t="str">
        <f t="shared" si="175"/>
        <v>Medium</v>
      </c>
      <c r="AH832" t="str">
        <f t="shared" si="176"/>
        <v>High</v>
      </c>
      <c r="AI832">
        <f t="shared" si="177"/>
        <v>1</v>
      </c>
      <c r="AJ832">
        <f t="shared" si="178"/>
        <v>0</v>
      </c>
      <c r="AK832" t="str">
        <f t="shared" si="179"/>
        <v>High</v>
      </c>
    </row>
    <row r="833" spans="1:37" x14ac:dyDescent="0.25">
      <c r="A833" s="9">
        <v>44596.583333333336</v>
      </c>
      <c r="B833" s="1" t="str">
        <f t="shared" si="168"/>
        <v>Friday</v>
      </c>
      <c r="C833" s="1" t="str">
        <f t="shared" si="169"/>
        <v>Weekday</v>
      </c>
      <c r="D833" s="4">
        <f t="shared" si="170"/>
        <v>14</v>
      </c>
      <c r="E833" s="4" t="str">
        <f t="shared" si="171"/>
        <v>Peak</v>
      </c>
      <c r="F833">
        <v>28.928386718945099</v>
      </c>
      <c r="G833">
        <v>41.102892511000199</v>
      </c>
      <c r="H833">
        <v>1652.3281512563599</v>
      </c>
      <c r="I833">
        <v>9</v>
      </c>
      <c r="J833" t="s">
        <v>12</v>
      </c>
      <c r="K833" t="s">
        <v>12</v>
      </c>
      <c r="L833">
        <v>27.9153184818284</v>
      </c>
      <c r="M833" t="s">
        <v>16</v>
      </c>
      <c r="N833" t="s">
        <v>14</v>
      </c>
      <c r="O833">
        <v>88.2056627410971</v>
      </c>
      <c r="P833">
        <f t="shared" si="180"/>
        <v>836.8515581608392</v>
      </c>
      <c r="Q833">
        <f t="shared" si="172"/>
        <v>2551.6475225753038</v>
      </c>
      <c r="T833">
        <f t="shared" si="181"/>
        <v>84.910368012680919</v>
      </c>
      <c r="U833">
        <f t="shared" si="173"/>
        <v>3.2952947284161809</v>
      </c>
      <c r="AC833" t="str">
        <f t="shared" si="174"/>
        <v>High</v>
      </c>
      <c r="AD833" t="str">
        <f t="shared" si="175"/>
        <v>High</v>
      </c>
      <c r="AH833" t="str">
        <f t="shared" si="176"/>
        <v>High</v>
      </c>
      <c r="AI833">
        <f t="shared" si="177"/>
        <v>0</v>
      </c>
      <c r="AJ833">
        <f t="shared" si="178"/>
        <v>0</v>
      </c>
      <c r="AK833" t="str">
        <f t="shared" si="179"/>
        <v>High</v>
      </c>
    </row>
    <row r="834" spans="1:37" x14ac:dyDescent="0.25">
      <c r="A834" s="9">
        <v>44596.625</v>
      </c>
      <c r="B834" s="1" t="str">
        <f t="shared" si="168"/>
        <v>Friday</v>
      </c>
      <c r="C834" s="1" t="str">
        <f t="shared" si="169"/>
        <v>Weekday</v>
      </c>
      <c r="D834" s="4">
        <f t="shared" si="170"/>
        <v>15</v>
      </c>
      <c r="E834" s="4" t="str">
        <f t="shared" si="171"/>
        <v>Peak</v>
      </c>
      <c r="F834">
        <v>24.370546623231998</v>
      </c>
      <c r="G834">
        <v>43.783690534714403</v>
      </c>
      <c r="H834">
        <v>1358.560009369</v>
      </c>
      <c r="I834">
        <v>3</v>
      </c>
      <c r="J834" t="s">
        <v>11</v>
      </c>
      <c r="K834" t="s">
        <v>12</v>
      </c>
      <c r="L834">
        <v>26.375596333891998</v>
      </c>
      <c r="M834" t="s">
        <v>13</v>
      </c>
      <c r="N834" t="s">
        <v>19</v>
      </c>
      <c r="O834">
        <v>79.608908662109897</v>
      </c>
      <c r="P834">
        <f t="shared" si="180"/>
        <v>593.92354271512454</v>
      </c>
      <c r="Q834">
        <f t="shared" si="172"/>
        <v>1940.1126201745669</v>
      </c>
      <c r="T834">
        <f t="shared" si="181"/>
        <v>75.784575302662518</v>
      </c>
      <c r="U834">
        <f t="shared" si="173"/>
        <v>3.8243333594473796</v>
      </c>
      <c r="AC834" t="str">
        <f t="shared" si="174"/>
        <v>Low</v>
      </c>
      <c r="AD834" t="str">
        <f t="shared" si="175"/>
        <v>Medium</v>
      </c>
      <c r="AH834" t="str">
        <f t="shared" si="176"/>
        <v>High</v>
      </c>
      <c r="AI834">
        <f t="shared" si="177"/>
        <v>1</v>
      </c>
      <c r="AJ834">
        <f t="shared" si="178"/>
        <v>0</v>
      </c>
      <c r="AK834" t="str">
        <f t="shared" si="179"/>
        <v>Medium</v>
      </c>
    </row>
    <row r="835" spans="1:37" x14ac:dyDescent="0.25">
      <c r="A835" s="9">
        <v>44596.666666666664</v>
      </c>
      <c r="B835" s="1" t="str">
        <f t="shared" si="168"/>
        <v>Friday</v>
      </c>
      <c r="C835" s="1" t="str">
        <f t="shared" si="169"/>
        <v>Weekday</v>
      </c>
      <c r="D835" s="4">
        <f t="shared" si="170"/>
        <v>16</v>
      </c>
      <c r="E835" s="4" t="str">
        <f t="shared" si="171"/>
        <v>Peak</v>
      </c>
      <c r="F835">
        <v>20.6468279221058</v>
      </c>
      <c r="G835">
        <v>58.475253670516402</v>
      </c>
      <c r="H835">
        <v>1233.7186008245401</v>
      </c>
      <c r="I835">
        <v>2</v>
      </c>
      <c r="J835" t="s">
        <v>12</v>
      </c>
      <c r="K835" t="s">
        <v>11</v>
      </c>
      <c r="L835">
        <v>7.7752281798349703</v>
      </c>
      <c r="M835" t="s">
        <v>20</v>
      </c>
      <c r="N835" t="s">
        <v>14</v>
      </c>
      <c r="O835">
        <v>61.398887718175601</v>
      </c>
      <c r="P835">
        <f t="shared" si="180"/>
        <v>426.29150324504769</v>
      </c>
      <c r="Q835">
        <f t="shared" si="172"/>
        <v>1267.6922693258668</v>
      </c>
      <c r="T835">
        <f t="shared" si="181"/>
        <v>68.328876054051648</v>
      </c>
      <c r="U835">
        <f t="shared" si="173"/>
        <v>6.9299883358760468</v>
      </c>
      <c r="AC835" t="str">
        <f t="shared" si="174"/>
        <v>Low</v>
      </c>
      <c r="AD835" t="str">
        <f t="shared" si="175"/>
        <v>Medium</v>
      </c>
      <c r="AH835" t="str">
        <f t="shared" si="176"/>
        <v>Low</v>
      </c>
      <c r="AI835">
        <f t="shared" si="177"/>
        <v>0</v>
      </c>
      <c r="AJ835">
        <f t="shared" si="178"/>
        <v>1</v>
      </c>
      <c r="AK835" t="str">
        <f t="shared" si="179"/>
        <v>Low</v>
      </c>
    </row>
    <row r="836" spans="1:37" x14ac:dyDescent="0.25">
      <c r="A836" s="9">
        <v>44596.708333333336</v>
      </c>
      <c r="B836" s="1" t="str">
        <f t="shared" ref="B836:B899" si="182">TEXT(A836,"dddd")</f>
        <v>Friday</v>
      </c>
      <c r="C836" s="1" t="str">
        <f t="shared" ref="C836:C899" si="183">IF(OR(B836="Saturday", B836="Sunday"), "Weekend", "Weekday")</f>
        <v>Weekday</v>
      </c>
      <c r="D836" s="4">
        <f t="shared" ref="D836:D899" si="184">HOUR(A836)</f>
        <v>17</v>
      </c>
      <c r="E836" s="4" t="str">
        <f t="shared" ref="E836:E899" si="185">IF(AND(D836&gt;=8, D836&lt;22), "Peak", "Off-Peak")</f>
        <v>Peak</v>
      </c>
      <c r="F836">
        <v>28.959829558902399</v>
      </c>
      <c r="G836">
        <v>38.063145082414998</v>
      </c>
      <c r="H836">
        <v>1191.07261736179</v>
      </c>
      <c r="I836">
        <v>2</v>
      </c>
      <c r="J836" t="s">
        <v>12</v>
      </c>
      <c r="K836" t="s">
        <v>11</v>
      </c>
      <c r="L836">
        <v>23.5133767714835</v>
      </c>
      <c r="M836" t="s">
        <v>20</v>
      </c>
      <c r="N836" t="s">
        <v>14</v>
      </c>
      <c r="O836">
        <v>83.788438682512407</v>
      </c>
      <c r="P836">
        <f t="shared" si="180"/>
        <v>838.6717280806771</v>
      </c>
      <c r="Q836">
        <f t="shared" ref="Q836:Q899" si="186">F836*O836</f>
        <v>2426.4989032521039</v>
      </c>
      <c r="T836">
        <f t="shared" si="181"/>
        <v>84.973323455092</v>
      </c>
      <c r="U836">
        <f t="shared" ref="U836:U899" si="187">ABS(O836-T836)</f>
        <v>1.1848847725795935</v>
      </c>
      <c r="AC836" t="str">
        <f t="shared" ref="AC836:AC899" si="188">IF(I836 &lt;= 4, "Low", IF(I836 &lt;= 5, "Medium", "High"))</f>
        <v>Low</v>
      </c>
      <c r="AD836" t="str">
        <f t="shared" ref="AD836:AD899" si="189">IF(H836 &lt;= 1000, "Low", IF(H836 &lt;= 1500, "Medium", "High"))</f>
        <v>Medium</v>
      </c>
      <c r="AH836" t="str">
        <f t="shared" ref="AH836:AH899" si="190">IF(O836&gt;=$V$4, "High", "Low")</f>
        <v>High</v>
      </c>
      <c r="AI836">
        <f t="shared" ref="AI836:AI899" si="191">IF(J836 = "On", 1, 0)</f>
        <v>0</v>
      </c>
      <c r="AJ836">
        <f t="shared" ref="AJ836:AJ899" si="192">IF(K836 = "On", 1, 0)</f>
        <v>1</v>
      </c>
      <c r="AK836" t="str">
        <f t="shared" ref="AK836:AK899" si="193">IF(F836 &lt;= 22, "Low", IF(F836 &lt;= 26, "Medium", "High"))</f>
        <v>High</v>
      </c>
    </row>
    <row r="837" spans="1:37" x14ac:dyDescent="0.25">
      <c r="A837" s="9">
        <v>44596.75</v>
      </c>
      <c r="B837" s="1" t="str">
        <f t="shared" si="182"/>
        <v>Friday</v>
      </c>
      <c r="C837" s="1" t="str">
        <f t="shared" si="183"/>
        <v>Weekday</v>
      </c>
      <c r="D837" s="4">
        <f t="shared" si="184"/>
        <v>18</v>
      </c>
      <c r="E837" s="4" t="str">
        <f t="shared" si="185"/>
        <v>Peak</v>
      </c>
      <c r="F837">
        <v>28.336081153155199</v>
      </c>
      <c r="G837">
        <v>47.137510722747201</v>
      </c>
      <c r="H837">
        <v>1696.00240079061</v>
      </c>
      <c r="I837">
        <v>0</v>
      </c>
      <c r="J837" t="s">
        <v>11</v>
      </c>
      <c r="K837" t="s">
        <v>11</v>
      </c>
      <c r="L837">
        <v>18.714825677099402</v>
      </c>
      <c r="M837" t="s">
        <v>17</v>
      </c>
      <c r="N837" t="s">
        <v>19</v>
      </c>
      <c r="O837">
        <v>87.358259069533403</v>
      </c>
      <c r="P837">
        <f t="shared" ref="P837:P900" si="194">F837^2</f>
        <v>802.93349511819724</v>
      </c>
      <c r="Q837">
        <f t="shared" si="186"/>
        <v>2475.3907183926549</v>
      </c>
      <c r="T837">
        <f t="shared" ref="T837:T900" si="195">($S$6*F837)+$R$4</f>
        <v>83.724442727703774</v>
      </c>
      <c r="U837">
        <f t="shared" si="187"/>
        <v>3.633816341829629</v>
      </c>
      <c r="AC837" t="str">
        <f t="shared" si="188"/>
        <v>Low</v>
      </c>
      <c r="AD837" t="str">
        <f t="shared" si="189"/>
        <v>High</v>
      </c>
      <c r="AH837" t="str">
        <f t="shared" si="190"/>
        <v>High</v>
      </c>
      <c r="AI837">
        <f t="shared" si="191"/>
        <v>1</v>
      </c>
      <c r="AJ837">
        <f t="shared" si="192"/>
        <v>1</v>
      </c>
      <c r="AK837" t="str">
        <f t="shared" si="193"/>
        <v>High</v>
      </c>
    </row>
    <row r="838" spans="1:37" x14ac:dyDescent="0.25">
      <c r="A838" s="9">
        <v>44596.791666666664</v>
      </c>
      <c r="B838" s="1" t="str">
        <f t="shared" si="182"/>
        <v>Friday</v>
      </c>
      <c r="C838" s="1" t="str">
        <f t="shared" si="183"/>
        <v>Weekday</v>
      </c>
      <c r="D838" s="4">
        <f t="shared" si="184"/>
        <v>19</v>
      </c>
      <c r="E838" s="4" t="str">
        <f t="shared" si="185"/>
        <v>Peak</v>
      </c>
      <c r="F838">
        <v>29.229004665925601</v>
      </c>
      <c r="G838">
        <v>56.383165484097503</v>
      </c>
      <c r="H838">
        <v>1803.77678089552</v>
      </c>
      <c r="I838">
        <v>1</v>
      </c>
      <c r="J838" t="s">
        <v>11</v>
      </c>
      <c r="K838" t="s">
        <v>12</v>
      </c>
      <c r="L838">
        <v>3.4126649309366801</v>
      </c>
      <c r="M838" t="s">
        <v>18</v>
      </c>
      <c r="N838" t="s">
        <v>14</v>
      </c>
      <c r="O838">
        <v>84.589182120061807</v>
      </c>
      <c r="P838">
        <f t="shared" si="194"/>
        <v>854.33471376070054</v>
      </c>
      <c r="Q838">
        <f t="shared" si="186"/>
        <v>2472.4575988741171</v>
      </c>
      <c r="T838">
        <f t="shared" si="195"/>
        <v>85.512270890238128</v>
      </c>
      <c r="U838">
        <f t="shared" si="187"/>
        <v>0.92308877017632085</v>
      </c>
      <c r="AC838" t="str">
        <f t="shared" si="188"/>
        <v>Low</v>
      </c>
      <c r="AD838" t="str">
        <f t="shared" si="189"/>
        <v>High</v>
      </c>
      <c r="AH838" t="str">
        <f t="shared" si="190"/>
        <v>High</v>
      </c>
      <c r="AI838">
        <f t="shared" si="191"/>
        <v>1</v>
      </c>
      <c r="AJ838">
        <f t="shared" si="192"/>
        <v>0</v>
      </c>
      <c r="AK838" t="str">
        <f t="shared" si="193"/>
        <v>High</v>
      </c>
    </row>
    <row r="839" spans="1:37" x14ac:dyDescent="0.25">
      <c r="A839" s="9">
        <v>44596.833333333336</v>
      </c>
      <c r="B839" s="1" t="str">
        <f t="shared" si="182"/>
        <v>Friday</v>
      </c>
      <c r="C839" s="1" t="str">
        <f t="shared" si="183"/>
        <v>Weekday</v>
      </c>
      <c r="D839" s="4">
        <f t="shared" si="184"/>
        <v>20</v>
      </c>
      <c r="E839" s="4" t="str">
        <f t="shared" si="185"/>
        <v>Peak</v>
      </c>
      <c r="F839">
        <v>26.718430714380101</v>
      </c>
      <c r="G839">
        <v>32.282470855349203</v>
      </c>
      <c r="H839">
        <v>1735.31788541273</v>
      </c>
      <c r="I839">
        <v>5</v>
      </c>
      <c r="J839" t="s">
        <v>12</v>
      </c>
      <c r="K839" t="s">
        <v>11</v>
      </c>
      <c r="L839">
        <v>22.309695677977999</v>
      </c>
      <c r="M839" t="s">
        <v>15</v>
      </c>
      <c r="N839" t="s">
        <v>19</v>
      </c>
      <c r="O839">
        <v>80.055883570316993</v>
      </c>
      <c r="P839">
        <f t="shared" si="194"/>
        <v>713.87453983912997</v>
      </c>
      <c r="Q839">
        <f t="shared" si="186"/>
        <v>2138.967578451995</v>
      </c>
      <c r="T839">
        <f t="shared" si="195"/>
        <v>80.485552755364324</v>
      </c>
      <c r="U839">
        <f t="shared" si="187"/>
        <v>0.42966918504733087</v>
      </c>
      <c r="AC839" t="str">
        <f t="shared" si="188"/>
        <v>Medium</v>
      </c>
      <c r="AD839" t="str">
        <f t="shared" si="189"/>
        <v>High</v>
      </c>
      <c r="AH839" t="str">
        <f t="shared" si="190"/>
        <v>High</v>
      </c>
      <c r="AI839">
        <f t="shared" si="191"/>
        <v>0</v>
      </c>
      <c r="AJ839">
        <f t="shared" si="192"/>
        <v>1</v>
      </c>
      <c r="AK839" t="str">
        <f t="shared" si="193"/>
        <v>High</v>
      </c>
    </row>
    <row r="840" spans="1:37" x14ac:dyDescent="0.25">
      <c r="A840" s="9">
        <v>44596.875</v>
      </c>
      <c r="B840" s="1" t="str">
        <f t="shared" si="182"/>
        <v>Friday</v>
      </c>
      <c r="C840" s="1" t="str">
        <f t="shared" si="183"/>
        <v>Weekday</v>
      </c>
      <c r="D840" s="4">
        <f t="shared" si="184"/>
        <v>21</v>
      </c>
      <c r="E840" s="4" t="str">
        <f t="shared" si="185"/>
        <v>Peak</v>
      </c>
      <c r="F840">
        <v>24.567598486276701</v>
      </c>
      <c r="G840">
        <v>42.8367215509533</v>
      </c>
      <c r="H840">
        <v>1217.0235172416999</v>
      </c>
      <c r="I840">
        <v>9</v>
      </c>
      <c r="J840" t="s">
        <v>12</v>
      </c>
      <c r="K840" t="s">
        <v>12</v>
      </c>
      <c r="L840">
        <v>25.350625644892801</v>
      </c>
      <c r="M840" t="s">
        <v>20</v>
      </c>
      <c r="N840" t="s">
        <v>19</v>
      </c>
      <c r="O840">
        <v>74.615378410183197</v>
      </c>
      <c r="P840">
        <f t="shared" si="194"/>
        <v>603.56689538290527</v>
      </c>
      <c r="Q840">
        <f t="shared" si="186"/>
        <v>1833.12065768298</v>
      </c>
      <c r="T840">
        <f t="shared" si="195"/>
        <v>76.179116229396698</v>
      </c>
      <c r="U840">
        <f t="shared" si="187"/>
        <v>1.5637378192135003</v>
      </c>
      <c r="AC840" t="str">
        <f t="shared" si="188"/>
        <v>High</v>
      </c>
      <c r="AD840" t="str">
        <f t="shared" si="189"/>
        <v>Medium</v>
      </c>
      <c r="AH840" t="str">
        <f t="shared" si="190"/>
        <v>Low</v>
      </c>
      <c r="AI840">
        <f t="shared" si="191"/>
        <v>0</v>
      </c>
      <c r="AJ840">
        <f t="shared" si="192"/>
        <v>0</v>
      </c>
      <c r="AK840" t="str">
        <f t="shared" si="193"/>
        <v>Medium</v>
      </c>
    </row>
    <row r="841" spans="1:37" x14ac:dyDescent="0.25">
      <c r="A841" s="9">
        <v>44596.916666666664</v>
      </c>
      <c r="B841" s="1" t="str">
        <f t="shared" si="182"/>
        <v>Friday</v>
      </c>
      <c r="C841" s="1" t="str">
        <f t="shared" si="183"/>
        <v>Weekday</v>
      </c>
      <c r="D841" s="4">
        <f t="shared" si="184"/>
        <v>22</v>
      </c>
      <c r="E841" s="4" t="str">
        <f t="shared" si="185"/>
        <v>Off-Peak</v>
      </c>
      <c r="F841">
        <v>25.3819387584374</v>
      </c>
      <c r="G841">
        <v>51.1048660128302</v>
      </c>
      <c r="H841">
        <v>1709.6804807952799</v>
      </c>
      <c r="I841">
        <v>7</v>
      </c>
      <c r="J841" t="s">
        <v>12</v>
      </c>
      <c r="K841" t="s">
        <v>11</v>
      </c>
      <c r="L841">
        <v>19.034463667538901</v>
      </c>
      <c r="M841" t="s">
        <v>18</v>
      </c>
      <c r="N841" t="s">
        <v>19</v>
      </c>
      <c r="O841">
        <v>74.862475371238801</v>
      </c>
      <c r="P841">
        <f t="shared" si="194"/>
        <v>644.24281513706671</v>
      </c>
      <c r="Q841">
        <f t="shared" si="186"/>
        <v>1900.1547651778114</v>
      </c>
      <c r="T841">
        <f t="shared" si="195"/>
        <v>77.809603557407229</v>
      </c>
      <c r="U841">
        <f t="shared" si="187"/>
        <v>2.9471281861684275</v>
      </c>
      <c r="AC841" t="str">
        <f t="shared" si="188"/>
        <v>High</v>
      </c>
      <c r="AD841" t="str">
        <f t="shared" si="189"/>
        <v>High</v>
      </c>
      <c r="AH841" t="str">
        <f t="shared" si="190"/>
        <v>Low</v>
      </c>
      <c r="AI841">
        <f t="shared" si="191"/>
        <v>0</v>
      </c>
      <c r="AJ841">
        <f t="shared" si="192"/>
        <v>1</v>
      </c>
      <c r="AK841" t="str">
        <f t="shared" si="193"/>
        <v>Medium</v>
      </c>
    </row>
    <row r="842" spans="1:37" x14ac:dyDescent="0.25">
      <c r="A842" s="9">
        <v>44596.958333333336</v>
      </c>
      <c r="B842" s="1" t="str">
        <f t="shared" si="182"/>
        <v>Friday</v>
      </c>
      <c r="C842" s="1" t="str">
        <f t="shared" si="183"/>
        <v>Weekday</v>
      </c>
      <c r="D842" s="4">
        <f t="shared" si="184"/>
        <v>23</v>
      </c>
      <c r="E842" s="4" t="str">
        <f t="shared" si="185"/>
        <v>Off-Peak</v>
      </c>
      <c r="F842">
        <v>29.381460691723898</v>
      </c>
      <c r="G842">
        <v>44.665279459709801</v>
      </c>
      <c r="H842">
        <v>1565.5609581757999</v>
      </c>
      <c r="I842">
        <v>8</v>
      </c>
      <c r="J842" t="s">
        <v>11</v>
      </c>
      <c r="K842" t="s">
        <v>12</v>
      </c>
      <c r="L842">
        <v>11.194146205607201</v>
      </c>
      <c r="M842" t="s">
        <v>16</v>
      </c>
      <c r="N842" t="s">
        <v>19</v>
      </c>
      <c r="O842">
        <v>93.151313274228897</v>
      </c>
      <c r="P842">
        <f t="shared" si="194"/>
        <v>863.27023237931655</v>
      </c>
      <c r="Q842">
        <f t="shared" si="186"/>
        <v>2736.9216493492149</v>
      </c>
      <c r="T842">
        <f t="shared" si="195"/>
        <v>85.817521197316054</v>
      </c>
      <c r="U842">
        <f t="shared" si="187"/>
        <v>7.3337920769128431</v>
      </c>
      <c r="AC842" t="str">
        <f t="shared" si="188"/>
        <v>High</v>
      </c>
      <c r="AD842" t="str">
        <f t="shared" si="189"/>
        <v>High</v>
      </c>
      <c r="AH842" t="str">
        <f t="shared" si="190"/>
        <v>High</v>
      </c>
      <c r="AI842">
        <f t="shared" si="191"/>
        <v>1</v>
      </c>
      <c r="AJ842">
        <f t="shared" si="192"/>
        <v>0</v>
      </c>
      <c r="AK842" t="str">
        <f t="shared" si="193"/>
        <v>High</v>
      </c>
    </row>
    <row r="843" spans="1:37" x14ac:dyDescent="0.25">
      <c r="A843" s="9">
        <v>44597</v>
      </c>
      <c r="B843" s="1" t="str">
        <f t="shared" si="182"/>
        <v>Saturday</v>
      </c>
      <c r="C843" s="1" t="str">
        <f t="shared" si="183"/>
        <v>Weekend</v>
      </c>
      <c r="D843" s="4">
        <f t="shared" si="184"/>
        <v>0</v>
      </c>
      <c r="E843" s="4" t="str">
        <f t="shared" si="185"/>
        <v>Off-Peak</v>
      </c>
      <c r="F843">
        <v>28.798147634362898</v>
      </c>
      <c r="G843">
        <v>44.186038814409699</v>
      </c>
      <c r="H843">
        <v>1160.5079245891</v>
      </c>
      <c r="I843">
        <v>6</v>
      </c>
      <c r="J843" t="s">
        <v>12</v>
      </c>
      <c r="K843" t="s">
        <v>12</v>
      </c>
      <c r="L843">
        <v>25.187819209536201</v>
      </c>
      <c r="M843" t="s">
        <v>17</v>
      </c>
      <c r="N843" t="s">
        <v>14</v>
      </c>
      <c r="O843">
        <v>84.377457927369406</v>
      </c>
      <c r="P843">
        <f t="shared" si="194"/>
        <v>829.3333071705614</v>
      </c>
      <c r="Q843">
        <f t="shared" si="186"/>
        <v>2429.9144904046284</v>
      </c>
      <c r="T843">
        <f t="shared" si="195"/>
        <v>84.649600880951652</v>
      </c>
      <c r="U843">
        <f t="shared" si="187"/>
        <v>0.27214295358224661</v>
      </c>
      <c r="AC843" t="str">
        <f t="shared" si="188"/>
        <v>High</v>
      </c>
      <c r="AD843" t="str">
        <f t="shared" si="189"/>
        <v>Medium</v>
      </c>
      <c r="AH843" t="str">
        <f t="shared" si="190"/>
        <v>High</v>
      </c>
      <c r="AI843">
        <f t="shared" si="191"/>
        <v>0</v>
      </c>
      <c r="AJ843">
        <f t="shared" si="192"/>
        <v>0</v>
      </c>
      <c r="AK843" t="str">
        <f t="shared" si="193"/>
        <v>High</v>
      </c>
    </row>
    <row r="844" spans="1:37" x14ac:dyDescent="0.25">
      <c r="A844" s="9">
        <v>44597.041666666664</v>
      </c>
      <c r="B844" s="1" t="str">
        <f t="shared" si="182"/>
        <v>Saturday</v>
      </c>
      <c r="C844" s="1" t="str">
        <f t="shared" si="183"/>
        <v>Weekend</v>
      </c>
      <c r="D844" s="4">
        <f t="shared" si="184"/>
        <v>1</v>
      </c>
      <c r="E844" s="4" t="str">
        <f t="shared" si="185"/>
        <v>Off-Peak</v>
      </c>
      <c r="F844">
        <v>26.580330970873</v>
      </c>
      <c r="G844">
        <v>46.390394485948697</v>
      </c>
      <c r="H844">
        <v>1665.32548332635</v>
      </c>
      <c r="I844">
        <v>2</v>
      </c>
      <c r="J844" t="s">
        <v>11</v>
      </c>
      <c r="K844" t="s">
        <v>12</v>
      </c>
      <c r="L844">
        <v>29.749526316393599</v>
      </c>
      <c r="M844" t="s">
        <v>16</v>
      </c>
      <c r="N844" t="s">
        <v>19</v>
      </c>
      <c r="O844">
        <v>80.018592915114496</v>
      </c>
      <c r="P844">
        <f t="shared" si="194"/>
        <v>706.51399452115038</v>
      </c>
      <c r="Q844">
        <f t="shared" si="186"/>
        <v>2126.9206835072964</v>
      </c>
      <c r="T844">
        <f t="shared" si="195"/>
        <v>80.209046865274431</v>
      </c>
      <c r="U844">
        <f t="shared" si="187"/>
        <v>0.19045395015993449</v>
      </c>
      <c r="AC844" t="str">
        <f t="shared" si="188"/>
        <v>Low</v>
      </c>
      <c r="AD844" t="str">
        <f t="shared" si="189"/>
        <v>High</v>
      </c>
      <c r="AH844" t="str">
        <f t="shared" si="190"/>
        <v>High</v>
      </c>
      <c r="AI844">
        <f t="shared" si="191"/>
        <v>1</v>
      </c>
      <c r="AJ844">
        <f t="shared" si="192"/>
        <v>0</v>
      </c>
      <c r="AK844" t="str">
        <f t="shared" si="193"/>
        <v>High</v>
      </c>
    </row>
    <row r="845" spans="1:37" x14ac:dyDescent="0.25">
      <c r="A845" s="9">
        <v>44597.083333333336</v>
      </c>
      <c r="B845" s="1" t="str">
        <f t="shared" si="182"/>
        <v>Saturday</v>
      </c>
      <c r="C845" s="1" t="str">
        <f t="shared" si="183"/>
        <v>Weekend</v>
      </c>
      <c r="D845" s="4">
        <f t="shared" si="184"/>
        <v>2</v>
      </c>
      <c r="E845" s="4" t="str">
        <f t="shared" si="185"/>
        <v>Off-Peak</v>
      </c>
      <c r="F845">
        <v>29.630499745558701</v>
      </c>
      <c r="G845">
        <v>47.168536183426397</v>
      </c>
      <c r="H845">
        <v>1507.9185501697</v>
      </c>
      <c r="I845">
        <v>9</v>
      </c>
      <c r="J845" t="s">
        <v>12</v>
      </c>
      <c r="K845" t="s">
        <v>11</v>
      </c>
      <c r="L845">
        <v>24.395041289864501</v>
      </c>
      <c r="M845" t="s">
        <v>18</v>
      </c>
      <c r="N845" t="s">
        <v>14</v>
      </c>
      <c r="O845">
        <v>91.622951015959302</v>
      </c>
      <c r="P845">
        <f t="shared" si="194"/>
        <v>877.96651517155431</v>
      </c>
      <c r="Q845">
        <f t="shared" si="186"/>
        <v>2714.8338267657196</v>
      </c>
      <c r="T845">
        <f t="shared" si="195"/>
        <v>86.316151850052876</v>
      </c>
      <c r="U845">
        <f t="shared" si="187"/>
        <v>5.3067991659064262</v>
      </c>
      <c r="AC845" t="str">
        <f t="shared" si="188"/>
        <v>High</v>
      </c>
      <c r="AD845" t="str">
        <f t="shared" si="189"/>
        <v>High</v>
      </c>
      <c r="AH845" t="str">
        <f t="shared" si="190"/>
        <v>High</v>
      </c>
      <c r="AI845">
        <f t="shared" si="191"/>
        <v>0</v>
      </c>
      <c r="AJ845">
        <f t="shared" si="192"/>
        <v>1</v>
      </c>
      <c r="AK845" t="str">
        <f t="shared" si="193"/>
        <v>High</v>
      </c>
    </row>
    <row r="846" spans="1:37" x14ac:dyDescent="0.25">
      <c r="A846" s="9">
        <v>44597.125</v>
      </c>
      <c r="B846" s="1" t="str">
        <f t="shared" si="182"/>
        <v>Saturday</v>
      </c>
      <c r="C846" s="1" t="str">
        <f t="shared" si="183"/>
        <v>Weekend</v>
      </c>
      <c r="D846" s="4">
        <f t="shared" si="184"/>
        <v>3</v>
      </c>
      <c r="E846" s="4" t="str">
        <f t="shared" si="185"/>
        <v>Off-Peak</v>
      </c>
      <c r="F846">
        <v>28.450559239073002</v>
      </c>
      <c r="G846">
        <v>32.849030531227903</v>
      </c>
      <c r="H846">
        <v>1152.23241291674</v>
      </c>
      <c r="I846">
        <v>2</v>
      </c>
      <c r="J846" t="s">
        <v>11</v>
      </c>
      <c r="K846" t="s">
        <v>12</v>
      </c>
      <c r="L846">
        <v>4.7584030580001198</v>
      </c>
      <c r="M846" t="s">
        <v>16</v>
      </c>
      <c r="N846" t="s">
        <v>19</v>
      </c>
      <c r="O846">
        <v>77.514805001285794</v>
      </c>
      <c r="P846">
        <f t="shared" si="194"/>
        <v>809.43432101600217</v>
      </c>
      <c r="Q846">
        <f t="shared" si="186"/>
        <v>2205.3395515942739</v>
      </c>
      <c r="T846">
        <f t="shared" si="195"/>
        <v>83.953652893042431</v>
      </c>
      <c r="U846">
        <f t="shared" si="187"/>
        <v>6.4388478917566374</v>
      </c>
      <c r="AC846" t="str">
        <f t="shared" si="188"/>
        <v>Low</v>
      </c>
      <c r="AD846" t="str">
        <f t="shared" si="189"/>
        <v>Medium</v>
      </c>
      <c r="AH846" t="str">
        <f t="shared" si="190"/>
        <v>High</v>
      </c>
      <c r="AI846">
        <f t="shared" si="191"/>
        <v>1</v>
      </c>
      <c r="AJ846">
        <f t="shared" si="192"/>
        <v>0</v>
      </c>
      <c r="AK846" t="str">
        <f t="shared" si="193"/>
        <v>High</v>
      </c>
    </row>
    <row r="847" spans="1:37" x14ac:dyDescent="0.25">
      <c r="A847" s="9">
        <v>44597.166666666664</v>
      </c>
      <c r="B847" s="1" t="str">
        <f t="shared" si="182"/>
        <v>Saturday</v>
      </c>
      <c r="C847" s="1" t="str">
        <f t="shared" si="183"/>
        <v>Weekend</v>
      </c>
      <c r="D847" s="4">
        <f t="shared" si="184"/>
        <v>4</v>
      </c>
      <c r="E847" s="4" t="str">
        <f t="shared" si="185"/>
        <v>Off-Peak</v>
      </c>
      <c r="F847">
        <v>25.223207547615399</v>
      </c>
      <c r="G847">
        <v>48.469670695792999</v>
      </c>
      <c r="H847">
        <v>1930.33780363395</v>
      </c>
      <c r="I847">
        <v>7</v>
      </c>
      <c r="J847" t="s">
        <v>12</v>
      </c>
      <c r="K847" t="s">
        <v>12</v>
      </c>
      <c r="L847">
        <v>21.177308948685599</v>
      </c>
      <c r="M847" t="s">
        <v>20</v>
      </c>
      <c r="N847" t="s">
        <v>14</v>
      </c>
      <c r="O847">
        <v>79.130072924955101</v>
      </c>
      <c r="P847">
        <f t="shared" si="194"/>
        <v>636.2101989900824</v>
      </c>
      <c r="Q847">
        <f t="shared" si="186"/>
        <v>1995.9142526440844</v>
      </c>
      <c r="T847">
        <f t="shared" si="195"/>
        <v>77.491788957475507</v>
      </c>
      <c r="U847">
        <f t="shared" si="187"/>
        <v>1.6382839674795946</v>
      </c>
      <c r="AC847" t="str">
        <f t="shared" si="188"/>
        <v>High</v>
      </c>
      <c r="AD847" t="str">
        <f t="shared" si="189"/>
        <v>High</v>
      </c>
      <c r="AH847" t="str">
        <f t="shared" si="190"/>
        <v>High</v>
      </c>
      <c r="AI847">
        <f t="shared" si="191"/>
        <v>0</v>
      </c>
      <c r="AJ847">
        <f t="shared" si="192"/>
        <v>0</v>
      </c>
      <c r="AK847" t="str">
        <f t="shared" si="193"/>
        <v>Medium</v>
      </c>
    </row>
    <row r="848" spans="1:37" x14ac:dyDescent="0.25">
      <c r="A848" s="9">
        <v>44597.208333333336</v>
      </c>
      <c r="B848" s="1" t="str">
        <f t="shared" si="182"/>
        <v>Saturday</v>
      </c>
      <c r="C848" s="1" t="str">
        <f t="shared" si="183"/>
        <v>Weekend</v>
      </c>
      <c r="D848" s="4">
        <f t="shared" si="184"/>
        <v>5</v>
      </c>
      <c r="E848" s="4" t="str">
        <f t="shared" si="185"/>
        <v>Off-Peak</v>
      </c>
      <c r="F848">
        <v>24.090883775103599</v>
      </c>
      <c r="G848">
        <v>49.089528311094298</v>
      </c>
      <c r="H848">
        <v>1014.02737393</v>
      </c>
      <c r="I848">
        <v>6</v>
      </c>
      <c r="J848" t="s">
        <v>12</v>
      </c>
      <c r="K848" t="s">
        <v>11</v>
      </c>
      <c r="L848">
        <v>20.683270116213901</v>
      </c>
      <c r="M848" t="s">
        <v>18</v>
      </c>
      <c r="N848" t="s">
        <v>14</v>
      </c>
      <c r="O848">
        <v>78.484017424798196</v>
      </c>
      <c r="P848">
        <f t="shared" si="194"/>
        <v>580.37068106554977</v>
      </c>
      <c r="Q848">
        <f t="shared" si="186"/>
        <v>1890.7493419840191</v>
      </c>
      <c r="T848">
        <f t="shared" si="195"/>
        <v>75.224629116065586</v>
      </c>
      <c r="U848">
        <f t="shared" si="187"/>
        <v>3.2593883087326105</v>
      </c>
      <c r="AC848" t="str">
        <f t="shared" si="188"/>
        <v>High</v>
      </c>
      <c r="AD848" t="str">
        <f t="shared" si="189"/>
        <v>Medium</v>
      </c>
      <c r="AH848" t="str">
        <f t="shared" si="190"/>
        <v>High</v>
      </c>
      <c r="AI848">
        <f t="shared" si="191"/>
        <v>0</v>
      </c>
      <c r="AJ848">
        <f t="shared" si="192"/>
        <v>1</v>
      </c>
      <c r="AK848" t="str">
        <f t="shared" si="193"/>
        <v>Medium</v>
      </c>
    </row>
    <row r="849" spans="1:37" x14ac:dyDescent="0.25">
      <c r="A849" s="9">
        <v>44597.25</v>
      </c>
      <c r="B849" s="1" t="str">
        <f t="shared" si="182"/>
        <v>Saturday</v>
      </c>
      <c r="C849" s="1" t="str">
        <f t="shared" si="183"/>
        <v>Weekend</v>
      </c>
      <c r="D849" s="4">
        <f t="shared" si="184"/>
        <v>6</v>
      </c>
      <c r="E849" s="4" t="str">
        <f t="shared" si="185"/>
        <v>Off-Peak</v>
      </c>
      <c r="F849">
        <v>26.716131858354299</v>
      </c>
      <c r="G849">
        <v>57.3476975198692</v>
      </c>
      <c r="H849">
        <v>1540.88140540313</v>
      </c>
      <c r="I849">
        <v>1</v>
      </c>
      <c r="J849" t="s">
        <v>12</v>
      </c>
      <c r="K849" t="s">
        <v>11</v>
      </c>
      <c r="L849">
        <v>12.2758938585458</v>
      </c>
      <c r="M849" t="s">
        <v>20</v>
      </c>
      <c r="N849" t="s">
        <v>19</v>
      </c>
      <c r="O849">
        <v>85.898186052595506</v>
      </c>
      <c r="P849">
        <f t="shared" si="194"/>
        <v>713.75170147297354</v>
      </c>
      <c r="Q849">
        <f t="shared" si="186"/>
        <v>2294.8672649745918</v>
      </c>
      <c r="T849">
        <f t="shared" si="195"/>
        <v>80.480949942821297</v>
      </c>
      <c r="U849">
        <f t="shared" si="187"/>
        <v>5.4172361097742083</v>
      </c>
      <c r="AC849" t="str">
        <f t="shared" si="188"/>
        <v>Low</v>
      </c>
      <c r="AD849" t="str">
        <f t="shared" si="189"/>
        <v>High</v>
      </c>
      <c r="AH849" t="str">
        <f t="shared" si="190"/>
        <v>High</v>
      </c>
      <c r="AI849">
        <f t="shared" si="191"/>
        <v>0</v>
      </c>
      <c r="AJ849">
        <f t="shared" si="192"/>
        <v>1</v>
      </c>
      <c r="AK849" t="str">
        <f t="shared" si="193"/>
        <v>High</v>
      </c>
    </row>
    <row r="850" spans="1:37" x14ac:dyDescent="0.25">
      <c r="A850" s="9">
        <v>44597.291666666664</v>
      </c>
      <c r="B850" s="1" t="str">
        <f t="shared" si="182"/>
        <v>Saturday</v>
      </c>
      <c r="C850" s="1" t="str">
        <f t="shared" si="183"/>
        <v>Weekend</v>
      </c>
      <c r="D850" s="4">
        <f t="shared" si="184"/>
        <v>7</v>
      </c>
      <c r="E850" s="4" t="str">
        <f t="shared" si="185"/>
        <v>Off-Peak</v>
      </c>
      <c r="F850">
        <v>24.007830520770099</v>
      </c>
      <c r="G850">
        <v>58.436552296292703</v>
      </c>
      <c r="H850">
        <v>1119.8457364537101</v>
      </c>
      <c r="I850">
        <v>2</v>
      </c>
      <c r="J850" t="s">
        <v>11</v>
      </c>
      <c r="K850" t="s">
        <v>12</v>
      </c>
      <c r="L850">
        <v>17.639878469054999</v>
      </c>
      <c r="M850" t="s">
        <v>13</v>
      </c>
      <c r="N850" t="s">
        <v>19</v>
      </c>
      <c r="O850">
        <v>83.401124300291897</v>
      </c>
      <c r="P850">
        <f t="shared" si="194"/>
        <v>576.37592631402026</v>
      </c>
      <c r="Q850">
        <f t="shared" si="186"/>
        <v>2002.2800574430887</v>
      </c>
      <c r="T850">
        <f t="shared" si="195"/>
        <v>75.058338336436691</v>
      </c>
      <c r="U850">
        <f t="shared" si="187"/>
        <v>8.3427859638552064</v>
      </c>
      <c r="AC850" t="str">
        <f t="shared" si="188"/>
        <v>Low</v>
      </c>
      <c r="AD850" t="str">
        <f t="shared" si="189"/>
        <v>Medium</v>
      </c>
      <c r="AH850" t="str">
        <f t="shared" si="190"/>
        <v>High</v>
      </c>
      <c r="AI850">
        <f t="shared" si="191"/>
        <v>1</v>
      </c>
      <c r="AJ850">
        <f t="shared" si="192"/>
        <v>0</v>
      </c>
      <c r="AK850" t="str">
        <f t="shared" si="193"/>
        <v>Medium</v>
      </c>
    </row>
    <row r="851" spans="1:37" x14ac:dyDescent="0.25">
      <c r="A851" s="9">
        <v>44597.333333333336</v>
      </c>
      <c r="B851" s="1" t="str">
        <f t="shared" si="182"/>
        <v>Saturday</v>
      </c>
      <c r="C851" s="1" t="str">
        <f t="shared" si="183"/>
        <v>Weekend</v>
      </c>
      <c r="D851" s="4">
        <f t="shared" si="184"/>
        <v>8</v>
      </c>
      <c r="E851" s="4" t="str">
        <f t="shared" si="185"/>
        <v>Peak</v>
      </c>
      <c r="F851">
        <v>25.168296440898501</v>
      </c>
      <c r="G851">
        <v>40.0265478606131</v>
      </c>
      <c r="H851">
        <v>1632.9586681552701</v>
      </c>
      <c r="I851">
        <v>2</v>
      </c>
      <c r="J851" t="s">
        <v>12</v>
      </c>
      <c r="K851" t="s">
        <v>11</v>
      </c>
      <c r="L851">
        <v>2.3668814103731801</v>
      </c>
      <c r="M851" t="s">
        <v>17</v>
      </c>
      <c r="N851" t="s">
        <v>14</v>
      </c>
      <c r="O851">
        <v>63.216576769996301</v>
      </c>
      <c r="P851">
        <f t="shared" si="194"/>
        <v>633.44314573694419</v>
      </c>
      <c r="Q851">
        <f t="shared" si="186"/>
        <v>1591.0535441260847</v>
      </c>
      <c r="T851">
        <f t="shared" si="195"/>
        <v>77.381844912302142</v>
      </c>
      <c r="U851">
        <f t="shared" si="187"/>
        <v>14.165268142305841</v>
      </c>
      <c r="AC851" t="str">
        <f t="shared" si="188"/>
        <v>Low</v>
      </c>
      <c r="AD851" t="str">
        <f t="shared" si="189"/>
        <v>High</v>
      </c>
      <c r="AH851" t="str">
        <f t="shared" si="190"/>
        <v>Low</v>
      </c>
      <c r="AI851">
        <f t="shared" si="191"/>
        <v>0</v>
      </c>
      <c r="AJ851">
        <f t="shared" si="192"/>
        <v>1</v>
      </c>
      <c r="AK851" t="str">
        <f t="shared" si="193"/>
        <v>Medium</v>
      </c>
    </row>
    <row r="852" spans="1:37" x14ac:dyDescent="0.25">
      <c r="A852" s="9">
        <v>44597.375</v>
      </c>
      <c r="B852" s="1" t="str">
        <f t="shared" si="182"/>
        <v>Saturday</v>
      </c>
      <c r="C852" s="1" t="str">
        <f t="shared" si="183"/>
        <v>Weekend</v>
      </c>
      <c r="D852" s="4">
        <f t="shared" si="184"/>
        <v>9</v>
      </c>
      <c r="E852" s="4" t="str">
        <f t="shared" si="185"/>
        <v>Peak</v>
      </c>
      <c r="F852">
        <v>22.277391057705199</v>
      </c>
      <c r="G852">
        <v>39.728384964229498</v>
      </c>
      <c r="H852">
        <v>1458.96922881822</v>
      </c>
      <c r="I852">
        <v>3</v>
      </c>
      <c r="J852" t="s">
        <v>12</v>
      </c>
      <c r="K852" t="s">
        <v>11</v>
      </c>
      <c r="L852">
        <v>25.775954669535</v>
      </c>
      <c r="M852" t="s">
        <v>16</v>
      </c>
      <c r="N852" t="s">
        <v>19</v>
      </c>
      <c r="O852">
        <v>73.224625766909895</v>
      </c>
      <c r="P852">
        <f t="shared" si="194"/>
        <v>496.28215233792355</v>
      </c>
      <c r="Q852">
        <f t="shared" si="186"/>
        <v>1631.2536232635682</v>
      </c>
      <c r="T852">
        <f t="shared" si="195"/>
        <v>71.593620069549985</v>
      </c>
      <c r="U852">
        <f t="shared" si="187"/>
        <v>1.6310056973599103</v>
      </c>
      <c r="AC852" t="str">
        <f t="shared" si="188"/>
        <v>Low</v>
      </c>
      <c r="AD852" t="str">
        <f t="shared" si="189"/>
        <v>Medium</v>
      </c>
      <c r="AH852" t="str">
        <f t="shared" si="190"/>
        <v>Low</v>
      </c>
      <c r="AI852">
        <f t="shared" si="191"/>
        <v>0</v>
      </c>
      <c r="AJ852">
        <f t="shared" si="192"/>
        <v>1</v>
      </c>
      <c r="AK852" t="str">
        <f t="shared" si="193"/>
        <v>Medium</v>
      </c>
    </row>
    <row r="853" spans="1:37" x14ac:dyDescent="0.25">
      <c r="A853" s="9">
        <v>44597.416666666664</v>
      </c>
      <c r="B853" s="1" t="str">
        <f t="shared" si="182"/>
        <v>Saturday</v>
      </c>
      <c r="C853" s="1" t="str">
        <f t="shared" si="183"/>
        <v>Weekend</v>
      </c>
      <c r="D853" s="4">
        <f t="shared" si="184"/>
        <v>10</v>
      </c>
      <c r="E853" s="4" t="str">
        <f t="shared" si="185"/>
        <v>Peak</v>
      </c>
      <c r="F853">
        <v>25.606914395280398</v>
      </c>
      <c r="G853">
        <v>46.008651817341502</v>
      </c>
      <c r="H853">
        <v>1777.52955608923</v>
      </c>
      <c r="I853">
        <v>8</v>
      </c>
      <c r="J853" t="s">
        <v>12</v>
      </c>
      <c r="K853" t="s">
        <v>11</v>
      </c>
      <c r="L853">
        <v>3.1231979243557402</v>
      </c>
      <c r="M853" t="s">
        <v>15</v>
      </c>
      <c r="N853" t="s">
        <v>19</v>
      </c>
      <c r="O853">
        <v>81.049803200396795</v>
      </c>
      <c r="P853">
        <f t="shared" si="194"/>
        <v>655.71406484721854</v>
      </c>
      <c r="Q853">
        <f t="shared" si="186"/>
        <v>2075.4353723068839</v>
      </c>
      <c r="T853">
        <f t="shared" si="195"/>
        <v>78.260053986452476</v>
      </c>
      <c r="U853">
        <f t="shared" si="187"/>
        <v>2.7897492139443187</v>
      </c>
      <c r="AC853" t="str">
        <f t="shared" si="188"/>
        <v>High</v>
      </c>
      <c r="AD853" t="str">
        <f t="shared" si="189"/>
        <v>High</v>
      </c>
      <c r="AH853" t="str">
        <f t="shared" si="190"/>
        <v>High</v>
      </c>
      <c r="AI853">
        <f t="shared" si="191"/>
        <v>0</v>
      </c>
      <c r="AJ853">
        <f t="shared" si="192"/>
        <v>1</v>
      </c>
      <c r="AK853" t="str">
        <f t="shared" si="193"/>
        <v>Medium</v>
      </c>
    </row>
    <row r="854" spans="1:37" x14ac:dyDescent="0.25">
      <c r="A854" s="9">
        <v>44597.458333333336</v>
      </c>
      <c r="B854" s="1" t="str">
        <f t="shared" si="182"/>
        <v>Saturday</v>
      </c>
      <c r="C854" s="1" t="str">
        <f t="shared" si="183"/>
        <v>Weekend</v>
      </c>
      <c r="D854" s="4">
        <f t="shared" si="184"/>
        <v>11</v>
      </c>
      <c r="E854" s="4" t="str">
        <f t="shared" si="185"/>
        <v>Peak</v>
      </c>
      <c r="F854">
        <v>25.347900124069199</v>
      </c>
      <c r="G854">
        <v>32.939355392785501</v>
      </c>
      <c r="H854">
        <v>1806.37649246825</v>
      </c>
      <c r="I854">
        <v>4</v>
      </c>
      <c r="J854" t="s">
        <v>11</v>
      </c>
      <c r="K854" t="s">
        <v>11</v>
      </c>
      <c r="L854">
        <v>15.3900434854667</v>
      </c>
      <c r="M854" t="s">
        <v>13</v>
      </c>
      <c r="N854" t="s">
        <v>19</v>
      </c>
      <c r="O854">
        <v>79.1958522448667</v>
      </c>
      <c r="P854">
        <f t="shared" si="194"/>
        <v>642.51604069978725</v>
      </c>
      <c r="Q854">
        <f t="shared" si="186"/>
        <v>2007.4485529434226</v>
      </c>
      <c r="T854">
        <f t="shared" si="195"/>
        <v>77.741450766863196</v>
      </c>
      <c r="U854">
        <f t="shared" si="187"/>
        <v>1.4544014780035042</v>
      </c>
      <c r="AC854" t="str">
        <f t="shared" si="188"/>
        <v>Low</v>
      </c>
      <c r="AD854" t="str">
        <f t="shared" si="189"/>
        <v>High</v>
      </c>
      <c r="AH854" t="str">
        <f t="shared" si="190"/>
        <v>High</v>
      </c>
      <c r="AI854">
        <f t="shared" si="191"/>
        <v>1</v>
      </c>
      <c r="AJ854">
        <f t="shared" si="192"/>
        <v>1</v>
      </c>
      <c r="AK854" t="str">
        <f t="shared" si="193"/>
        <v>Medium</v>
      </c>
    </row>
    <row r="855" spans="1:37" x14ac:dyDescent="0.25">
      <c r="A855" s="9">
        <v>44597.5</v>
      </c>
      <c r="B855" s="1" t="str">
        <f t="shared" si="182"/>
        <v>Saturday</v>
      </c>
      <c r="C855" s="1" t="str">
        <f t="shared" si="183"/>
        <v>Weekend</v>
      </c>
      <c r="D855" s="4">
        <f t="shared" si="184"/>
        <v>12</v>
      </c>
      <c r="E855" s="4" t="str">
        <f t="shared" si="185"/>
        <v>Peak</v>
      </c>
      <c r="F855">
        <v>28.797385106002999</v>
      </c>
      <c r="G855">
        <v>44.391253518163303</v>
      </c>
      <c r="H855">
        <v>1505.01269528235</v>
      </c>
      <c r="I855">
        <v>3</v>
      </c>
      <c r="J855" t="s">
        <v>12</v>
      </c>
      <c r="K855" t="s">
        <v>12</v>
      </c>
      <c r="L855">
        <v>17.879136254877999</v>
      </c>
      <c r="M855" t="s">
        <v>16</v>
      </c>
      <c r="N855" t="s">
        <v>19</v>
      </c>
      <c r="O855">
        <v>88.294319918305803</v>
      </c>
      <c r="P855">
        <f t="shared" si="194"/>
        <v>829.28938894344333</v>
      </c>
      <c r="Q855">
        <f t="shared" si="186"/>
        <v>2542.6455333600834</v>
      </c>
      <c r="T855">
        <f t="shared" si="195"/>
        <v>84.648074132403693</v>
      </c>
      <c r="U855">
        <f t="shared" si="187"/>
        <v>3.64624578590211</v>
      </c>
      <c r="AC855" t="str">
        <f t="shared" si="188"/>
        <v>Low</v>
      </c>
      <c r="AD855" t="str">
        <f t="shared" si="189"/>
        <v>High</v>
      </c>
      <c r="AH855" t="str">
        <f t="shared" si="190"/>
        <v>High</v>
      </c>
      <c r="AI855">
        <f t="shared" si="191"/>
        <v>0</v>
      </c>
      <c r="AJ855">
        <f t="shared" si="192"/>
        <v>0</v>
      </c>
      <c r="AK855" t="str">
        <f t="shared" si="193"/>
        <v>High</v>
      </c>
    </row>
    <row r="856" spans="1:37" x14ac:dyDescent="0.25">
      <c r="A856" s="9">
        <v>44597.541666666664</v>
      </c>
      <c r="B856" s="1" t="str">
        <f t="shared" si="182"/>
        <v>Saturday</v>
      </c>
      <c r="C856" s="1" t="str">
        <f t="shared" si="183"/>
        <v>Weekend</v>
      </c>
      <c r="D856" s="4">
        <f t="shared" si="184"/>
        <v>13</v>
      </c>
      <c r="E856" s="4" t="str">
        <f t="shared" si="185"/>
        <v>Peak</v>
      </c>
      <c r="F856">
        <v>27.510661248992399</v>
      </c>
      <c r="G856">
        <v>32.420672372972298</v>
      </c>
      <c r="H856">
        <v>1395.75582883219</v>
      </c>
      <c r="I856">
        <v>0</v>
      </c>
      <c r="J856" t="s">
        <v>11</v>
      </c>
      <c r="K856" t="s">
        <v>11</v>
      </c>
      <c r="L856">
        <v>12.369409204264899</v>
      </c>
      <c r="M856" t="s">
        <v>20</v>
      </c>
      <c r="N856" t="s">
        <v>19</v>
      </c>
      <c r="O856">
        <v>82.973423340905597</v>
      </c>
      <c r="P856">
        <f t="shared" si="194"/>
        <v>756.83648235681198</v>
      </c>
      <c r="Q856">
        <f t="shared" si="186"/>
        <v>2282.6537422008932</v>
      </c>
      <c r="T856">
        <f t="shared" si="195"/>
        <v>82.071771553215271</v>
      </c>
      <c r="U856">
        <f t="shared" si="187"/>
        <v>0.9016517876903265</v>
      </c>
      <c r="AC856" t="str">
        <f t="shared" si="188"/>
        <v>Low</v>
      </c>
      <c r="AD856" t="str">
        <f t="shared" si="189"/>
        <v>Medium</v>
      </c>
      <c r="AH856" t="str">
        <f t="shared" si="190"/>
        <v>High</v>
      </c>
      <c r="AI856">
        <f t="shared" si="191"/>
        <v>1</v>
      </c>
      <c r="AJ856">
        <f t="shared" si="192"/>
        <v>1</v>
      </c>
      <c r="AK856" t="str">
        <f t="shared" si="193"/>
        <v>High</v>
      </c>
    </row>
    <row r="857" spans="1:37" x14ac:dyDescent="0.25">
      <c r="A857" s="9">
        <v>44597.583333333336</v>
      </c>
      <c r="B857" s="1" t="str">
        <f t="shared" si="182"/>
        <v>Saturday</v>
      </c>
      <c r="C857" s="1" t="str">
        <f t="shared" si="183"/>
        <v>Weekend</v>
      </c>
      <c r="D857" s="4">
        <f t="shared" si="184"/>
        <v>14</v>
      </c>
      <c r="E857" s="4" t="str">
        <f t="shared" si="185"/>
        <v>Peak</v>
      </c>
      <c r="F857">
        <v>21.674992118117601</v>
      </c>
      <c r="G857">
        <v>35.916825339610497</v>
      </c>
      <c r="H857">
        <v>1151.4284206514001</v>
      </c>
      <c r="I857">
        <v>8</v>
      </c>
      <c r="J857" t="s">
        <v>12</v>
      </c>
      <c r="K857" t="s">
        <v>11</v>
      </c>
      <c r="L857">
        <v>9.7947135904422709</v>
      </c>
      <c r="M857" t="s">
        <v>21</v>
      </c>
      <c r="N857" t="s">
        <v>19</v>
      </c>
      <c r="O857">
        <v>72.928815784859097</v>
      </c>
      <c r="P857">
        <f t="shared" si="194"/>
        <v>469.80528332046009</v>
      </c>
      <c r="Q857">
        <f t="shared" si="186"/>
        <v>1580.7315073204713</v>
      </c>
      <c r="T857">
        <f t="shared" si="195"/>
        <v>70.387485642723149</v>
      </c>
      <c r="U857">
        <f t="shared" si="187"/>
        <v>2.5413301421359478</v>
      </c>
      <c r="AC857" t="str">
        <f t="shared" si="188"/>
        <v>High</v>
      </c>
      <c r="AD857" t="str">
        <f t="shared" si="189"/>
        <v>Medium</v>
      </c>
      <c r="AH857" t="str">
        <f t="shared" si="190"/>
        <v>Low</v>
      </c>
      <c r="AI857">
        <f t="shared" si="191"/>
        <v>0</v>
      </c>
      <c r="AJ857">
        <f t="shared" si="192"/>
        <v>1</v>
      </c>
      <c r="AK857" t="str">
        <f t="shared" si="193"/>
        <v>Low</v>
      </c>
    </row>
    <row r="858" spans="1:37" x14ac:dyDescent="0.25">
      <c r="A858" s="9">
        <v>44597.625</v>
      </c>
      <c r="B858" s="1" t="str">
        <f t="shared" si="182"/>
        <v>Saturday</v>
      </c>
      <c r="C858" s="1" t="str">
        <f t="shared" si="183"/>
        <v>Weekend</v>
      </c>
      <c r="D858" s="4">
        <f t="shared" si="184"/>
        <v>15</v>
      </c>
      <c r="E858" s="4" t="str">
        <f t="shared" si="185"/>
        <v>Peak</v>
      </c>
      <c r="F858">
        <v>27.8882053266517</v>
      </c>
      <c r="G858">
        <v>48.115922367095997</v>
      </c>
      <c r="H858">
        <v>1413.05665043657</v>
      </c>
      <c r="I858">
        <v>9</v>
      </c>
      <c r="J858" t="s">
        <v>12</v>
      </c>
      <c r="K858" t="s">
        <v>11</v>
      </c>
      <c r="L858">
        <v>19.882578338709202</v>
      </c>
      <c r="M858" t="s">
        <v>20</v>
      </c>
      <c r="N858" t="s">
        <v>14</v>
      </c>
      <c r="O858">
        <v>81.497826757284798</v>
      </c>
      <c r="P858">
        <f t="shared" si="194"/>
        <v>777.7519963414843</v>
      </c>
      <c r="Q858">
        <f t="shared" si="186"/>
        <v>2272.8281262830474</v>
      </c>
      <c r="T858">
        <f t="shared" si="195"/>
        <v>82.827697368790609</v>
      </c>
      <c r="U858">
        <f t="shared" si="187"/>
        <v>1.329870611505811</v>
      </c>
      <c r="AC858" t="str">
        <f t="shared" si="188"/>
        <v>High</v>
      </c>
      <c r="AD858" t="str">
        <f t="shared" si="189"/>
        <v>Medium</v>
      </c>
      <c r="AH858" t="str">
        <f t="shared" si="190"/>
        <v>High</v>
      </c>
      <c r="AI858">
        <f t="shared" si="191"/>
        <v>0</v>
      </c>
      <c r="AJ858">
        <f t="shared" si="192"/>
        <v>1</v>
      </c>
      <c r="AK858" t="str">
        <f t="shared" si="193"/>
        <v>High</v>
      </c>
    </row>
    <row r="859" spans="1:37" x14ac:dyDescent="0.25">
      <c r="A859" s="9">
        <v>44597.666666666664</v>
      </c>
      <c r="B859" s="1" t="str">
        <f t="shared" si="182"/>
        <v>Saturday</v>
      </c>
      <c r="C859" s="1" t="str">
        <f t="shared" si="183"/>
        <v>Weekend</v>
      </c>
      <c r="D859" s="4">
        <f t="shared" si="184"/>
        <v>16</v>
      </c>
      <c r="E859" s="4" t="str">
        <f t="shared" si="185"/>
        <v>Peak</v>
      </c>
      <c r="F859">
        <v>22.010422101842099</v>
      </c>
      <c r="G859">
        <v>54.239167649787397</v>
      </c>
      <c r="H859">
        <v>1558.2028600736801</v>
      </c>
      <c r="I859">
        <v>3</v>
      </c>
      <c r="J859" t="s">
        <v>11</v>
      </c>
      <c r="K859" t="s">
        <v>11</v>
      </c>
      <c r="L859">
        <v>10.369966869282599</v>
      </c>
      <c r="M859" t="s">
        <v>17</v>
      </c>
      <c r="N859" t="s">
        <v>19</v>
      </c>
      <c r="O859">
        <v>69.231003782615502</v>
      </c>
      <c r="P859">
        <f t="shared" si="194"/>
        <v>484.45868110125917</v>
      </c>
      <c r="Q859">
        <f t="shared" si="186"/>
        <v>1523.8036157895942</v>
      </c>
      <c r="T859">
        <f t="shared" si="195"/>
        <v>71.059089831530414</v>
      </c>
      <c r="U859">
        <f t="shared" si="187"/>
        <v>1.828086048914912</v>
      </c>
      <c r="AC859" t="str">
        <f t="shared" si="188"/>
        <v>Low</v>
      </c>
      <c r="AD859" t="str">
        <f t="shared" si="189"/>
        <v>High</v>
      </c>
      <c r="AH859" t="str">
        <f t="shared" si="190"/>
        <v>Low</v>
      </c>
      <c r="AI859">
        <f t="shared" si="191"/>
        <v>1</v>
      </c>
      <c r="AJ859">
        <f t="shared" si="192"/>
        <v>1</v>
      </c>
      <c r="AK859" t="str">
        <f t="shared" si="193"/>
        <v>Medium</v>
      </c>
    </row>
    <row r="860" spans="1:37" x14ac:dyDescent="0.25">
      <c r="A860" s="9">
        <v>44597.708333333336</v>
      </c>
      <c r="B860" s="1" t="str">
        <f t="shared" si="182"/>
        <v>Saturday</v>
      </c>
      <c r="C860" s="1" t="str">
        <f t="shared" si="183"/>
        <v>Weekend</v>
      </c>
      <c r="D860" s="4">
        <f t="shared" si="184"/>
        <v>17</v>
      </c>
      <c r="E860" s="4" t="str">
        <f t="shared" si="185"/>
        <v>Peak</v>
      </c>
      <c r="F860">
        <v>23.124358440021101</v>
      </c>
      <c r="G860">
        <v>43.1001733324035</v>
      </c>
      <c r="H860">
        <v>1369.6466688948401</v>
      </c>
      <c r="I860">
        <v>5</v>
      </c>
      <c r="J860" t="s">
        <v>11</v>
      </c>
      <c r="K860" t="s">
        <v>12</v>
      </c>
      <c r="L860">
        <v>26.001577250355201</v>
      </c>
      <c r="M860" t="s">
        <v>20</v>
      </c>
      <c r="N860" t="s">
        <v>14</v>
      </c>
      <c r="O860">
        <v>75.865361139957002</v>
      </c>
      <c r="P860">
        <f t="shared" si="194"/>
        <v>534.73595326257509</v>
      </c>
      <c r="Q860">
        <f t="shared" si="186"/>
        <v>1754.3378041820135</v>
      </c>
      <c r="T860">
        <f t="shared" si="195"/>
        <v>73.289434007917777</v>
      </c>
      <c r="U860">
        <f t="shared" si="187"/>
        <v>2.5759271320392259</v>
      </c>
      <c r="AC860" t="str">
        <f t="shared" si="188"/>
        <v>Medium</v>
      </c>
      <c r="AD860" t="str">
        <f t="shared" si="189"/>
        <v>Medium</v>
      </c>
      <c r="AH860" t="str">
        <f t="shared" si="190"/>
        <v>Low</v>
      </c>
      <c r="AI860">
        <f t="shared" si="191"/>
        <v>1</v>
      </c>
      <c r="AJ860">
        <f t="shared" si="192"/>
        <v>0</v>
      </c>
      <c r="AK860" t="str">
        <f t="shared" si="193"/>
        <v>Medium</v>
      </c>
    </row>
    <row r="861" spans="1:37" x14ac:dyDescent="0.25">
      <c r="A861" s="9">
        <v>44597.75</v>
      </c>
      <c r="B861" s="1" t="str">
        <f t="shared" si="182"/>
        <v>Saturday</v>
      </c>
      <c r="C861" s="1" t="str">
        <f t="shared" si="183"/>
        <v>Weekend</v>
      </c>
      <c r="D861" s="4">
        <f t="shared" si="184"/>
        <v>18</v>
      </c>
      <c r="E861" s="4" t="str">
        <f t="shared" si="185"/>
        <v>Peak</v>
      </c>
      <c r="F861">
        <v>29.087372834038199</v>
      </c>
      <c r="G861">
        <v>37.304967149593701</v>
      </c>
      <c r="H861">
        <v>1315.38922692658</v>
      </c>
      <c r="I861">
        <v>0</v>
      </c>
      <c r="J861" t="s">
        <v>11</v>
      </c>
      <c r="K861" t="s">
        <v>11</v>
      </c>
      <c r="L861">
        <v>28.472737222904399</v>
      </c>
      <c r="M861" t="s">
        <v>21</v>
      </c>
      <c r="N861" t="s">
        <v>14</v>
      </c>
      <c r="O861">
        <v>91.755539095526302</v>
      </c>
      <c r="P861">
        <f t="shared" si="194"/>
        <v>846.07525838634342</v>
      </c>
      <c r="Q861">
        <f t="shared" si="186"/>
        <v>2668.9275752597418</v>
      </c>
      <c r="T861">
        <f t="shared" si="195"/>
        <v>85.228692986713114</v>
      </c>
      <c r="U861">
        <f t="shared" si="187"/>
        <v>6.5268461088131886</v>
      </c>
      <c r="AC861" t="str">
        <f t="shared" si="188"/>
        <v>Low</v>
      </c>
      <c r="AD861" t="str">
        <f t="shared" si="189"/>
        <v>Medium</v>
      </c>
      <c r="AH861" t="str">
        <f t="shared" si="190"/>
        <v>High</v>
      </c>
      <c r="AI861">
        <f t="shared" si="191"/>
        <v>1</v>
      </c>
      <c r="AJ861">
        <f t="shared" si="192"/>
        <v>1</v>
      </c>
      <c r="AK861" t="str">
        <f t="shared" si="193"/>
        <v>High</v>
      </c>
    </row>
    <row r="862" spans="1:37" x14ac:dyDescent="0.25">
      <c r="A862" s="9">
        <v>44597.791666666664</v>
      </c>
      <c r="B862" s="1" t="str">
        <f t="shared" si="182"/>
        <v>Saturday</v>
      </c>
      <c r="C862" s="1" t="str">
        <f t="shared" si="183"/>
        <v>Weekend</v>
      </c>
      <c r="D862" s="4">
        <f t="shared" si="184"/>
        <v>19</v>
      </c>
      <c r="E862" s="4" t="str">
        <f t="shared" si="185"/>
        <v>Peak</v>
      </c>
      <c r="F862">
        <v>26.047214623939801</v>
      </c>
      <c r="G862">
        <v>35.851527863115301</v>
      </c>
      <c r="H862">
        <v>1724.8050259920001</v>
      </c>
      <c r="I862">
        <v>5</v>
      </c>
      <c r="J862" t="s">
        <v>12</v>
      </c>
      <c r="K862" t="s">
        <v>12</v>
      </c>
      <c r="L862">
        <v>23.913391272681601</v>
      </c>
      <c r="M862" t="s">
        <v>21</v>
      </c>
      <c r="N862" t="s">
        <v>19</v>
      </c>
      <c r="O862">
        <v>85.133856091641803</v>
      </c>
      <c r="P862">
        <f t="shared" si="194"/>
        <v>678.45738966558349</v>
      </c>
      <c r="Q862">
        <f t="shared" si="186"/>
        <v>2217.4998213825988</v>
      </c>
      <c r="T862">
        <f t="shared" si="195"/>
        <v>79.141631341634081</v>
      </c>
      <c r="U862">
        <f t="shared" si="187"/>
        <v>5.9922247500077219</v>
      </c>
      <c r="AC862" t="str">
        <f t="shared" si="188"/>
        <v>Medium</v>
      </c>
      <c r="AD862" t="str">
        <f t="shared" si="189"/>
        <v>High</v>
      </c>
      <c r="AH862" t="str">
        <f t="shared" si="190"/>
        <v>High</v>
      </c>
      <c r="AI862">
        <f t="shared" si="191"/>
        <v>0</v>
      </c>
      <c r="AJ862">
        <f t="shared" si="192"/>
        <v>0</v>
      </c>
      <c r="AK862" t="str">
        <f t="shared" si="193"/>
        <v>High</v>
      </c>
    </row>
    <row r="863" spans="1:37" x14ac:dyDescent="0.25">
      <c r="A863" s="9">
        <v>44597.833333333336</v>
      </c>
      <c r="B863" s="1" t="str">
        <f t="shared" si="182"/>
        <v>Saturday</v>
      </c>
      <c r="C863" s="1" t="str">
        <f t="shared" si="183"/>
        <v>Weekend</v>
      </c>
      <c r="D863" s="4">
        <f t="shared" si="184"/>
        <v>20</v>
      </c>
      <c r="E863" s="4" t="str">
        <f t="shared" si="185"/>
        <v>Peak</v>
      </c>
      <c r="F863">
        <v>26.987897969882599</v>
      </c>
      <c r="G863">
        <v>56.785379967285799</v>
      </c>
      <c r="H863">
        <v>1149.6563310690101</v>
      </c>
      <c r="I863">
        <v>0</v>
      </c>
      <c r="J863" t="s">
        <v>11</v>
      </c>
      <c r="K863" t="s">
        <v>12</v>
      </c>
      <c r="L863">
        <v>7.5022237811162196</v>
      </c>
      <c r="M863" t="s">
        <v>15</v>
      </c>
      <c r="N863" t="s">
        <v>19</v>
      </c>
      <c r="O863">
        <v>82.560688122413794</v>
      </c>
      <c r="P863">
        <f t="shared" si="194"/>
        <v>728.34663683279337</v>
      </c>
      <c r="Q863">
        <f t="shared" si="186"/>
        <v>2228.1394273710016</v>
      </c>
      <c r="T863">
        <f t="shared" si="195"/>
        <v>81.025085135661357</v>
      </c>
      <c r="U863">
        <f t="shared" si="187"/>
        <v>1.535602986752437</v>
      </c>
      <c r="AC863" t="str">
        <f t="shared" si="188"/>
        <v>Low</v>
      </c>
      <c r="AD863" t="str">
        <f t="shared" si="189"/>
        <v>Medium</v>
      </c>
      <c r="AH863" t="str">
        <f t="shared" si="190"/>
        <v>High</v>
      </c>
      <c r="AI863">
        <f t="shared" si="191"/>
        <v>1</v>
      </c>
      <c r="AJ863">
        <f t="shared" si="192"/>
        <v>0</v>
      </c>
      <c r="AK863" t="str">
        <f t="shared" si="193"/>
        <v>High</v>
      </c>
    </row>
    <row r="864" spans="1:37" x14ac:dyDescent="0.25">
      <c r="A864" s="9">
        <v>44597.875</v>
      </c>
      <c r="B864" s="1" t="str">
        <f t="shared" si="182"/>
        <v>Saturday</v>
      </c>
      <c r="C864" s="1" t="str">
        <f t="shared" si="183"/>
        <v>Weekend</v>
      </c>
      <c r="D864" s="4">
        <f t="shared" si="184"/>
        <v>21</v>
      </c>
      <c r="E864" s="4" t="str">
        <f t="shared" si="185"/>
        <v>Peak</v>
      </c>
      <c r="F864">
        <v>21.0968896707802</v>
      </c>
      <c r="G864">
        <v>47.197906171652299</v>
      </c>
      <c r="H864">
        <v>1353.0032188672501</v>
      </c>
      <c r="I864">
        <v>9</v>
      </c>
      <c r="J864" t="s">
        <v>11</v>
      </c>
      <c r="K864" t="s">
        <v>11</v>
      </c>
      <c r="L864">
        <v>28.517626022177598</v>
      </c>
      <c r="M864" t="s">
        <v>18</v>
      </c>
      <c r="N864" t="s">
        <v>19</v>
      </c>
      <c r="O864">
        <v>67.730724383124596</v>
      </c>
      <c r="P864">
        <f t="shared" si="194"/>
        <v>445.07875378107229</v>
      </c>
      <c r="Q864">
        <f t="shared" si="186"/>
        <v>1428.9076196328019</v>
      </c>
      <c r="T864">
        <f t="shared" si="195"/>
        <v>69.229998107230728</v>
      </c>
      <c r="U864">
        <f t="shared" si="187"/>
        <v>1.499273724106132</v>
      </c>
      <c r="AC864" t="str">
        <f t="shared" si="188"/>
        <v>High</v>
      </c>
      <c r="AD864" t="str">
        <f t="shared" si="189"/>
        <v>Medium</v>
      </c>
      <c r="AH864" t="str">
        <f t="shared" si="190"/>
        <v>Low</v>
      </c>
      <c r="AI864">
        <f t="shared" si="191"/>
        <v>1</v>
      </c>
      <c r="AJ864">
        <f t="shared" si="192"/>
        <v>1</v>
      </c>
      <c r="AK864" t="str">
        <f t="shared" si="193"/>
        <v>Low</v>
      </c>
    </row>
    <row r="865" spans="1:37" x14ac:dyDescent="0.25">
      <c r="A865" s="9">
        <v>44597.916666666664</v>
      </c>
      <c r="B865" s="1" t="str">
        <f t="shared" si="182"/>
        <v>Saturday</v>
      </c>
      <c r="C865" s="1" t="str">
        <f t="shared" si="183"/>
        <v>Weekend</v>
      </c>
      <c r="D865" s="4">
        <f t="shared" si="184"/>
        <v>22</v>
      </c>
      <c r="E865" s="4" t="str">
        <f t="shared" si="185"/>
        <v>Off-Peak</v>
      </c>
      <c r="F865">
        <v>29.740914785129601</v>
      </c>
      <c r="G865">
        <v>34.117049791653898</v>
      </c>
      <c r="H865">
        <v>1922.8828238226199</v>
      </c>
      <c r="I865">
        <v>5</v>
      </c>
      <c r="J865" t="s">
        <v>11</v>
      </c>
      <c r="K865" t="s">
        <v>11</v>
      </c>
      <c r="L865">
        <v>28.439488152049499</v>
      </c>
      <c r="M865" t="s">
        <v>13</v>
      </c>
      <c r="N865" t="s">
        <v>19</v>
      </c>
      <c r="O865">
        <v>96.129305542065097</v>
      </c>
      <c r="P865">
        <f t="shared" si="194"/>
        <v>884.52201225634042</v>
      </c>
      <c r="Q865">
        <f t="shared" si="186"/>
        <v>2858.9734844802447</v>
      </c>
      <c r="T865">
        <f t="shared" si="195"/>
        <v>86.53722690798223</v>
      </c>
      <c r="U865">
        <f t="shared" si="187"/>
        <v>9.592078634082867</v>
      </c>
      <c r="AC865" t="str">
        <f t="shared" si="188"/>
        <v>Medium</v>
      </c>
      <c r="AD865" t="str">
        <f t="shared" si="189"/>
        <v>High</v>
      </c>
      <c r="AH865" t="str">
        <f t="shared" si="190"/>
        <v>High</v>
      </c>
      <c r="AI865">
        <f t="shared" si="191"/>
        <v>1</v>
      </c>
      <c r="AJ865">
        <f t="shared" si="192"/>
        <v>1</v>
      </c>
      <c r="AK865" t="str">
        <f t="shared" si="193"/>
        <v>High</v>
      </c>
    </row>
    <row r="866" spans="1:37" x14ac:dyDescent="0.25">
      <c r="A866" s="9">
        <v>44597.958333333336</v>
      </c>
      <c r="B866" s="1" t="str">
        <f t="shared" si="182"/>
        <v>Saturday</v>
      </c>
      <c r="C866" s="1" t="str">
        <f t="shared" si="183"/>
        <v>Weekend</v>
      </c>
      <c r="D866" s="4">
        <f t="shared" si="184"/>
        <v>23</v>
      </c>
      <c r="E866" s="4" t="str">
        <f t="shared" si="185"/>
        <v>Off-Peak</v>
      </c>
      <c r="F866">
        <v>21.1748426869705</v>
      </c>
      <c r="G866">
        <v>32.80046310745</v>
      </c>
      <c r="H866">
        <v>1119.1446157462301</v>
      </c>
      <c r="I866">
        <v>8</v>
      </c>
      <c r="J866" t="s">
        <v>12</v>
      </c>
      <c r="K866" t="s">
        <v>12</v>
      </c>
      <c r="L866">
        <v>26.392052188772698</v>
      </c>
      <c r="M866" t="s">
        <v>16</v>
      </c>
      <c r="N866" t="s">
        <v>14</v>
      </c>
      <c r="O866">
        <v>70.837588732696403</v>
      </c>
      <c r="P866">
        <f t="shared" si="194"/>
        <v>448.37396281794804</v>
      </c>
      <c r="Q866">
        <f t="shared" si="186"/>
        <v>1499.9747977391603</v>
      </c>
      <c r="T866">
        <f t="shared" si="195"/>
        <v>69.386077094631474</v>
      </c>
      <c r="U866">
        <f t="shared" si="187"/>
        <v>1.4515116380649289</v>
      </c>
      <c r="AC866" t="str">
        <f t="shared" si="188"/>
        <v>High</v>
      </c>
      <c r="AD866" t="str">
        <f t="shared" si="189"/>
        <v>Medium</v>
      </c>
      <c r="AH866" t="str">
        <f t="shared" si="190"/>
        <v>Low</v>
      </c>
      <c r="AI866">
        <f t="shared" si="191"/>
        <v>0</v>
      </c>
      <c r="AJ866">
        <f t="shared" si="192"/>
        <v>0</v>
      </c>
      <c r="AK866" t="str">
        <f t="shared" si="193"/>
        <v>Low</v>
      </c>
    </row>
    <row r="867" spans="1:37" x14ac:dyDescent="0.25">
      <c r="A867" s="9">
        <v>44598</v>
      </c>
      <c r="B867" s="1" t="str">
        <f t="shared" si="182"/>
        <v>Sunday</v>
      </c>
      <c r="C867" s="1" t="str">
        <f t="shared" si="183"/>
        <v>Weekend</v>
      </c>
      <c r="D867" s="4">
        <f t="shared" si="184"/>
        <v>0</v>
      </c>
      <c r="E867" s="4" t="str">
        <f t="shared" si="185"/>
        <v>Off-Peak</v>
      </c>
      <c r="F867">
        <v>26.60848164702</v>
      </c>
      <c r="G867">
        <v>48.625484561297803</v>
      </c>
      <c r="H867">
        <v>1396.9781554726901</v>
      </c>
      <c r="I867">
        <v>6</v>
      </c>
      <c r="J867" t="s">
        <v>11</v>
      </c>
      <c r="K867" t="s">
        <v>12</v>
      </c>
      <c r="L867">
        <v>26.7845577931805</v>
      </c>
      <c r="M867" t="s">
        <v>18</v>
      </c>
      <c r="N867" t="s">
        <v>14</v>
      </c>
      <c r="O867">
        <v>80.981707796063603</v>
      </c>
      <c r="P867">
        <f t="shared" si="194"/>
        <v>708.01129555980015</v>
      </c>
      <c r="Q867">
        <f t="shared" si="186"/>
        <v>2154.8002856358949</v>
      </c>
      <c r="T867">
        <f t="shared" si="195"/>
        <v>80.265410675713071</v>
      </c>
      <c r="U867">
        <f t="shared" si="187"/>
        <v>0.71629712035053217</v>
      </c>
      <c r="AC867" t="str">
        <f t="shared" si="188"/>
        <v>High</v>
      </c>
      <c r="AD867" t="str">
        <f t="shared" si="189"/>
        <v>Medium</v>
      </c>
      <c r="AH867" t="str">
        <f t="shared" si="190"/>
        <v>High</v>
      </c>
      <c r="AI867">
        <f t="shared" si="191"/>
        <v>1</v>
      </c>
      <c r="AJ867">
        <f t="shared" si="192"/>
        <v>0</v>
      </c>
      <c r="AK867" t="str">
        <f t="shared" si="193"/>
        <v>High</v>
      </c>
    </row>
    <row r="868" spans="1:37" x14ac:dyDescent="0.25">
      <c r="A868" s="9">
        <v>44598.041666666664</v>
      </c>
      <c r="B868" s="1" t="str">
        <f t="shared" si="182"/>
        <v>Sunday</v>
      </c>
      <c r="C868" s="1" t="str">
        <f t="shared" si="183"/>
        <v>Weekend</v>
      </c>
      <c r="D868" s="4">
        <f t="shared" si="184"/>
        <v>1</v>
      </c>
      <c r="E868" s="4" t="str">
        <f t="shared" si="185"/>
        <v>Off-Peak</v>
      </c>
      <c r="F868">
        <v>20.036287406871899</v>
      </c>
      <c r="G868">
        <v>38.687585362717599</v>
      </c>
      <c r="H868">
        <v>1338.6334074512399</v>
      </c>
      <c r="I868">
        <v>0</v>
      </c>
      <c r="J868" t="s">
        <v>11</v>
      </c>
      <c r="K868" t="s">
        <v>12</v>
      </c>
      <c r="L868">
        <v>25.773465154459299</v>
      </c>
      <c r="M868" t="s">
        <v>20</v>
      </c>
      <c r="N868" t="s">
        <v>14</v>
      </c>
      <c r="O868">
        <v>65.356061471274899</v>
      </c>
      <c r="P868">
        <f t="shared" si="194"/>
        <v>401.45281305077344</v>
      </c>
      <c r="Q868">
        <f t="shared" si="186"/>
        <v>1309.4928314196509</v>
      </c>
      <c r="T868">
        <f t="shared" si="195"/>
        <v>67.106440412149055</v>
      </c>
      <c r="U868">
        <f t="shared" si="187"/>
        <v>1.7503789408741568</v>
      </c>
      <c r="AC868" t="str">
        <f t="shared" si="188"/>
        <v>Low</v>
      </c>
      <c r="AD868" t="str">
        <f t="shared" si="189"/>
        <v>Medium</v>
      </c>
      <c r="AH868" t="str">
        <f t="shared" si="190"/>
        <v>Low</v>
      </c>
      <c r="AI868">
        <f t="shared" si="191"/>
        <v>1</v>
      </c>
      <c r="AJ868">
        <f t="shared" si="192"/>
        <v>0</v>
      </c>
      <c r="AK868" t="str">
        <f t="shared" si="193"/>
        <v>Low</v>
      </c>
    </row>
    <row r="869" spans="1:37" x14ac:dyDescent="0.25">
      <c r="A869" s="9">
        <v>44598.083333333336</v>
      </c>
      <c r="B869" s="1" t="str">
        <f t="shared" si="182"/>
        <v>Sunday</v>
      </c>
      <c r="C869" s="1" t="str">
        <f t="shared" si="183"/>
        <v>Weekend</v>
      </c>
      <c r="D869" s="4">
        <f t="shared" si="184"/>
        <v>2</v>
      </c>
      <c r="E869" s="4" t="str">
        <f t="shared" si="185"/>
        <v>Off-Peak</v>
      </c>
      <c r="F869">
        <v>22.718206905120201</v>
      </c>
      <c r="G869">
        <v>59.729825470500899</v>
      </c>
      <c r="H869">
        <v>1727.5634947445201</v>
      </c>
      <c r="I869">
        <v>2</v>
      </c>
      <c r="J869" t="s">
        <v>12</v>
      </c>
      <c r="K869" t="s">
        <v>11</v>
      </c>
      <c r="L869">
        <v>13.5022056535419</v>
      </c>
      <c r="M869" t="s">
        <v>17</v>
      </c>
      <c r="N869" t="s">
        <v>19</v>
      </c>
      <c r="O869">
        <v>72.040034098806302</v>
      </c>
      <c r="P869">
        <f t="shared" si="194"/>
        <v>516.11692498385116</v>
      </c>
      <c r="Q869">
        <f t="shared" si="186"/>
        <v>1636.6204001085962</v>
      </c>
      <c r="T869">
        <f t="shared" si="195"/>
        <v>72.476229806250501</v>
      </c>
      <c r="U869">
        <f t="shared" si="187"/>
        <v>0.43619570744419889</v>
      </c>
      <c r="AC869" t="str">
        <f t="shared" si="188"/>
        <v>Low</v>
      </c>
      <c r="AD869" t="str">
        <f t="shared" si="189"/>
        <v>High</v>
      </c>
      <c r="AH869" t="str">
        <f t="shared" si="190"/>
        <v>Low</v>
      </c>
      <c r="AI869">
        <f t="shared" si="191"/>
        <v>0</v>
      </c>
      <c r="AJ869">
        <f t="shared" si="192"/>
        <v>1</v>
      </c>
      <c r="AK869" t="str">
        <f t="shared" si="193"/>
        <v>Medium</v>
      </c>
    </row>
    <row r="870" spans="1:37" x14ac:dyDescent="0.25">
      <c r="A870" s="9">
        <v>44598.125</v>
      </c>
      <c r="B870" s="1" t="str">
        <f t="shared" si="182"/>
        <v>Sunday</v>
      </c>
      <c r="C870" s="1" t="str">
        <f t="shared" si="183"/>
        <v>Weekend</v>
      </c>
      <c r="D870" s="4">
        <f t="shared" si="184"/>
        <v>3</v>
      </c>
      <c r="E870" s="4" t="str">
        <f t="shared" si="185"/>
        <v>Off-Peak</v>
      </c>
      <c r="F870">
        <v>24.981070435902598</v>
      </c>
      <c r="G870">
        <v>40.597123499270701</v>
      </c>
      <c r="H870">
        <v>1774.3706138095399</v>
      </c>
      <c r="I870">
        <v>1</v>
      </c>
      <c r="J870" t="s">
        <v>12</v>
      </c>
      <c r="K870" t="s">
        <v>12</v>
      </c>
      <c r="L870">
        <v>28.872774799181599</v>
      </c>
      <c r="M870" t="s">
        <v>21</v>
      </c>
      <c r="N870" t="s">
        <v>14</v>
      </c>
      <c r="O870">
        <v>77.120780315012894</v>
      </c>
      <c r="P870">
        <f t="shared" si="194"/>
        <v>624.05388012352682</v>
      </c>
      <c r="Q870">
        <f t="shared" si="186"/>
        <v>1926.5596451211077</v>
      </c>
      <c r="T870">
        <f t="shared" si="195"/>
        <v>77.00697750238038</v>
      </c>
      <c r="U870">
        <f t="shared" si="187"/>
        <v>0.11380281263251391</v>
      </c>
      <c r="AC870" t="str">
        <f t="shared" si="188"/>
        <v>Low</v>
      </c>
      <c r="AD870" t="str">
        <f t="shared" si="189"/>
        <v>High</v>
      </c>
      <c r="AH870" t="str">
        <f t="shared" si="190"/>
        <v>High</v>
      </c>
      <c r="AI870">
        <f t="shared" si="191"/>
        <v>0</v>
      </c>
      <c r="AJ870">
        <f t="shared" si="192"/>
        <v>0</v>
      </c>
      <c r="AK870" t="str">
        <f t="shared" si="193"/>
        <v>Medium</v>
      </c>
    </row>
    <row r="871" spans="1:37" x14ac:dyDescent="0.25">
      <c r="A871" s="9">
        <v>44598.166666666664</v>
      </c>
      <c r="B871" s="1" t="str">
        <f t="shared" si="182"/>
        <v>Sunday</v>
      </c>
      <c r="C871" s="1" t="str">
        <f t="shared" si="183"/>
        <v>Weekend</v>
      </c>
      <c r="D871" s="4">
        <f t="shared" si="184"/>
        <v>4</v>
      </c>
      <c r="E871" s="4" t="str">
        <f t="shared" si="185"/>
        <v>Off-Peak</v>
      </c>
      <c r="F871">
        <v>21.7669122623414</v>
      </c>
      <c r="G871">
        <v>53.6799021114645</v>
      </c>
      <c r="H871">
        <v>1117.8516518538399</v>
      </c>
      <c r="I871">
        <v>7</v>
      </c>
      <c r="J871" t="s">
        <v>11</v>
      </c>
      <c r="K871" t="s">
        <v>12</v>
      </c>
      <c r="L871">
        <v>19.928967029663202</v>
      </c>
      <c r="M871" t="s">
        <v>15</v>
      </c>
      <c r="N871" t="s">
        <v>14</v>
      </c>
      <c r="O871">
        <v>75.348535712604104</v>
      </c>
      <c r="P871">
        <f t="shared" si="194"/>
        <v>473.79846943646839</v>
      </c>
      <c r="Q871">
        <f t="shared" si="186"/>
        <v>1640.1049659521511</v>
      </c>
      <c r="T871">
        <f t="shared" si="195"/>
        <v>70.571529875176665</v>
      </c>
      <c r="U871">
        <f t="shared" si="187"/>
        <v>4.7770058374274385</v>
      </c>
      <c r="AC871" t="str">
        <f t="shared" si="188"/>
        <v>High</v>
      </c>
      <c r="AD871" t="str">
        <f t="shared" si="189"/>
        <v>Medium</v>
      </c>
      <c r="AH871" t="str">
        <f t="shared" si="190"/>
        <v>Low</v>
      </c>
      <c r="AI871">
        <f t="shared" si="191"/>
        <v>1</v>
      </c>
      <c r="AJ871">
        <f t="shared" si="192"/>
        <v>0</v>
      </c>
      <c r="AK871" t="str">
        <f t="shared" si="193"/>
        <v>Low</v>
      </c>
    </row>
    <row r="872" spans="1:37" x14ac:dyDescent="0.25">
      <c r="A872" s="9">
        <v>44598.208333333336</v>
      </c>
      <c r="B872" s="1" t="str">
        <f t="shared" si="182"/>
        <v>Sunday</v>
      </c>
      <c r="C872" s="1" t="str">
        <f t="shared" si="183"/>
        <v>Weekend</v>
      </c>
      <c r="D872" s="4">
        <f t="shared" si="184"/>
        <v>5</v>
      </c>
      <c r="E872" s="4" t="str">
        <f t="shared" si="185"/>
        <v>Off-Peak</v>
      </c>
      <c r="F872">
        <v>26.336528020369599</v>
      </c>
      <c r="G872">
        <v>38.576712526002801</v>
      </c>
      <c r="H872">
        <v>1351.8943723119401</v>
      </c>
      <c r="I872">
        <v>2</v>
      </c>
      <c r="J872" t="s">
        <v>12</v>
      </c>
      <c r="K872" t="s">
        <v>12</v>
      </c>
      <c r="L872">
        <v>4.6893266761083199</v>
      </c>
      <c r="M872" t="s">
        <v>16</v>
      </c>
      <c r="N872" t="s">
        <v>19</v>
      </c>
      <c r="O872">
        <v>71.397608514414799</v>
      </c>
      <c r="P872">
        <f t="shared" si="194"/>
        <v>693.61270816771298</v>
      </c>
      <c r="Q872">
        <f t="shared" si="186"/>
        <v>1880.3651172272644</v>
      </c>
      <c r="T872">
        <f t="shared" si="195"/>
        <v>79.720900036587409</v>
      </c>
      <c r="U872">
        <f t="shared" si="187"/>
        <v>8.3232915221726103</v>
      </c>
      <c r="AC872" t="str">
        <f t="shared" si="188"/>
        <v>Low</v>
      </c>
      <c r="AD872" t="str">
        <f t="shared" si="189"/>
        <v>Medium</v>
      </c>
      <c r="AH872" t="str">
        <f t="shared" si="190"/>
        <v>Low</v>
      </c>
      <c r="AI872">
        <f t="shared" si="191"/>
        <v>0</v>
      </c>
      <c r="AJ872">
        <f t="shared" si="192"/>
        <v>0</v>
      </c>
      <c r="AK872" t="str">
        <f t="shared" si="193"/>
        <v>High</v>
      </c>
    </row>
    <row r="873" spans="1:37" x14ac:dyDescent="0.25">
      <c r="A873" s="9">
        <v>44598.25</v>
      </c>
      <c r="B873" s="1" t="str">
        <f t="shared" si="182"/>
        <v>Sunday</v>
      </c>
      <c r="C873" s="1" t="str">
        <f t="shared" si="183"/>
        <v>Weekend</v>
      </c>
      <c r="D873" s="4">
        <f t="shared" si="184"/>
        <v>6</v>
      </c>
      <c r="E873" s="4" t="str">
        <f t="shared" si="185"/>
        <v>Off-Peak</v>
      </c>
      <c r="F873">
        <v>27.759536602699299</v>
      </c>
      <c r="G873">
        <v>46.744986986094297</v>
      </c>
      <c r="H873">
        <v>1676.7657494986099</v>
      </c>
      <c r="I873">
        <v>1</v>
      </c>
      <c r="J873" t="s">
        <v>11</v>
      </c>
      <c r="K873" t="s">
        <v>11</v>
      </c>
      <c r="L873">
        <v>4.7936963230867002</v>
      </c>
      <c r="M873" t="s">
        <v>20</v>
      </c>
      <c r="N873" t="s">
        <v>14</v>
      </c>
      <c r="O873">
        <v>86.0852701029375</v>
      </c>
      <c r="P873">
        <f t="shared" si="194"/>
        <v>770.59187239660218</v>
      </c>
      <c r="Q873">
        <f t="shared" si="186"/>
        <v>2389.6872063757492</v>
      </c>
      <c r="T873">
        <f t="shared" si="195"/>
        <v>82.570074442493436</v>
      </c>
      <c r="U873">
        <f t="shared" si="187"/>
        <v>3.5151956604440642</v>
      </c>
      <c r="AC873" t="str">
        <f t="shared" si="188"/>
        <v>Low</v>
      </c>
      <c r="AD873" t="str">
        <f t="shared" si="189"/>
        <v>High</v>
      </c>
      <c r="AH873" t="str">
        <f t="shared" si="190"/>
        <v>High</v>
      </c>
      <c r="AI873">
        <f t="shared" si="191"/>
        <v>1</v>
      </c>
      <c r="AJ873">
        <f t="shared" si="192"/>
        <v>1</v>
      </c>
      <c r="AK873" t="str">
        <f t="shared" si="193"/>
        <v>High</v>
      </c>
    </row>
    <row r="874" spans="1:37" x14ac:dyDescent="0.25">
      <c r="A874" s="9">
        <v>44598.291666666664</v>
      </c>
      <c r="B874" s="1" t="str">
        <f t="shared" si="182"/>
        <v>Sunday</v>
      </c>
      <c r="C874" s="1" t="str">
        <f t="shared" si="183"/>
        <v>Weekend</v>
      </c>
      <c r="D874" s="4">
        <f t="shared" si="184"/>
        <v>7</v>
      </c>
      <c r="E874" s="4" t="str">
        <f t="shared" si="185"/>
        <v>Off-Peak</v>
      </c>
      <c r="F874">
        <v>28.357718756092499</v>
      </c>
      <c r="G874">
        <v>42.098155750414797</v>
      </c>
      <c r="H874">
        <v>1974.8436602877</v>
      </c>
      <c r="I874">
        <v>3</v>
      </c>
      <c r="J874" t="s">
        <v>11</v>
      </c>
      <c r="K874" t="s">
        <v>12</v>
      </c>
      <c r="L874">
        <v>14.9129721259958</v>
      </c>
      <c r="M874" t="s">
        <v>17</v>
      </c>
      <c r="N874" t="s">
        <v>14</v>
      </c>
      <c r="O874">
        <v>93.381154080313607</v>
      </c>
      <c r="P874">
        <f t="shared" si="194"/>
        <v>804.16021304964033</v>
      </c>
      <c r="Q874">
        <f t="shared" si="186"/>
        <v>2648.0765045288726</v>
      </c>
      <c r="T874">
        <f t="shared" si="195"/>
        <v>83.767765941112074</v>
      </c>
      <c r="U874">
        <f t="shared" si="187"/>
        <v>9.6133881392015326</v>
      </c>
      <c r="AC874" t="str">
        <f t="shared" si="188"/>
        <v>Low</v>
      </c>
      <c r="AD874" t="str">
        <f t="shared" si="189"/>
        <v>High</v>
      </c>
      <c r="AH874" t="str">
        <f t="shared" si="190"/>
        <v>High</v>
      </c>
      <c r="AI874">
        <f t="shared" si="191"/>
        <v>1</v>
      </c>
      <c r="AJ874">
        <f t="shared" si="192"/>
        <v>0</v>
      </c>
      <c r="AK874" t="str">
        <f t="shared" si="193"/>
        <v>High</v>
      </c>
    </row>
    <row r="875" spans="1:37" x14ac:dyDescent="0.25">
      <c r="A875" s="9">
        <v>44598.333333333336</v>
      </c>
      <c r="B875" s="1" t="str">
        <f t="shared" si="182"/>
        <v>Sunday</v>
      </c>
      <c r="C875" s="1" t="str">
        <f t="shared" si="183"/>
        <v>Weekend</v>
      </c>
      <c r="D875" s="4">
        <f t="shared" si="184"/>
        <v>8</v>
      </c>
      <c r="E875" s="4" t="str">
        <f t="shared" si="185"/>
        <v>Peak</v>
      </c>
      <c r="F875">
        <v>29.958813926408599</v>
      </c>
      <c r="G875">
        <v>55.970184627614103</v>
      </c>
      <c r="H875">
        <v>1418.61842095719</v>
      </c>
      <c r="I875">
        <v>1</v>
      </c>
      <c r="J875" t="s">
        <v>11</v>
      </c>
      <c r="K875" t="s">
        <v>11</v>
      </c>
      <c r="L875">
        <v>3.5305096559906999</v>
      </c>
      <c r="M875" t="s">
        <v>17</v>
      </c>
      <c r="N875" t="s">
        <v>19</v>
      </c>
      <c r="O875">
        <v>96.827015470862804</v>
      </c>
      <c r="P875">
        <f t="shared" si="194"/>
        <v>897.53053187717376</v>
      </c>
      <c r="Q875">
        <f t="shared" si="186"/>
        <v>2900.8225395410655</v>
      </c>
      <c r="T875">
        <f t="shared" si="195"/>
        <v>86.973508645218573</v>
      </c>
      <c r="U875">
        <f t="shared" si="187"/>
        <v>9.8535068256442315</v>
      </c>
      <c r="AC875" t="str">
        <f t="shared" si="188"/>
        <v>Low</v>
      </c>
      <c r="AD875" t="str">
        <f t="shared" si="189"/>
        <v>Medium</v>
      </c>
      <c r="AH875" t="str">
        <f t="shared" si="190"/>
        <v>High</v>
      </c>
      <c r="AI875">
        <f t="shared" si="191"/>
        <v>1</v>
      </c>
      <c r="AJ875">
        <f t="shared" si="192"/>
        <v>1</v>
      </c>
      <c r="AK875" t="str">
        <f t="shared" si="193"/>
        <v>High</v>
      </c>
    </row>
    <row r="876" spans="1:37" x14ac:dyDescent="0.25">
      <c r="A876" s="9">
        <v>44598.375</v>
      </c>
      <c r="B876" s="1" t="str">
        <f t="shared" si="182"/>
        <v>Sunday</v>
      </c>
      <c r="C876" s="1" t="str">
        <f t="shared" si="183"/>
        <v>Weekend</v>
      </c>
      <c r="D876" s="4">
        <f t="shared" si="184"/>
        <v>9</v>
      </c>
      <c r="E876" s="4" t="str">
        <f t="shared" si="185"/>
        <v>Peak</v>
      </c>
      <c r="F876">
        <v>25.0488351368456</v>
      </c>
      <c r="G876">
        <v>59.938707991546401</v>
      </c>
      <c r="H876">
        <v>1655.8797827805899</v>
      </c>
      <c r="I876">
        <v>8</v>
      </c>
      <c r="J876" t="s">
        <v>11</v>
      </c>
      <c r="K876" t="s">
        <v>12</v>
      </c>
      <c r="L876">
        <v>20.036705023758199</v>
      </c>
      <c r="M876" t="s">
        <v>18</v>
      </c>
      <c r="N876" t="s">
        <v>19</v>
      </c>
      <c r="O876">
        <v>80.887306382511895</v>
      </c>
      <c r="P876">
        <f t="shared" si="194"/>
        <v>627.44414171287076</v>
      </c>
      <c r="Q876">
        <f t="shared" si="186"/>
        <v>2026.1328022390594</v>
      </c>
      <c r="T876">
        <f t="shared" si="195"/>
        <v>77.142657254384815</v>
      </c>
      <c r="U876">
        <f t="shared" si="187"/>
        <v>3.7446491281270795</v>
      </c>
      <c r="AC876" t="str">
        <f t="shared" si="188"/>
        <v>High</v>
      </c>
      <c r="AD876" t="str">
        <f t="shared" si="189"/>
        <v>High</v>
      </c>
      <c r="AH876" t="str">
        <f t="shared" si="190"/>
        <v>High</v>
      </c>
      <c r="AI876">
        <f t="shared" si="191"/>
        <v>1</v>
      </c>
      <c r="AJ876">
        <f t="shared" si="192"/>
        <v>0</v>
      </c>
      <c r="AK876" t="str">
        <f t="shared" si="193"/>
        <v>Medium</v>
      </c>
    </row>
    <row r="877" spans="1:37" x14ac:dyDescent="0.25">
      <c r="A877" s="9">
        <v>44598.416666666664</v>
      </c>
      <c r="B877" s="1" t="str">
        <f t="shared" si="182"/>
        <v>Sunday</v>
      </c>
      <c r="C877" s="1" t="str">
        <f t="shared" si="183"/>
        <v>Weekend</v>
      </c>
      <c r="D877" s="4">
        <f t="shared" si="184"/>
        <v>10</v>
      </c>
      <c r="E877" s="4" t="str">
        <f t="shared" si="185"/>
        <v>Peak</v>
      </c>
      <c r="F877">
        <v>22.595292162458001</v>
      </c>
      <c r="G877">
        <v>33.6094947170319</v>
      </c>
      <c r="H877">
        <v>1013.537570531</v>
      </c>
      <c r="I877">
        <v>1</v>
      </c>
      <c r="J877" t="s">
        <v>11</v>
      </c>
      <c r="K877" t="s">
        <v>11</v>
      </c>
      <c r="L877">
        <v>18.2175403662932</v>
      </c>
      <c r="M877" t="s">
        <v>21</v>
      </c>
      <c r="N877" t="s">
        <v>19</v>
      </c>
      <c r="O877">
        <v>69.220374109720595</v>
      </c>
      <c r="P877">
        <f t="shared" si="194"/>
        <v>510.54722790683599</v>
      </c>
      <c r="Q877">
        <f t="shared" si="186"/>
        <v>1564.0545766037806</v>
      </c>
      <c r="T877">
        <f t="shared" si="195"/>
        <v>72.230127608940975</v>
      </c>
      <c r="U877">
        <f t="shared" si="187"/>
        <v>3.0097534992203805</v>
      </c>
      <c r="AC877" t="str">
        <f t="shared" si="188"/>
        <v>Low</v>
      </c>
      <c r="AD877" t="str">
        <f t="shared" si="189"/>
        <v>Medium</v>
      </c>
      <c r="AH877" t="str">
        <f t="shared" si="190"/>
        <v>Low</v>
      </c>
      <c r="AI877">
        <f t="shared" si="191"/>
        <v>1</v>
      </c>
      <c r="AJ877">
        <f t="shared" si="192"/>
        <v>1</v>
      </c>
      <c r="AK877" t="str">
        <f t="shared" si="193"/>
        <v>Medium</v>
      </c>
    </row>
    <row r="878" spans="1:37" x14ac:dyDescent="0.25">
      <c r="A878" s="9">
        <v>44598.458333333336</v>
      </c>
      <c r="B878" s="1" t="str">
        <f t="shared" si="182"/>
        <v>Sunday</v>
      </c>
      <c r="C878" s="1" t="str">
        <f t="shared" si="183"/>
        <v>Weekend</v>
      </c>
      <c r="D878" s="4">
        <f t="shared" si="184"/>
        <v>11</v>
      </c>
      <c r="E878" s="4" t="str">
        <f t="shared" si="185"/>
        <v>Peak</v>
      </c>
      <c r="F878">
        <v>24.009127211462499</v>
      </c>
      <c r="G878">
        <v>45.676626934138099</v>
      </c>
      <c r="H878">
        <v>1661.56603841743</v>
      </c>
      <c r="I878">
        <v>5</v>
      </c>
      <c r="J878" t="s">
        <v>12</v>
      </c>
      <c r="K878" t="s">
        <v>11</v>
      </c>
      <c r="L878">
        <v>14.085885488435199</v>
      </c>
      <c r="M878" t="s">
        <v>15</v>
      </c>
      <c r="N878" t="s">
        <v>14</v>
      </c>
      <c r="O878">
        <v>60.919321032253599</v>
      </c>
      <c r="P878">
        <f t="shared" si="194"/>
        <v>576.43818945618898</v>
      </c>
      <c r="Q878">
        <f t="shared" si="186"/>
        <v>1462.6197282992996</v>
      </c>
      <c r="T878">
        <f t="shared" si="195"/>
        <v>75.060934594800159</v>
      </c>
      <c r="U878">
        <f t="shared" si="187"/>
        <v>14.14161356254656</v>
      </c>
      <c r="AC878" t="str">
        <f t="shared" si="188"/>
        <v>Medium</v>
      </c>
      <c r="AD878" t="str">
        <f t="shared" si="189"/>
        <v>High</v>
      </c>
      <c r="AH878" t="str">
        <f t="shared" si="190"/>
        <v>Low</v>
      </c>
      <c r="AI878">
        <f t="shared" si="191"/>
        <v>0</v>
      </c>
      <c r="AJ878">
        <f t="shared" si="192"/>
        <v>1</v>
      </c>
      <c r="AK878" t="str">
        <f t="shared" si="193"/>
        <v>Medium</v>
      </c>
    </row>
    <row r="879" spans="1:37" x14ac:dyDescent="0.25">
      <c r="A879" s="9">
        <v>44598.5</v>
      </c>
      <c r="B879" s="1" t="str">
        <f t="shared" si="182"/>
        <v>Sunday</v>
      </c>
      <c r="C879" s="1" t="str">
        <f t="shared" si="183"/>
        <v>Weekend</v>
      </c>
      <c r="D879" s="4">
        <f t="shared" si="184"/>
        <v>12</v>
      </c>
      <c r="E879" s="4" t="str">
        <f t="shared" si="185"/>
        <v>Peak</v>
      </c>
      <c r="F879">
        <v>22.368435911858398</v>
      </c>
      <c r="G879">
        <v>38.0666318923886</v>
      </c>
      <c r="H879">
        <v>1244.27776793927</v>
      </c>
      <c r="I879">
        <v>6</v>
      </c>
      <c r="J879" t="s">
        <v>11</v>
      </c>
      <c r="K879" t="s">
        <v>11</v>
      </c>
      <c r="L879">
        <v>29.363087075585099</v>
      </c>
      <c r="M879" t="s">
        <v>13</v>
      </c>
      <c r="N879" t="s">
        <v>19</v>
      </c>
      <c r="O879">
        <v>75.538565910795</v>
      </c>
      <c r="P879">
        <f t="shared" si="194"/>
        <v>500.34692514291646</v>
      </c>
      <c r="Q879">
        <f t="shared" si="186"/>
        <v>1689.6795704493095</v>
      </c>
      <c r="T879">
        <f t="shared" si="195"/>
        <v>71.775911779848784</v>
      </c>
      <c r="U879">
        <f t="shared" si="187"/>
        <v>3.7626541309462169</v>
      </c>
      <c r="AC879" t="str">
        <f t="shared" si="188"/>
        <v>High</v>
      </c>
      <c r="AD879" t="str">
        <f t="shared" si="189"/>
        <v>Medium</v>
      </c>
      <c r="AH879" t="str">
        <f t="shared" si="190"/>
        <v>Low</v>
      </c>
      <c r="AI879">
        <f t="shared" si="191"/>
        <v>1</v>
      </c>
      <c r="AJ879">
        <f t="shared" si="192"/>
        <v>1</v>
      </c>
      <c r="AK879" t="str">
        <f t="shared" si="193"/>
        <v>Medium</v>
      </c>
    </row>
    <row r="880" spans="1:37" x14ac:dyDescent="0.25">
      <c r="A880" s="9">
        <v>44598.541666666664</v>
      </c>
      <c r="B880" s="1" t="str">
        <f t="shared" si="182"/>
        <v>Sunday</v>
      </c>
      <c r="C880" s="1" t="str">
        <f t="shared" si="183"/>
        <v>Weekend</v>
      </c>
      <c r="D880" s="4">
        <f t="shared" si="184"/>
        <v>13</v>
      </c>
      <c r="E880" s="4" t="str">
        <f t="shared" si="185"/>
        <v>Peak</v>
      </c>
      <c r="F880">
        <v>27.5395162974329</v>
      </c>
      <c r="G880">
        <v>50.869606916158503</v>
      </c>
      <c r="H880">
        <v>1202.49628313475</v>
      </c>
      <c r="I880">
        <v>8</v>
      </c>
      <c r="J880" t="s">
        <v>12</v>
      </c>
      <c r="K880" t="s">
        <v>11</v>
      </c>
      <c r="L880">
        <v>13.923894793464299</v>
      </c>
      <c r="M880" t="s">
        <v>17</v>
      </c>
      <c r="N880" t="s">
        <v>14</v>
      </c>
      <c r="O880">
        <v>79.799843750995805</v>
      </c>
      <c r="P880">
        <f t="shared" si="194"/>
        <v>758.42495789657232</v>
      </c>
      <c r="Q880">
        <f t="shared" si="186"/>
        <v>2197.6490975131478</v>
      </c>
      <c r="T880">
        <f t="shared" si="195"/>
        <v>82.129545671037704</v>
      </c>
      <c r="U880">
        <f t="shared" si="187"/>
        <v>2.3297019200418987</v>
      </c>
      <c r="AC880" t="str">
        <f t="shared" si="188"/>
        <v>High</v>
      </c>
      <c r="AD880" t="str">
        <f t="shared" si="189"/>
        <v>Medium</v>
      </c>
      <c r="AH880" t="str">
        <f t="shared" si="190"/>
        <v>High</v>
      </c>
      <c r="AI880">
        <f t="shared" si="191"/>
        <v>0</v>
      </c>
      <c r="AJ880">
        <f t="shared" si="192"/>
        <v>1</v>
      </c>
      <c r="AK880" t="str">
        <f t="shared" si="193"/>
        <v>High</v>
      </c>
    </row>
    <row r="881" spans="1:37" x14ac:dyDescent="0.25">
      <c r="A881" s="9">
        <v>44598.583333333336</v>
      </c>
      <c r="B881" s="1" t="str">
        <f t="shared" si="182"/>
        <v>Sunday</v>
      </c>
      <c r="C881" s="1" t="str">
        <f t="shared" si="183"/>
        <v>Weekend</v>
      </c>
      <c r="D881" s="4">
        <f t="shared" si="184"/>
        <v>14</v>
      </c>
      <c r="E881" s="4" t="str">
        <f t="shared" si="185"/>
        <v>Peak</v>
      </c>
      <c r="F881">
        <v>20.2444334017068</v>
      </c>
      <c r="G881">
        <v>39.796803366182303</v>
      </c>
      <c r="H881">
        <v>1366.3489811337199</v>
      </c>
      <c r="I881">
        <v>1</v>
      </c>
      <c r="J881" t="s">
        <v>11</v>
      </c>
      <c r="K881" t="s">
        <v>11</v>
      </c>
      <c r="L881">
        <v>22.4530323966009</v>
      </c>
      <c r="M881" t="s">
        <v>20</v>
      </c>
      <c r="N881" t="s">
        <v>14</v>
      </c>
      <c r="O881">
        <v>71.549104166158898</v>
      </c>
      <c r="P881">
        <f t="shared" si="194"/>
        <v>409.83708375614196</v>
      </c>
      <c r="Q881">
        <f t="shared" si="186"/>
        <v>1448.4710742435864</v>
      </c>
      <c r="T881">
        <f t="shared" si="195"/>
        <v>67.523194217108212</v>
      </c>
      <c r="U881">
        <f t="shared" si="187"/>
        <v>4.0259099490506856</v>
      </c>
      <c r="AC881" t="str">
        <f t="shared" si="188"/>
        <v>Low</v>
      </c>
      <c r="AD881" t="str">
        <f t="shared" si="189"/>
        <v>Medium</v>
      </c>
      <c r="AH881" t="str">
        <f t="shared" si="190"/>
        <v>Low</v>
      </c>
      <c r="AI881">
        <f t="shared" si="191"/>
        <v>1</v>
      </c>
      <c r="AJ881">
        <f t="shared" si="192"/>
        <v>1</v>
      </c>
      <c r="AK881" t="str">
        <f t="shared" si="193"/>
        <v>Low</v>
      </c>
    </row>
    <row r="882" spans="1:37" x14ac:dyDescent="0.25">
      <c r="A882" s="9">
        <v>44598.625</v>
      </c>
      <c r="B882" s="1" t="str">
        <f t="shared" si="182"/>
        <v>Sunday</v>
      </c>
      <c r="C882" s="1" t="str">
        <f t="shared" si="183"/>
        <v>Weekend</v>
      </c>
      <c r="D882" s="4">
        <f t="shared" si="184"/>
        <v>15</v>
      </c>
      <c r="E882" s="4" t="str">
        <f t="shared" si="185"/>
        <v>Peak</v>
      </c>
      <c r="F882">
        <v>29.017834862858301</v>
      </c>
      <c r="G882">
        <v>32.134793355374597</v>
      </c>
      <c r="H882">
        <v>1990.99806358623</v>
      </c>
      <c r="I882">
        <v>2</v>
      </c>
      <c r="J882" t="s">
        <v>11</v>
      </c>
      <c r="K882" t="s">
        <v>12</v>
      </c>
      <c r="L882">
        <v>0.29986166313991303</v>
      </c>
      <c r="M882" t="s">
        <v>15</v>
      </c>
      <c r="N882" t="s">
        <v>14</v>
      </c>
      <c r="O882">
        <v>84.690910540554299</v>
      </c>
      <c r="P882">
        <f t="shared" si="194"/>
        <v>842.03474012811466</v>
      </c>
      <c r="Q882">
        <f t="shared" si="186"/>
        <v>2457.5468564509101</v>
      </c>
      <c r="T882">
        <f t="shared" si="195"/>
        <v>85.089462759865128</v>
      </c>
      <c r="U882">
        <f t="shared" si="187"/>
        <v>0.39855221931082951</v>
      </c>
      <c r="AC882" t="str">
        <f t="shared" si="188"/>
        <v>Low</v>
      </c>
      <c r="AD882" t="str">
        <f t="shared" si="189"/>
        <v>High</v>
      </c>
      <c r="AH882" t="str">
        <f t="shared" si="190"/>
        <v>High</v>
      </c>
      <c r="AI882">
        <f t="shared" si="191"/>
        <v>1</v>
      </c>
      <c r="AJ882">
        <f t="shared" si="192"/>
        <v>0</v>
      </c>
      <c r="AK882" t="str">
        <f t="shared" si="193"/>
        <v>High</v>
      </c>
    </row>
    <row r="883" spans="1:37" x14ac:dyDescent="0.25">
      <c r="A883" s="9">
        <v>44598.666666666664</v>
      </c>
      <c r="B883" s="1" t="str">
        <f t="shared" si="182"/>
        <v>Sunday</v>
      </c>
      <c r="C883" s="1" t="str">
        <f t="shared" si="183"/>
        <v>Weekend</v>
      </c>
      <c r="D883" s="4">
        <f t="shared" si="184"/>
        <v>16</v>
      </c>
      <c r="E883" s="4" t="str">
        <f t="shared" si="185"/>
        <v>Peak</v>
      </c>
      <c r="F883">
        <v>26.3791749485469</v>
      </c>
      <c r="G883">
        <v>56.623605349574603</v>
      </c>
      <c r="H883">
        <v>1504.34013421535</v>
      </c>
      <c r="I883">
        <v>4</v>
      </c>
      <c r="J883" t="s">
        <v>11</v>
      </c>
      <c r="K883" t="s">
        <v>11</v>
      </c>
      <c r="L883">
        <v>13.042606151754001</v>
      </c>
      <c r="M883" t="s">
        <v>13</v>
      </c>
      <c r="N883" t="s">
        <v>14</v>
      </c>
      <c r="O883">
        <v>83.607579940110895</v>
      </c>
      <c r="P883">
        <f t="shared" si="194"/>
        <v>695.86087096604433</v>
      </c>
      <c r="Q883">
        <f t="shared" si="186"/>
        <v>2205.4989782648058</v>
      </c>
      <c r="T883">
        <f t="shared" si="195"/>
        <v>79.80628851404434</v>
      </c>
      <c r="U883">
        <f t="shared" si="187"/>
        <v>3.8012914260665553</v>
      </c>
      <c r="AC883" t="str">
        <f t="shared" si="188"/>
        <v>Low</v>
      </c>
      <c r="AD883" t="str">
        <f t="shared" si="189"/>
        <v>High</v>
      </c>
      <c r="AH883" t="str">
        <f t="shared" si="190"/>
        <v>High</v>
      </c>
      <c r="AI883">
        <f t="shared" si="191"/>
        <v>1</v>
      </c>
      <c r="AJ883">
        <f t="shared" si="192"/>
        <v>1</v>
      </c>
      <c r="AK883" t="str">
        <f t="shared" si="193"/>
        <v>High</v>
      </c>
    </row>
    <row r="884" spans="1:37" x14ac:dyDescent="0.25">
      <c r="A884" s="9">
        <v>44598.708333333336</v>
      </c>
      <c r="B884" s="1" t="str">
        <f t="shared" si="182"/>
        <v>Sunday</v>
      </c>
      <c r="C884" s="1" t="str">
        <f t="shared" si="183"/>
        <v>Weekend</v>
      </c>
      <c r="D884" s="4">
        <f t="shared" si="184"/>
        <v>17</v>
      </c>
      <c r="E884" s="4" t="str">
        <f t="shared" si="185"/>
        <v>Peak</v>
      </c>
      <c r="F884">
        <v>27.131069911889298</v>
      </c>
      <c r="G884">
        <v>54.3023404632401</v>
      </c>
      <c r="H884">
        <v>1728.8305127573401</v>
      </c>
      <c r="I884">
        <v>6</v>
      </c>
      <c r="J884" t="s">
        <v>11</v>
      </c>
      <c r="K884" t="s">
        <v>12</v>
      </c>
      <c r="L884">
        <v>14.439097141695701</v>
      </c>
      <c r="M884" t="s">
        <v>17</v>
      </c>
      <c r="N884" t="s">
        <v>14</v>
      </c>
      <c r="O884">
        <v>75.650017469654799</v>
      </c>
      <c r="P884">
        <f t="shared" si="194"/>
        <v>736.09495456382479</v>
      </c>
      <c r="Q884">
        <f t="shared" si="186"/>
        <v>2052.4659128048511</v>
      </c>
      <c r="T884">
        <f t="shared" si="195"/>
        <v>81.311746676480396</v>
      </c>
      <c r="U884">
        <f t="shared" si="187"/>
        <v>5.6617292068255978</v>
      </c>
      <c r="AC884" t="str">
        <f t="shared" si="188"/>
        <v>High</v>
      </c>
      <c r="AD884" t="str">
        <f t="shared" si="189"/>
        <v>High</v>
      </c>
      <c r="AH884" t="str">
        <f t="shared" si="190"/>
        <v>Low</v>
      </c>
      <c r="AI884">
        <f t="shared" si="191"/>
        <v>1</v>
      </c>
      <c r="AJ884">
        <f t="shared" si="192"/>
        <v>0</v>
      </c>
      <c r="AK884" t="str">
        <f t="shared" si="193"/>
        <v>High</v>
      </c>
    </row>
    <row r="885" spans="1:37" x14ac:dyDescent="0.25">
      <c r="A885" s="9">
        <v>44598.75</v>
      </c>
      <c r="B885" s="1" t="str">
        <f t="shared" si="182"/>
        <v>Sunday</v>
      </c>
      <c r="C885" s="1" t="str">
        <f t="shared" si="183"/>
        <v>Weekend</v>
      </c>
      <c r="D885" s="4">
        <f t="shared" si="184"/>
        <v>18</v>
      </c>
      <c r="E885" s="4" t="str">
        <f t="shared" si="185"/>
        <v>Peak</v>
      </c>
      <c r="F885">
        <v>24.411232283240899</v>
      </c>
      <c r="G885">
        <v>38.300528506168</v>
      </c>
      <c r="H885">
        <v>1657.39467292309</v>
      </c>
      <c r="I885">
        <v>1</v>
      </c>
      <c r="J885" t="s">
        <v>11</v>
      </c>
      <c r="K885" t="s">
        <v>11</v>
      </c>
      <c r="L885">
        <v>28.864791543225099</v>
      </c>
      <c r="M885" t="s">
        <v>20</v>
      </c>
      <c r="N885" t="s">
        <v>14</v>
      </c>
      <c r="O885">
        <v>75.876891478129096</v>
      </c>
      <c r="P885">
        <f t="shared" si="194"/>
        <v>595.90826158634263</v>
      </c>
      <c r="Q885">
        <f t="shared" si="186"/>
        <v>1852.2484228028713</v>
      </c>
      <c r="T885">
        <f t="shared" si="195"/>
        <v>75.866036892300272</v>
      </c>
      <c r="U885">
        <f t="shared" si="187"/>
        <v>1.0854585828823815E-2</v>
      </c>
      <c r="AC885" t="str">
        <f t="shared" si="188"/>
        <v>Low</v>
      </c>
      <c r="AD885" t="str">
        <f t="shared" si="189"/>
        <v>High</v>
      </c>
      <c r="AH885" t="str">
        <f t="shared" si="190"/>
        <v>Low</v>
      </c>
      <c r="AI885">
        <f t="shared" si="191"/>
        <v>1</v>
      </c>
      <c r="AJ885">
        <f t="shared" si="192"/>
        <v>1</v>
      </c>
      <c r="AK885" t="str">
        <f t="shared" si="193"/>
        <v>Medium</v>
      </c>
    </row>
    <row r="886" spans="1:37" x14ac:dyDescent="0.25">
      <c r="A886" s="9">
        <v>44598.791666666664</v>
      </c>
      <c r="B886" s="1" t="str">
        <f t="shared" si="182"/>
        <v>Sunday</v>
      </c>
      <c r="C886" s="1" t="str">
        <f t="shared" si="183"/>
        <v>Weekend</v>
      </c>
      <c r="D886" s="4">
        <f t="shared" si="184"/>
        <v>19</v>
      </c>
      <c r="E886" s="4" t="str">
        <f t="shared" si="185"/>
        <v>Peak</v>
      </c>
      <c r="F886">
        <v>24.3796256319431</v>
      </c>
      <c r="G886">
        <v>39.066449284466998</v>
      </c>
      <c r="H886">
        <v>1875.18534610091</v>
      </c>
      <c r="I886">
        <v>6</v>
      </c>
      <c r="J886" t="s">
        <v>11</v>
      </c>
      <c r="K886" t="s">
        <v>11</v>
      </c>
      <c r="L886">
        <v>3.8722845973424298</v>
      </c>
      <c r="M886" t="s">
        <v>21</v>
      </c>
      <c r="N886" t="s">
        <v>14</v>
      </c>
      <c r="O886">
        <v>81.097206086821501</v>
      </c>
      <c r="P886">
        <f t="shared" si="194"/>
        <v>594.36614595369701</v>
      </c>
      <c r="Q886">
        <f t="shared" si="186"/>
        <v>1977.1195241932455</v>
      </c>
      <c r="T886">
        <f t="shared" si="195"/>
        <v>75.802753463758577</v>
      </c>
      <c r="U886">
        <f t="shared" si="187"/>
        <v>5.2944526230629236</v>
      </c>
      <c r="AC886" t="str">
        <f t="shared" si="188"/>
        <v>High</v>
      </c>
      <c r="AD886" t="str">
        <f t="shared" si="189"/>
        <v>High</v>
      </c>
      <c r="AH886" t="str">
        <f t="shared" si="190"/>
        <v>High</v>
      </c>
      <c r="AI886">
        <f t="shared" si="191"/>
        <v>1</v>
      </c>
      <c r="AJ886">
        <f t="shared" si="192"/>
        <v>1</v>
      </c>
      <c r="AK886" t="str">
        <f t="shared" si="193"/>
        <v>Medium</v>
      </c>
    </row>
    <row r="887" spans="1:37" x14ac:dyDescent="0.25">
      <c r="A887" s="9">
        <v>44598.833333333336</v>
      </c>
      <c r="B887" s="1" t="str">
        <f t="shared" si="182"/>
        <v>Sunday</v>
      </c>
      <c r="C887" s="1" t="str">
        <f t="shared" si="183"/>
        <v>Weekend</v>
      </c>
      <c r="D887" s="4">
        <f t="shared" si="184"/>
        <v>20</v>
      </c>
      <c r="E887" s="4" t="str">
        <f t="shared" si="185"/>
        <v>Peak</v>
      </c>
      <c r="F887">
        <v>20.6858065895028</v>
      </c>
      <c r="G887">
        <v>45.277624384055599</v>
      </c>
      <c r="H887">
        <v>1943.3887513705299</v>
      </c>
      <c r="I887">
        <v>4</v>
      </c>
      <c r="J887" t="s">
        <v>12</v>
      </c>
      <c r="K887" t="s">
        <v>11</v>
      </c>
      <c r="L887">
        <v>1.3545926388360601</v>
      </c>
      <c r="M887" t="s">
        <v>18</v>
      </c>
      <c r="N887" t="s">
        <v>19</v>
      </c>
      <c r="O887">
        <v>65.309203330879697</v>
      </c>
      <c r="P887">
        <f t="shared" si="194"/>
        <v>427.90259425831744</v>
      </c>
      <c r="Q887">
        <f t="shared" si="186"/>
        <v>1350.9735486170894</v>
      </c>
      <c r="T887">
        <f t="shared" si="195"/>
        <v>68.40691987114657</v>
      </c>
      <c r="U887">
        <f t="shared" si="187"/>
        <v>3.0977165402668732</v>
      </c>
      <c r="AC887" t="str">
        <f t="shared" si="188"/>
        <v>Low</v>
      </c>
      <c r="AD887" t="str">
        <f t="shared" si="189"/>
        <v>High</v>
      </c>
      <c r="AH887" t="str">
        <f t="shared" si="190"/>
        <v>Low</v>
      </c>
      <c r="AI887">
        <f t="shared" si="191"/>
        <v>0</v>
      </c>
      <c r="AJ887">
        <f t="shared" si="192"/>
        <v>1</v>
      </c>
      <c r="AK887" t="str">
        <f t="shared" si="193"/>
        <v>Low</v>
      </c>
    </row>
    <row r="888" spans="1:37" x14ac:dyDescent="0.25">
      <c r="A888" s="9">
        <v>44598.875</v>
      </c>
      <c r="B888" s="1" t="str">
        <f t="shared" si="182"/>
        <v>Sunday</v>
      </c>
      <c r="C888" s="1" t="str">
        <f t="shared" si="183"/>
        <v>Weekend</v>
      </c>
      <c r="D888" s="4">
        <f t="shared" si="184"/>
        <v>21</v>
      </c>
      <c r="E888" s="4" t="str">
        <f t="shared" si="185"/>
        <v>Peak</v>
      </c>
      <c r="F888">
        <v>26.302821199512401</v>
      </c>
      <c r="G888">
        <v>38.027799402870997</v>
      </c>
      <c r="H888">
        <v>1660.8241778599599</v>
      </c>
      <c r="I888">
        <v>3</v>
      </c>
      <c r="J888" t="s">
        <v>12</v>
      </c>
      <c r="K888" t="s">
        <v>11</v>
      </c>
      <c r="L888">
        <v>14.869982343293501</v>
      </c>
      <c r="M888" t="s">
        <v>16</v>
      </c>
      <c r="N888" t="s">
        <v>19</v>
      </c>
      <c r="O888">
        <v>76.125636337620406</v>
      </c>
      <c r="P888">
        <f t="shared" si="194"/>
        <v>691.83840305351896</v>
      </c>
      <c r="Q888">
        <f t="shared" si="186"/>
        <v>2002.3190012875336</v>
      </c>
      <c r="T888">
        <f t="shared" si="195"/>
        <v>79.653411609262847</v>
      </c>
      <c r="U888">
        <f t="shared" si="187"/>
        <v>3.5277752716424402</v>
      </c>
      <c r="AC888" t="str">
        <f t="shared" si="188"/>
        <v>Low</v>
      </c>
      <c r="AD888" t="str">
        <f t="shared" si="189"/>
        <v>High</v>
      </c>
      <c r="AH888" t="str">
        <f t="shared" si="190"/>
        <v>Low</v>
      </c>
      <c r="AI888">
        <f t="shared" si="191"/>
        <v>0</v>
      </c>
      <c r="AJ888">
        <f t="shared" si="192"/>
        <v>1</v>
      </c>
      <c r="AK888" t="str">
        <f t="shared" si="193"/>
        <v>High</v>
      </c>
    </row>
    <row r="889" spans="1:37" x14ac:dyDescent="0.25">
      <c r="A889" s="9">
        <v>44598.916666666664</v>
      </c>
      <c r="B889" s="1" t="str">
        <f t="shared" si="182"/>
        <v>Sunday</v>
      </c>
      <c r="C889" s="1" t="str">
        <f t="shared" si="183"/>
        <v>Weekend</v>
      </c>
      <c r="D889" s="4">
        <f t="shared" si="184"/>
        <v>22</v>
      </c>
      <c r="E889" s="4" t="str">
        <f t="shared" si="185"/>
        <v>Off-Peak</v>
      </c>
      <c r="F889">
        <v>23.2081279798476</v>
      </c>
      <c r="G889">
        <v>50.522988212983101</v>
      </c>
      <c r="H889">
        <v>1576.6502307318599</v>
      </c>
      <c r="I889">
        <v>8</v>
      </c>
      <c r="J889" t="s">
        <v>12</v>
      </c>
      <c r="K889" t="s">
        <v>12</v>
      </c>
      <c r="L889">
        <v>23.5097926866659</v>
      </c>
      <c r="M889" t="s">
        <v>18</v>
      </c>
      <c r="N889" t="s">
        <v>14</v>
      </c>
      <c r="O889">
        <v>73.725643331726104</v>
      </c>
      <c r="P889">
        <f t="shared" si="194"/>
        <v>538.61720432898505</v>
      </c>
      <c r="Q889">
        <f t="shared" si="186"/>
        <v>1711.0341658392972</v>
      </c>
      <c r="T889">
        <f t="shared" si="195"/>
        <v>73.457158947761371</v>
      </c>
      <c r="U889">
        <f t="shared" si="187"/>
        <v>0.26848438396473284</v>
      </c>
      <c r="AC889" t="str">
        <f t="shared" si="188"/>
        <v>High</v>
      </c>
      <c r="AD889" t="str">
        <f t="shared" si="189"/>
        <v>High</v>
      </c>
      <c r="AH889" t="str">
        <f t="shared" si="190"/>
        <v>Low</v>
      </c>
      <c r="AI889">
        <f t="shared" si="191"/>
        <v>0</v>
      </c>
      <c r="AJ889">
        <f t="shared" si="192"/>
        <v>0</v>
      </c>
      <c r="AK889" t="str">
        <f t="shared" si="193"/>
        <v>Medium</v>
      </c>
    </row>
    <row r="890" spans="1:37" x14ac:dyDescent="0.25">
      <c r="A890" s="9">
        <v>44598.958333333336</v>
      </c>
      <c r="B890" s="1" t="str">
        <f t="shared" si="182"/>
        <v>Sunday</v>
      </c>
      <c r="C890" s="1" t="str">
        <f t="shared" si="183"/>
        <v>Weekend</v>
      </c>
      <c r="D890" s="4">
        <f t="shared" si="184"/>
        <v>23</v>
      </c>
      <c r="E890" s="4" t="str">
        <f t="shared" si="185"/>
        <v>Off-Peak</v>
      </c>
      <c r="F890">
        <v>23.466028675152401</v>
      </c>
      <c r="G890">
        <v>58.221878031247698</v>
      </c>
      <c r="H890">
        <v>1548.1842128529299</v>
      </c>
      <c r="I890">
        <v>8</v>
      </c>
      <c r="J890" t="s">
        <v>12</v>
      </c>
      <c r="K890" t="s">
        <v>12</v>
      </c>
      <c r="L890">
        <v>5.3868630151162202</v>
      </c>
      <c r="M890" t="s">
        <v>18</v>
      </c>
      <c r="N890" t="s">
        <v>19</v>
      </c>
      <c r="O890">
        <v>70.172770136641404</v>
      </c>
      <c r="P890">
        <f t="shared" si="194"/>
        <v>550.65450178307481</v>
      </c>
      <c r="Q890">
        <f t="shared" si="186"/>
        <v>1646.6762362413053</v>
      </c>
      <c r="T890">
        <f t="shared" si="195"/>
        <v>73.973532544837511</v>
      </c>
      <c r="U890">
        <f t="shared" si="187"/>
        <v>3.8007624081961069</v>
      </c>
      <c r="AC890" t="str">
        <f t="shared" si="188"/>
        <v>High</v>
      </c>
      <c r="AD890" t="str">
        <f t="shared" si="189"/>
        <v>High</v>
      </c>
      <c r="AH890" t="str">
        <f t="shared" si="190"/>
        <v>Low</v>
      </c>
      <c r="AI890">
        <f t="shared" si="191"/>
        <v>0</v>
      </c>
      <c r="AJ890">
        <f t="shared" si="192"/>
        <v>0</v>
      </c>
      <c r="AK890" t="str">
        <f t="shared" si="193"/>
        <v>Medium</v>
      </c>
    </row>
    <row r="891" spans="1:37" x14ac:dyDescent="0.25">
      <c r="A891" s="9">
        <v>44599</v>
      </c>
      <c r="B891" s="1" t="str">
        <f t="shared" si="182"/>
        <v>Monday</v>
      </c>
      <c r="C891" s="1" t="str">
        <f t="shared" si="183"/>
        <v>Weekday</v>
      </c>
      <c r="D891" s="4">
        <f t="shared" si="184"/>
        <v>0</v>
      </c>
      <c r="E891" s="4" t="str">
        <f t="shared" si="185"/>
        <v>Off-Peak</v>
      </c>
      <c r="F891">
        <v>22.4600800239986</v>
      </c>
      <c r="G891">
        <v>49.592109757179202</v>
      </c>
      <c r="H891">
        <v>1842.11083669915</v>
      </c>
      <c r="I891">
        <v>7</v>
      </c>
      <c r="J891" t="s">
        <v>11</v>
      </c>
      <c r="K891" t="s">
        <v>12</v>
      </c>
      <c r="L891">
        <v>13.609143218106199</v>
      </c>
      <c r="M891" t="s">
        <v>13</v>
      </c>
      <c r="N891" t="s">
        <v>19</v>
      </c>
      <c r="O891">
        <v>67.467191376448099</v>
      </c>
      <c r="P891">
        <f t="shared" si="194"/>
        <v>504.45519468442097</v>
      </c>
      <c r="Q891">
        <f t="shared" si="186"/>
        <v>1515.3185173094525</v>
      </c>
      <c r="T891">
        <f t="shared" si="195"/>
        <v>71.959403335700372</v>
      </c>
      <c r="U891">
        <f t="shared" si="187"/>
        <v>4.4922119592522733</v>
      </c>
      <c r="AC891" t="str">
        <f t="shared" si="188"/>
        <v>High</v>
      </c>
      <c r="AD891" t="str">
        <f t="shared" si="189"/>
        <v>High</v>
      </c>
      <c r="AH891" t="str">
        <f t="shared" si="190"/>
        <v>Low</v>
      </c>
      <c r="AI891">
        <f t="shared" si="191"/>
        <v>1</v>
      </c>
      <c r="AJ891">
        <f t="shared" si="192"/>
        <v>0</v>
      </c>
      <c r="AK891" t="str">
        <f t="shared" si="193"/>
        <v>Medium</v>
      </c>
    </row>
    <row r="892" spans="1:37" x14ac:dyDescent="0.25">
      <c r="A892" s="9">
        <v>44599.041666666664</v>
      </c>
      <c r="B892" s="1" t="str">
        <f t="shared" si="182"/>
        <v>Monday</v>
      </c>
      <c r="C892" s="1" t="str">
        <f t="shared" si="183"/>
        <v>Weekday</v>
      </c>
      <c r="D892" s="4">
        <f t="shared" si="184"/>
        <v>1</v>
      </c>
      <c r="E892" s="4" t="str">
        <f t="shared" si="185"/>
        <v>Off-Peak</v>
      </c>
      <c r="F892">
        <v>21.924342393997001</v>
      </c>
      <c r="G892">
        <v>46.186127341597398</v>
      </c>
      <c r="H892">
        <v>1495.47067186908</v>
      </c>
      <c r="I892">
        <v>5</v>
      </c>
      <c r="J892" t="s">
        <v>11</v>
      </c>
      <c r="K892" t="s">
        <v>12</v>
      </c>
      <c r="L892">
        <v>18.037227529782001</v>
      </c>
      <c r="M892" t="s">
        <v>16</v>
      </c>
      <c r="N892" t="s">
        <v>14</v>
      </c>
      <c r="O892">
        <v>76.654208500373002</v>
      </c>
      <c r="P892">
        <f t="shared" si="194"/>
        <v>480.67678940921417</v>
      </c>
      <c r="Q892">
        <f t="shared" si="186"/>
        <v>1680.5931131030131</v>
      </c>
      <c r="T892">
        <f t="shared" si="195"/>
        <v>70.886739430060175</v>
      </c>
      <c r="U892">
        <f t="shared" si="187"/>
        <v>5.7674690703128277</v>
      </c>
      <c r="AC892" t="str">
        <f t="shared" si="188"/>
        <v>Medium</v>
      </c>
      <c r="AD892" t="str">
        <f t="shared" si="189"/>
        <v>Medium</v>
      </c>
      <c r="AH892" t="str">
        <f t="shared" si="190"/>
        <v>Low</v>
      </c>
      <c r="AI892">
        <f t="shared" si="191"/>
        <v>1</v>
      </c>
      <c r="AJ892">
        <f t="shared" si="192"/>
        <v>0</v>
      </c>
      <c r="AK892" t="str">
        <f t="shared" si="193"/>
        <v>Low</v>
      </c>
    </row>
    <row r="893" spans="1:37" x14ac:dyDescent="0.25">
      <c r="A893" s="9">
        <v>44599.083333333336</v>
      </c>
      <c r="B893" s="1" t="str">
        <f t="shared" si="182"/>
        <v>Monday</v>
      </c>
      <c r="C893" s="1" t="str">
        <f t="shared" si="183"/>
        <v>Weekday</v>
      </c>
      <c r="D893" s="4">
        <f t="shared" si="184"/>
        <v>2</v>
      </c>
      <c r="E893" s="4" t="str">
        <f t="shared" si="185"/>
        <v>Off-Peak</v>
      </c>
      <c r="F893">
        <v>23.978815453469402</v>
      </c>
      <c r="G893">
        <v>35.2378879937759</v>
      </c>
      <c r="H893">
        <v>1567.58782257389</v>
      </c>
      <c r="I893">
        <v>5</v>
      </c>
      <c r="J893" t="s">
        <v>12</v>
      </c>
      <c r="K893" t="s">
        <v>11</v>
      </c>
      <c r="L893">
        <v>24.214642074221199</v>
      </c>
      <c r="M893" t="s">
        <v>21</v>
      </c>
      <c r="N893" t="s">
        <v>14</v>
      </c>
      <c r="O893">
        <v>74.088475128194204</v>
      </c>
      <c r="P893">
        <f t="shared" si="194"/>
        <v>574.98359055154299</v>
      </c>
      <c r="Q893">
        <f t="shared" si="186"/>
        <v>1776.5538723279267</v>
      </c>
      <c r="T893">
        <f t="shared" si="195"/>
        <v>75.000243825858661</v>
      </c>
      <c r="U893">
        <f t="shared" si="187"/>
        <v>0.91176869766445634</v>
      </c>
      <c r="AC893" t="str">
        <f t="shared" si="188"/>
        <v>Medium</v>
      </c>
      <c r="AD893" t="str">
        <f t="shared" si="189"/>
        <v>High</v>
      </c>
      <c r="AH893" t="str">
        <f t="shared" si="190"/>
        <v>Low</v>
      </c>
      <c r="AI893">
        <f t="shared" si="191"/>
        <v>0</v>
      </c>
      <c r="AJ893">
        <f t="shared" si="192"/>
        <v>1</v>
      </c>
      <c r="AK893" t="str">
        <f t="shared" si="193"/>
        <v>Medium</v>
      </c>
    </row>
    <row r="894" spans="1:37" x14ac:dyDescent="0.25">
      <c r="A894" s="9">
        <v>44599.125</v>
      </c>
      <c r="B894" s="1" t="str">
        <f t="shared" si="182"/>
        <v>Monday</v>
      </c>
      <c r="C894" s="1" t="str">
        <f t="shared" si="183"/>
        <v>Weekday</v>
      </c>
      <c r="D894" s="4">
        <f t="shared" si="184"/>
        <v>3</v>
      </c>
      <c r="E894" s="4" t="str">
        <f t="shared" si="185"/>
        <v>Off-Peak</v>
      </c>
      <c r="F894">
        <v>22.7312032618456</v>
      </c>
      <c r="G894">
        <v>52.431767102270001</v>
      </c>
      <c r="H894">
        <v>1353.6937557727999</v>
      </c>
      <c r="I894">
        <v>3</v>
      </c>
      <c r="J894" t="s">
        <v>12</v>
      </c>
      <c r="K894" t="s">
        <v>11</v>
      </c>
      <c r="L894">
        <v>2.7441900450066701</v>
      </c>
      <c r="M894" t="s">
        <v>16</v>
      </c>
      <c r="N894" t="s">
        <v>14</v>
      </c>
      <c r="O894">
        <v>70.681573215254801</v>
      </c>
      <c r="P894">
        <f t="shared" si="194"/>
        <v>516.70760173134011</v>
      </c>
      <c r="Q894">
        <f t="shared" si="186"/>
        <v>1606.6772076229786</v>
      </c>
      <c r="T894">
        <f t="shared" si="195"/>
        <v>72.50225135482853</v>
      </c>
      <c r="U894">
        <f t="shared" si="187"/>
        <v>1.8206781395737295</v>
      </c>
      <c r="AC894" t="str">
        <f t="shared" si="188"/>
        <v>Low</v>
      </c>
      <c r="AD894" t="str">
        <f t="shared" si="189"/>
        <v>Medium</v>
      </c>
      <c r="AH894" t="str">
        <f t="shared" si="190"/>
        <v>Low</v>
      </c>
      <c r="AI894">
        <f t="shared" si="191"/>
        <v>0</v>
      </c>
      <c r="AJ894">
        <f t="shared" si="192"/>
        <v>1</v>
      </c>
      <c r="AK894" t="str">
        <f t="shared" si="193"/>
        <v>Medium</v>
      </c>
    </row>
    <row r="895" spans="1:37" x14ac:dyDescent="0.25">
      <c r="A895" s="9">
        <v>44599.166666666664</v>
      </c>
      <c r="B895" s="1" t="str">
        <f t="shared" si="182"/>
        <v>Monday</v>
      </c>
      <c r="C895" s="1" t="str">
        <f t="shared" si="183"/>
        <v>Weekday</v>
      </c>
      <c r="D895" s="4">
        <f t="shared" si="184"/>
        <v>4</v>
      </c>
      <c r="E895" s="4" t="str">
        <f t="shared" si="185"/>
        <v>Off-Peak</v>
      </c>
      <c r="F895">
        <v>29.6789825657224</v>
      </c>
      <c r="G895">
        <v>56.636714408747899</v>
      </c>
      <c r="H895">
        <v>1977.6384877309099</v>
      </c>
      <c r="I895">
        <v>2</v>
      </c>
      <c r="J895" t="s">
        <v>12</v>
      </c>
      <c r="K895" t="s">
        <v>11</v>
      </c>
      <c r="L895">
        <v>5.7514813343474396</v>
      </c>
      <c r="M895" t="s">
        <v>16</v>
      </c>
      <c r="N895" t="s">
        <v>19</v>
      </c>
      <c r="O895">
        <v>89.392006186177397</v>
      </c>
      <c r="P895">
        <f t="shared" si="194"/>
        <v>880.84200613645419</v>
      </c>
      <c r="Q895">
        <f t="shared" si="186"/>
        <v>2653.0637931145079</v>
      </c>
      <c r="T895">
        <f t="shared" si="195"/>
        <v>86.413225059625802</v>
      </c>
      <c r="U895">
        <f t="shared" si="187"/>
        <v>2.9787811265515955</v>
      </c>
      <c r="AC895" t="str">
        <f t="shared" si="188"/>
        <v>Low</v>
      </c>
      <c r="AD895" t="str">
        <f t="shared" si="189"/>
        <v>High</v>
      </c>
      <c r="AH895" t="str">
        <f t="shared" si="190"/>
        <v>High</v>
      </c>
      <c r="AI895">
        <f t="shared" si="191"/>
        <v>0</v>
      </c>
      <c r="AJ895">
        <f t="shared" si="192"/>
        <v>1</v>
      </c>
      <c r="AK895" t="str">
        <f t="shared" si="193"/>
        <v>High</v>
      </c>
    </row>
    <row r="896" spans="1:37" x14ac:dyDescent="0.25">
      <c r="A896" s="9">
        <v>44599.208333333336</v>
      </c>
      <c r="B896" s="1" t="str">
        <f t="shared" si="182"/>
        <v>Monday</v>
      </c>
      <c r="C896" s="1" t="str">
        <f t="shared" si="183"/>
        <v>Weekday</v>
      </c>
      <c r="D896" s="4">
        <f t="shared" si="184"/>
        <v>5</v>
      </c>
      <c r="E896" s="4" t="str">
        <f t="shared" si="185"/>
        <v>Off-Peak</v>
      </c>
      <c r="F896">
        <v>28.3438995352011</v>
      </c>
      <c r="G896">
        <v>50.747626883594897</v>
      </c>
      <c r="H896">
        <v>1345.8167755377201</v>
      </c>
      <c r="I896">
        <v>0</v>
      </c>
      <c r="J896" t="s">
        <v>12</v>
      </c>
      <c r="K896" t="s">
        <v>12</v>
      </c>
      <c r="L896">
        <v>29.9447144314247</v>
      </c>
      <c r="M896" t="s">
        <v>13</v>
      </c>
      <c r="N896" t="s">
        <v>19</v>
      </c>
      <c r="O896">
        <v>82.976827024206102</v>
      </c>
      <c r="P896">
        <f t="shared" si="194"/>
        <v>803.37664086157315</v>
      </c>
      <c r="Q896">
        <f t="shared" si="186"/>
        <v>2351.8868489238575</v>
      </c>
      <c r="T896">
        <f t="shared" si="195"/>
        <v>83.740096838506332</v>
      </c>
      <c r="U896">
        <f t="shared" si="187"/>
        <v>0.76326981430023011</v>
      </c>
      <c r="AC896" t="str">
        <f t="shared" si="188"/>
        <v>Low</v>
      </c>
      <c r="AD896" t="str">
        <f t="shared" si="189"/>
        <v>Medium</v>
      </c>
      <c r="AH896" t="str">
        <f t="shared" si="190"/>
        <v>High</v>
      </c>
      <c r="AI896">
        <f t="shared" si="191"/>
        <v>0</v>
      </c>
      <c r="AJ896">
        <f t="shared" si="192"/>
        <v>0</v>
      </c>
      <c r="AK896" t="str">
        <f t="shared" si="193"/>
        <v>High</v>
      </c>
    </row>
    <row r="897" spans="1:37" x14ac:dyDescent="0.25">
      <c r="A897" s="9">
        <v>44599.25</v>
      </c>
      <c r="B897" s="1" t="str">
        <f t="shared" si="182"/>
        <v>Monday</v>
      </c>
      <c r="C897" s="1" t="str">
        <f t="shared" si="183"/>
        <v>Weekday</v>
      </c>
      <c r="D897" s="4">
        <f t="shared" si="184"/>
        <v>6</v>
      </c>
      <c r="E897" s="4" t="str">
        <f t="shared" si="185"/>
        <v>Off-Peak</v>
      </c>
      <c r="F897">
        <v>23.757530494056802</v>
      </c>
      <c r="G897">
        <v>32.637693888999898</v>
      </c>
      <c r="H897">
        <v>1131.59596185344</v>
      </c>
      <c r="I897">
        <v>9</v>
      </c>
      <c r="J897" t="s">
        <v>11</v>
      </c>
      <c r="K897" t="s">
        <v>11</v>
      </c>
      <c r="L897">
        <v>8.0158823956382808</v>
      </c>
      <c r="M897" t="s">
        <v>16</v>
      </c>
      <c r="N897" t="s">
        <v>19</v>
      </c>
      <c r="O897">
        <v>82.210069241384801</v>
      </c>
      <c r="P897">
        <f t="shared" si="194"/>
        <v>564.42025517603884</v>
      </c>
      <c r="Q897">
        <f t="shared" si="186"/>
        <v>1953.1082269207204</v>
      </c>
      <c r="T897">
        <f t="shared" si="195"/>
        <v>74.557182940211618</v>
      </c>
      <c r="U897">
        <f t="shared" si="187"/>
        <v>7.6528863011731829</v>
      </c>
      <c r="AC897" t="str">
        <f t="shared" si="188"/>
        <v>High</v>
      </c>
      <c r="AD897" t="str">
        <f t="shared" si="189"/>
        <v>Medium</v>
      </c>
      <c r="AH897" t="str">
        <f t="shared" si="190"/>
        <v>High</v>
      </c>
      <c r="AI897">
        <f t="shared" si="191"/>
        <v>1</v>
      </c>
      <c r="AJ897">
        <f t="shared" si="192"/>
        <v>1</v>
      </c>
      <c r="AK897" t="str">
        <f t="shared" si="193"/>
        <v>Medium</v>
      </c>
    </row>
    <row r="898" spans="1:37" x14ac:dyDescent="0.25">
      <c r="A898" s="9">
        <v>44599.291666666664</v>
      </c>
      <c r="B898" s="1" t="str">
        <f t="shared" si="182"/>
        <v>Monday</v>
      </c>
      <c r="C898" s="1" t="str">
        <f t="shared" si="183"/>
        <v>Weekday</v>
      </c>
      <c r="D898" s="4">
        <f t="shared" si="184"/>
        <v>7</v>
      </c>
      <c r="E898" s="4" t="str">
        <f t="shared" si="185"/>
        <v>Off-Peak</v>
      </c>
      <c r="F898">
        <v>21.761401090795498</v>
      </c>
      <c r="G898">
        <v>32.855502643884201</v>
      </c>
      <c r="H898">
        <v>1521.8703735752599</v>
      </c>
      <c r="I898">
        <v>2</v>
      </c>
      <c r="J898" t="s">
        <v>11</v>
      </c>
      <c r="K898" t="s">
        <v>11</v>
      </c>
      <c r="L898">
        <v>16.450200011951701</v>
      </c>
      <c r="M898" t="s">
        <v>13</v>
      </c>
      <c r="N898" t="s">
        <v>14</v>
      </c>
      <c r="O898">
        <v>73.552686330934705</v>
      </c>
      <c r="P898">
        <f t="shared" si="194"/>
        <v>473.55857743447552</v>
      </c>
      <c r="Q898">
        <f t="shared" si="186"/>
        <v>1600.6095085529416</v>
      </c>
      <c r="T898">
        <f t="shared" si="195"/>
        <v>70.56049530440167</v>
      </c>
      <c r="U898">
        <f t="shared" si="187"/>
        <v>2.9921910265330354</v>
      </c>
      <c r="AC898" t="str">
        <f t="shared" si="188"/>
        <v>Low</v>
      </c>
      <c r="AD898" t="str">
        <f t="shared" si="189"/>
        <v>High</v>
      </c>
      <c r="AH898" t="str">
        <f t="shared" si="190"/>
        <v>Low</v>
      </c>
      <c r="AI898">
        <f t="shared" si="191"/>
        <v>1</v>
      </c>
      <c r="AJ898">
        <f t="shared" si="192"/>
        <v>1</v>
      </c>
      <c r="AK898" t="str">
        <f t="shared" si="193"/>
        <v>Low</v>
      </c>
    </row>
    <row r="899" spans="1:37" x14ac:dyDescent="0.25">
      <c r="A899" s="9">
        <v>44599.333333333336</v>
      </c>
      <c r="B899" s="1" t="str">
        <f t="shared" si="182"/>
        <v>Monday</v>
      </c>
      <c r="C899" s="1" t="str">
        <f t="shared" si="183"/>
        <v>Weekday</v>
      </c>
      <c r="D899" s="4">
        <f t="shared" si="184"/>
        <v>8</v>
      </c>
      <c r="E899" s="4" t="str">
        <f t="shared" si="185"/>
        <v>Peak</v>
      </c>
      <c r="F899">
        <v>21.210963225676899</v>
      </c>
      <c r="G899">
        <v>54.613570197004101</v>
      </c>
      <c r="H899">
        <v>1698.85315574533</v>
      </c>
      <c r="I899">
        <v>5</v>
      </c>
      <c r="J899" t="s">
        <v>11</v>
      </c>
      <c r="K899" t="s">
        <v>11</v>
      </c>
      <c r="L899">
        <v>5.9682082559457204</v>
      </c>
      <c r="M899" t="s">
        <v>17</v>
      </c>
      <c r="N899" t="s">
        <v>19</v>
      </c>
      <c r="O899">
        <v>77.217262579186297</v>
      </c>
      <c r="P899">
        <f t="shared" si="194"/>
        <v>449.90496096101776</v>
      </c>
      <c r="Q899">
        <f t="shared" si="186"/>
        <v>1637.8525169545576</v>
      </c>
      <c r="T899">
        <f t="shared" si="195"/>
        <v>69.458398312990766</v>
      </c>
      <c r="U899">
        <f t="shared" si="187"/>
        <v>7.7588642661955305</v>
      </c>
      <c r="AC899" t="str">
        <f t="shared" si="188"/>
        <v>Medium</v>
      </c>
      <c r="AD899" t="str">
        <f t="shared" si="189"/>
        <v>High</v>
      </c>
      <c r="AH899" t="str">
        <f t="shared" si="190"/>
        <v>High</v>
      </c>
      <c r="AI899">
        <f t="shared" si="191"/>
        <v>1</v>
      </c>
      <c r="AJ899">
        <f t="shared" si="192"/>
        <v>1</v>
      </c>
      <c r="AK899" t="str">
        <f t="shared" si="193"/>
        <v>Low</v>
      </c>
    </row>
    <row r="900" spans="1:37" x14ac:dyDescent="0.25">
      <c r="A900" s="9">
        <v>44599.375</v>
      </c>
      <c r="B900" s="1" t="str">
        <f t="shared" ref="B900:B963" si="196">TEXT(A900,"dddd")</f>
        <v>Monday</v>
      </c>
      <c r="C900" s="1" t="str">
        <f t="shared" ref="C900:C963" si="197">IF(OR(B900="Saturday", B900="Sunday"), "Weekend", "Weekday")</f>
        <v>Weekday</v>
      </c>
      <c r="D900" s="4">
        <f t="shared" ref="D900:D963" si="198">HOUR(A900)</f>
        <v>9</v>
      </c>
      <c r="E900" s="4" t="str">
        <f t="shared" ref="E900:E963" si="199">IF(AND(D900&gt;=8, D900&lt;22), "Peak", "Off-Peak")</f>
        <v>Peak</v>
      </c>
      <c r="F900">
        <v>20.979576926282601</v>
      </c>
      <c r="G900">
        <v>49.9883465948949</v>
      </c>
      <c r="H900">
        <v>1495.3817607892299</v>
      </c>
      <c r="I900">
        <v>0</v>
      </c>
      <c r="J900" t="s">
        <v>11</v>
      </c>
      <c r="K900" t="s">
        <v>11</v>
      </c>
      <c r="L900">
        <v>12.516925944072399</v>
      </c>
      <c r="M900" t="s">
        <v>17</v>
      </c>
      <c r="N900" t="s">
        <v>19</v>
      </c>
      <c r="O900">
        <v>75.642665788286607</v>
      </c>
      <c r="P900">
        <f t="shared" si="194"/>
        <v>440.14264800580929</v>
      </c>
      <c r="Q900">
        <f t="shared" ref="Q900:Q963" si="200">F900*O900</f>
        <v>1586.9511258144439</v>
      </c>
      <c r="T900">
        <f t="shared" si="195"/>
        <v>68.995112335451381</v>
      </c>
      <c r="U900">
        <f t="shared" ref="U900:U963" si="201">ABS(O900-T900)</f>
        <v>6.6475534528352256</v>
      </c>
      <c r="AC900" t="str">
        <f t="shared" ref="AC900:AC963" si="202">IF(I900 &lt;= 4, "Low", IF(I900 &lt;= 5, "Medium", "High"))</f>
        <v>Low</v>
      </c>
      <c r="AD900" t="str">
        <f t="shared" ref="AD900:AD963" si="203">IF(H900 &lt;= 1000, "Low", IF(H900 &lt;= 1500, "Medium", "High"))</f>
        <v>Medium</v>
      </c>
      <c r="AH900" t="str">
        <f t="shared" ref="AH900:AH963" si="204">IF(O900&gt;=$V$4, "High", "Low")</f>
        <v>Low</v>
      </c>
      <c r="AI900">
        <f t="shared" ref="AI900:AI963" si="205">IF(J900 = "On", 1, 0)</f>
        <v>1</v>
      </c>
      <c r="AJ900">
        <f t="shared" ref="AJ900:AJ963" si="206">IF(K900 = "On", 1, 0)</f>
        <v>1</v>
      </c>
      <c r="AK900" t="str">
        <f t="shared" ref="AK900:AK963" si="207">IF(F900 &lt;= 22, "Low", IF(F900 &lt;= 26, "Medium", "High"))</f>
        <v>Low</v>
      </c>
    </row>
    <row r="901" spans="1:37" x14ac:dyDescent="0.25">
      <c r="A901" s="9">
        <v>44599.416666666664</v>
      </c>
      <c r="B901" s="1" t="str">
        <f t="shared" si="196"/>
        <v>Monday</v>
      </c>
      <c r="C901" s="1" t="str">
        <f t="shared" si="197"/>
        <v>Weekday</v>
      </c>
      <c r="D901" s="4">
        <f t="shared" si="198"/>
        <v>10</v>
      </c>
      <c r="E901" s="4" t="str">
        <f t="shared" si="199"/>
        <v>Peak</v>
      </c>
      <c r="F901">
        <v>26.546250733650101</v>
      </c>
      <c r="G901">
        <v>41.288423085630001</v>
      </c>
      <c r="H901">
        <v>1870.8443674668199</v>
      </c>
      <c r="I901">
        <v>6</v>
      </c>
      <c r="J901" t="s">
        <v>12</v>
      </c>
      <c r="K901" t="s">
        <v>12</v>
      </c>
      <c r="L901">
        <v>10.218423476786899</v>
      </c>
      <c r="M901" t="s">
        <v>15</v>
      </c>
      <c r="N901" t="s">
        <v>14</v>
      </c>
      <c r="O901">
        <v>79.107979045016094</v>
      </c>
      <c r="P901">
        <f t="shared" ref="P901:P964" si="208">F901^2</f>
        <v>704.70342801381855</v>
      </c>
      <c r="Q901">
        <f t="shared" si="200"/>
        <v>2100.0202467613353</v>
      </c>
      <c r="T901">
        <f t="shared" ref="T901:T964" si="209">($S$6*F901)+$R$4</f>
        <v>80.140810776716407</v>
      </c>
      <c r="U901">
        <f t="shared" si="201"/>
        <v>1.0328317317003126</v>
      </c>
      <c r="AC901" t="str">
        <f t="shared" si="202"/>
        <v>High</v>
      </c>
      <c r="AD901" t="str">
        <f t="shared" si="203"/>
        <v>High</v>
      </c>
      <c r="AH901" t="str">
        <f t="shared" si="204"/>
        <v>High</v>
      </c>
      <c r="AI901">
        <f t="shared" si="205"/>
        <v>0</v>
      </c>
      <c r="AJ901">
        <f t="shared" si="206"/>
        <v>0</v>
      </c>
      <c r="AK901" t="str">
        <f t="shared" si="207"/>
        <v>High</v>
      </c>
    </row>
    <row r="902" spans="1:37" x14ac:dyDescent="0.25">
      <c r="A902" s="9">
        <v>44599.458333333336</v>
      </c>
      <c r="B902" s="1" t="str">
        <f t="shared" si="196"/>
        <v>Monday</v>
      </c>
      <c r="C902" s="1" t="str">
        <f t="shared" si="197"/>
        <v>Weekday</v>
      </c>
      <c r="D902" s="4">
        <f t="shared" si="198"/>
        <v>11</v>
      </c>
      <c r="E902" s="4" t="str">
        <f t="shared" si="199"/>
        <v>Peak</v>
      </c>
      <c r="F902">
        <v>22.615622500760999</v>
      </c>
      <c r="G902">
        <v>59.664299321859502</v>
      </c>
      <c r="H902">
        <v>1249.85639088791</v>
      </c>
      <c r="I902">
        <v>4</v>
      </c>
      <c r="J902" t="s">
        <v>12</v>
      </c>
      <c r="K902" t="s">
        <v>11</v>
      </c>
      <c r="L902">
        <v>29.7456934746588</v>
      </c>
      <c r="M902" t="s">
        <v>16</v>
      </c>
      <c r="N902" t="s">
        <v>14</v>
      </c>
      <c r="O902">
        <v>72.992079373321204</v>
      </c>
      <c r="P902">
        <f t="shared" si="208"/>
        <v>511.46638109692719</v>
      </c>
      <c r="Q902">
        <f t="shared" si="200"/>
        <v>1650.7613126526157</v>
      </c>
      <c r="T902">
        <f t="shared" si="209"/>
        <v>72.270833392641507</v>
      </c>
      <c r="U902">
        <f t="shared" si="201"/>
        <v>0.72124598067969714</v>
      </c>
      <c r="AC902" t="str">
        <f t="shared" si="202"/>
        <v>Low</v>
      </c>
      <c r="AD902" t="str">
        <f t="shared" si="203"/>
        <v>Medium</v>
      </c>
      <c r="AH902" t="str">
        <f t="shared" si="204"/>
        <v>Low</v>
      </c>
      <c r="AI902">
        <f t="shared" si="205"/>
        <v>0</v>
      </c>
      <c r="AJ902">
        <f t="shared" si="206"/>
        <v>1</v>
      </c>
      <c r="AK902" t="str">
        <f t="shared" si="207"/>
        <v>Medium</v>
      </c>
    </row>
    <row r="903" spans="1:37" x14ac:dyDescent="0.25">
      <c r="A903" s="9">
        <v>44599.5</v>
      </c>
      <c r="B903" s="1" t="str">
        <f t="shared" si="196"/>
        <v>Monday</v>
      </c>
      <c r="C903" s="1" t="str">
        <f t="shared" si="197"/>
        <v>Weekday</v>
      </c>
      <c r="D903" s="4">
        <f t="shared" si="198"/>
        <v>12</v>
      </c>
      <c r="E903" s="4" t="str">
        <f t="shared" si="199"/>
        <v>Peak</v>
      </c>
      <c r="F903">
        <v>21.862446594573001</v>
      </c>
      <c r="G903">
        <v>41.168921549781203</v>
      </c>
      <c r="H903">
        <v>1858.02594028782</v>
      </c>
      <c r="I903">
        <v>0</v>
      </c>
      <c r="J903" t="s">
        <v>12</v>
      </c>
      <c r="K903" t="s">
        <v>12</v>
      </c>
      <c r="L903">
        <v>11.7920131487726</v>
      </c>
      <c r="M903" t="s">
        <v>20</v>
      </c>
      <c r="N903" t="s">
        <v>14</v>
      </c>
      <c r="O903">
        <v>67.254142459000505</v>
      </c>
      <c r="P903">
        <f t="shared" si="208"/>
        <v>477.96657110055662</v>
      </c>
      <c r="Q903">
        <f t="shared" si="200"/>
        <v>1470.3400977737031</v>
      </c>
      <c r="T903">
        <f t="shared" si="209"/>
        <v>70.76281050247546</v>
      </c>
      <c r="U903">
        <f t="shared" si="201"/>
        <v>3.5086680434749553</v>
      </c>
      <c r="AC903" t="str">
        <f t="shared" si="202"/>
        <v>Low</v>
      </c>
      <c r="AD903" t="str">
        <f t="shared" si="203"/>
        <v>High</v>
      </c>
      <c r="AH903" t="str">
        <f t="shared" si="204"/>
        <v>Low</v>
      </c>
      <c r="AI903">
        <f t="shared" si="205"/>
        <v>0</v>
      </c>
      <c r="AJ903">
        <f t="shared" si="206"/>
        <v>0</v>
      </c>
      <c r="AK903" t="str">
        <f t="shared" si="207"/>
        <v>Low</v>
      </c>
    </row>
    <row r="904" spans="1:37" x14ac:dyDescent="0.25">
      <c r="A904" s="9">
        <v>44599.541666666664</v>
      </c>
      <c r="B904" s="1" t="str">
        <f t="shared" si="196"/>
        <v>Monday</v>
      </c>
      <c r="C904" s="1" t="str">
        <f t="shared" si="197"/>
        <v>Weekday</v>
      </c>
      <c r="D904" s="4">
        <f t="shared" si="198"/>
        <v>13</v>
      </c>
      <c r="E904" s="4" t="str">
        <f t="shared" si="199"/>
        <v>Peak</v>
      </c>
      <c r="F904">
        <v>24.526268360549199</v>
      </c>
      <c r="G904">
        <v>47.728762621791397</v>
      </c>
      <c r="H904">
        <v>1810.48124886848</v>
      </c>
      <c r="I904">
        <v>4</v>
      </c>
      <c r="J904" t="s">
        <v>11</v>
      </c>
      <c r="K904" t="s">
        <v>11</v>
      </c>
      <c r="L904">
        <v>8.6701264359143195</v>
      </c>
      <c r="M904" t="s">
        <v>18</v>
      </c>
      <c r="N904" t="s">
        <v>19</v>
      </c>
      <c r="O904">
        <v>80.1329725987259</v>
      </c>
      <c r="P904">
        <f t="shared" si="208"/>
        <v>601.53783969367669</v>
      </c>
      <c r="Q904">
        <f t="shared" si="200"/>
        <v>1965.362790484887</v>
      </c>
      <c r="T904">
        <f t="shared" si="209"/>
        <v>76.096364278440163</v>
      </c>
      <c r="U904">
        <f t="shared" si="201"/>
        <v>4.0366083202857368</v>
      </c>
      <c r="AC904" t="str">
        <f t="shared" si="202"/>
        <v>Low</v>
      </c>
      <c r="AD904" t="str">
        <f t="shared" si="203"/>
        <v>High</v>
      </c>
      <c r="AH904" t="str">
        <f t="shared" si="204"/>
        <v>High</v>
      </c>
      <c r="AI904">
        <f t="shared" si="205"/>
        <v>1</v>
      </c>
      <c r="AJ904">
        <f t="shared" si="206"/>
        <v>1</v>
      </c>
      <c r="AK904" t="str">
        <f t="shared" si="207"/>
        <v>Medium</v>
      </c>
    </row>
    <row r="905" spans="1:37" x14ac:dyDescent="0.25">
      <c r="A905" s="9">
        <v>44599.583333333336</v>
      </c>
      <c r="B905" s="1" t="str">
        <f t="shared" si="196"/>
        <v>Monday</v>
      </c>
      <c r="C905" s="1" t="str">
        <f t="shared" si="197"/>
        <v>Weekday</v>
      </c>
      <c r="D905" s="4">
        <f t="shared" si="198"/>
        <v>14</v>
      </c>
      <c r="E905" s="4" t="str">
        <f t="shared" si="199"/>
        <v>Peak</v>
      </c>
      <c r="F905">
        <v>26.035979346316498</v>
      </c>
      <c r="G905">
        <v>44.444868728322803</v>
      </c>
      <c r="H905">
        <v>1558.7060387655799</v>
      </c>
      <c r="I905">
        <v>4</v>
      </c>
      <c r="J905" t="s">
        <v>12</v>
      </c>
      <c r="K905" t="s">
        <v>12</v>
      </c>
      <c r="L905">
        <v>4.7398465964290102</v>
      </c>
      <c r="M905" t="s">
        <v>18</v>
      </c>
      <c r="N905" t="s">
        <v>14</v>
      </c>
      <c r="O905">
        <v>77.5451627844336</v>
      </c>
      <c r="P905">
        <f t="shared" si="208"/>
        <v>677.87222052181926</v>
      </c>
      <c r="Q905">
        <f t="shared" si="200"/>
        <v>2018.964256662264</v>
      </c>
      <c r="T905">
        <f t="shared" si="209"/>
        <v>79.11913585858143</v>
      </c>
      <c r="U905">
        <f t="shared" si="201"/>
        <v>1.5739730741478297</v>
      </c>
      <c r="AC905" t="str">
        <f t="shared" si="202"/>
        <v>Low</v>
      </c>
      <c r="AD905" t="str">
        <f t="shared" si="203"/>
        <v>High</v>
      </c>
      <c r="AH905" t="str">
        <f t="shared" si="204"/>
        <v>High</v>
      </c>
      <c r="AI905">
        <f t="shared" si="205"/>
        <v>0</v>
      </c>
      <c r="AJ905">
        <f t="shared" si="206"/>
        <v>0</v>
      </c>
      <c r="AK905" t="str">
        <f t="shared" si="207"/>
        <v>High</v>
      </c>
    </row>
    <row r="906" spans="1:37" x14ac:dyDescent="0.25">
      <c r="A906" s="9">
        <v>44599.625</v>
      </c>
      <c r="B906" s="1" t="str">
        <f t="shared" si="196"/>
        <v>Monday</v>
      </c>
      <c r="C906" s="1" t="str">
        <f t="shared" si="197"/>
        <v>Weekday</v>
      </c>
      <c r="D906" s="4">
        <f t="shared" si="198"/>
        <v>15</v>
      </c>
      <c r="E906" s="4" t="str">
        <f t="shared" si="199"/>
        <v>Peak</v>
      </c>
      <c r="F906">
        <v>22.390822256816399</v>
      </c>
      <c r="G906">
        <v>41.211849321635498</v>
      </c>
      <c r="H906">
        <v>1672.3637083549499</v>
      </c>
      <c r="I906">
        <v>8</v>
      </c>
      <c r="J906" t="s">
        <v>12</v>
      </c>
      <c r="K906" t="s">
        <v>12</v>
      </c>
      <c r="L906">
        <v>29.770186120118399</v>
      </c>
      <c r="M906" t="s">
        <v>16</v>
      </c>
      <c r="N906" t="s">
        <v>14</v>
      </c>
      <c r="O906">
        <v>73.936999733188301</v>
      </c>
      <c r="P906">
        <f t="shared" si="208"/>
        <v>501.34892133634463</v>
      </c>
      <c r="Q906">
        <f t="shared" si="200"/>
        <v>1655.5102192281008</v>
      </c>
      <c r="T906">
        <f t="shared" si="209"/>
        <v>71.820734138538768</v>
      </c>
      <c r="U906">
        <f t="shared" si="201"/>
        <v>2.1162655946495335</v>
      </c>
      <c r="AC906" t="str">
        <f t="shared" si="202"/>
        <v>High</v>
      </c>
      <c r="AD906" t="str">
        <f t="shared" si="203"/>
        <v>High</v>
      </c>
      <c r="AH906" t="str">
        <f t="shared" si="204"/>
        <v>Low</v>
      </c>
      <c r="AI906">
        <f t="shared" si="205"/>
        <v>0</v>
      </c>
      <c r="AJ906">
        <f t="shared" si="206"/>
        <v>0</v>
      </c>
      <c r="AK906" t="str">
        <f t="shared" si="207"/>
        <v>Medium</v>
      </c>
    </row>
    <row r="907" spans="1:37" x14ac:dyDescent="0.25">
      <c r="A907" s="9">
        <v>44599.666666666664</v>
      </c>
      <c r="B907" s="1" t="str">
        <f t="shared" si="196"/>
        <v>Monday</v>
      </c>
      <c r="C907" s="1" t="str">
        <f t="shared" si="197"/>
        <v>Weekday</v>
      </c>
      <c r="D907" s="4">
        <f t="shared" si="198"/>
        <v>16</v>
      </c>
      <c r="E907" s="4" t="str">
        <f t="shared" si="199"/>
        <v>Peak</v>
      </c>
      <c r="F907">
        <v>25.724310586296699</v>
      </c>
      <c r="G907">
        <v>48.997705371295801</v>
      </c>
      <c r="H907">
        <v>1839.5387942810601</v>
      </c>
      <c r="I907">
        <v>9</v>
      </c>
      <c r="J907" t="s">
        <v>11</v>
      </c>
      <c r="K907" t="s">
        <v>12</v>
      </c>
      <c r="L907">
        <v>28.344691056206699</v>
      </c>
      <c r="M907" t="s">
        <v>16</v>
      </c>
      <c r="N907" t="s">
        <v>14</v>
      </c>
      <c r="O907">
        <v>90.683963970940198</v>
      </c>
      <c r="P907">
        <f t="shared" si="208"/>
        <v>661.74015514025643</v>
      </c>
      <c r="Q907">
        <f t="shared" si="200"/>
        <v>2332.7824543850052</v>
      </c>
      <c r="T907">
        <f t="shared" si="209"/>
        <v>78.495106836412731</v>
      </c>
      <c r="U907">
        <f t="shared" si="201"/>
        <v>12.188857134527467</v>
      </c>
      <c r="AC907" t="str">
        <f t="shared" si="202"/>
        <v>High</v>
      </c>
      <c r="AD907" t="str">
        <f t="shared" si="203"/>
        <v>High</v>
      </c>
      <c r="AH907" t="str">
        <f t="shared" si="204"/>
        <v>High</v>
      </c>
      <c r="AI907">
        <f t="shared" si="205"/>
        <v>1</v>
      </c>
      <c r="AJ907">
        <f t="shared" si="206"/>
        <v>0</v>
      </c>
      <c r="AK907" t="str">
        <f t="shared" si="207"/>
        <v>Medium</v>
      </c>
    </row>
    <row r="908" spans="1:37" x14ac:dyDescent="0.25">
      <c r="A908" s="9">
        <v>44599.708333333336</v>
      </c>
      <c r="B908" s="1" t="str">
        <f t="shared" si="196"/>
        <v>Monday</v>
      </c>
      <c r="C908" s="1" t="str">
        <f t="shared" si="197"/>
        <v>Weekday</v>
      </c>
      <c r="D908" s="4">
        <f t="shared" si="198"/>
        <v>17</v>
      </c>
      <c r="E908" s="4" t="str">
        <f t="shared" si="199"/>
        <v>Peak</v>
      </c>
      <c r="F908">
        <v>28.739214260468898</v>
      </c>
      <c r="G908">
        <v>40.613564455855503</v>
      </c>
      <c r="H908">
        <v>1581.02821940783</v>
      </c>
      <c r="I908">
        <v>8</v>
      </c>
      <c r="J908" t="s">
        <v>11</v>
      </c>
      <c r="K908" t="s">
        <v>11</v>
      </c>
      <c r="L908">
        <v>17.375717314754301</v>
      </c>
      <c r="M908" t="s">
        <v>13</v>
      </c>
      <c r="N908" t="s">
        <v>14</v>
      </c>
      <c r="O908">
        <v>84.486180772107204</v>
      </c>
      <c r="P908">
        <f t="shared" si="208"/>
        <v>825.94243630913888</v>
      </c>
      <c r="Q908">
        <f t="shared" si="200"/>
        <v>2428.0664512582966</v>
      </c>
      <c r="T908">
        <f t="shared" si="209"/>
        <v>84.531603377185675</v>
      </c>
      <c r="U908">
        <f t="shared" si="201"/>
        <v>4.5422605078471179E-2</v>
      </c>
      <c r="AC908" t="str">
        <f t="shared" si="202"/>
        <v>High</v>
      </c>
      <c r="AD908" t="str">
        <f t="shared" si="203"/>
        <v>High</v>
      </c>
      <c r="AH908" t="str">
        <f t="shared" si="204"/>
        <v>High</v>
      </c>
      <c r="AI908">
        <f t="shared" si="205"/>
        <v>1</v>
      </c>
      <c r="AJ908">
        <f t="shared" si="206"/>
        <v>1</v>
      </c>
      <c r="AK908" t="str">
        <f t="shared" si="207"/>
        <v>High</v>
      </c>
    </row>
    <row r="909" spans="1:37" x14ac:dyDescent="0.25">
      <c r="A909" s="9">
        <v>44599.75</v>
      </c>
      <c r="B909" s="1" t="str">
        <f t="shared" si="196"/>
        <v>Monday</v>
      </c>
      <c r="C909" s="1" t="str">
        <f t="shared" si="197"/>
        <v>Weekday</v>
      </c>
      <c r="D909" s="4">
        <f t="shared" si="198"/>
        <v>18</v>
      </c>
      <c r="E909" s="4" t="str">
        <f t="shared" si="199"/>
        <v>Peak</v>
      </c>
      <c r="F909">
        <v>29.983477896378901</v>
      </c>
      <c r="G909">
        <v>52.303995690052801</v>
      </c>
      <c r="H909">
        <v>1493.7977285382201</v>
      </c>
      <c r="I909">
        <v>0</v>
      </c>
      <c r="J909" t="s">
        <v>12</v>
      </c>
      <c r="K909" t="s">
        <v>11</v>
      </c>
      <c r="L909">
        <v>1.40998411051487</v>
      </c>
      <c r="M909" t="s">
        <v>20</v>
      </c>
      <c r="N909" t="s">
        <v>19</v>
      </c>
      <c r="O909">
        <v>74.653127777250404</v>
      </c>
      <c r="P909">
        <f t="shared" si="208"/>
        <v>899.00894676264215</v>
      </c>
      <c r="Q909">
        <f t="shared" si="200"/>
        <v>2238.3604066047374</v>
      </c>
      <c r="T909">
        <f t="shared" si="209"/>
        <v>87.022891307319156</v>
      </c>
      <c r="U909">
        <f t="shared" si="201"/>
        <v>12.369763530068752</v>
      </c>
      <c r="AC909" t="str">
        <f t="shared" si="202"/>
        <v>Low</v>
      </c>
      <c r="AD909" t="str">
        <f t="shared" si="203"/>
        <v>Medium</v>
      </c>
      <c r="AH909" t="str">
        <f t="shared" si="204"/>
        <v>Low</v>
      </c>
      <c r="AI909">
        <f t="shared" si="205"/>
        <v>0</v>
      </c>
      <c r="AJ909">
        <f t="shared" si="206"/>
        <v>1</v>
      </c>
      <c r="AK909" t="str">
        <f t="shared" si="207"/>
        <v>High</v>
      </c>
    </row>
    <row r="910" spans="1:37" x14ac:dyDescent="0.25">
      <c r="A910" s="9">
        <v>44599.791666666664</v>
      </c>
      <c r="B910" s="1" t="str">
        <f t="shared" si="196"/>
        <v>Monday</v>
      </c>
      <c r="C910" s="1" t="str">
        <f t="shared" si="197"/>
        <v>Weekday</v>
      </c>
      <c r="D910" s="4">
        <f t="shared" si="198"/>
        <v>19</v>
      </c>
      <c r="E910" s="4" t="str">
        <f t="shared" si="199"/>
        <v>Peak</v>
      </c>
      <c r="F910">
        <v>27.475826578952901</v>
      </c>
      <c r="G910">
        <v>36.330662095785001</v>
      </c>
      <c r="H910">
        <v>1013.07271373069</v>
      </c>
      <c r="I910">
        <v>1</v>
      </c>
      <c r="J910" t="s">
        <v>11</v>
      </c>
      <c r="K910" t="s">
        <v>12</v>
      </c>
      <c r="L910">
        <v>22.8916336551124</v>
      </c>
      <c r="M910" t="s">
        <v>17</v>
      </c>
      <c r="N910" t="s">
        <v>14</v>
      </c>
      <c r="O910">
        <v>76.260715118371493</v>
      </c>
      <c r="P910">
        <f t="shared" si="208"/>
        <v>754.92104619669465</v>
      </c>
      <c r="Q910">
        <f t="shared" si="200"/>
        <v>2095.3261833793067</v>
      </c>
      <c r="T910">
        <f t="shared" si="209"/>
        <v>82.002024925157528</v>
      </c>
      <c r="U910">
        <f t="shared" si="201"/>
        <v>5.7413098067860346</v>
      </c>
      <c r="AC910" t="str">
        <f t="shared" si="202"/>
        <v>Low</v>
      </c>
      <c r="AD910" t="str">
        <f t="shared" si="203"/>
        <v>Medium</v>
      </c>
      <c r="AH910" t="str">
        <f t="shared" si="204"/>
        <v>Low</v>
      </c>
      <c r="AI910">
        <f t="shared" si="205"/>
        <v>1</v>
      </c>
      <c r="AJ910">
        <f t="shared" si="206"/>
        <v>0</v>
      </c>
      <c r="AK910" t="str">
        <f t="shared" si="207"/>
        <v>High</v>
      </c>
    </row>
    <row r="911" spans="1:37" x14ac:dyDescent="0.25">
      <c r="A911" s="9">
        <v>44599.833333333336</v>
      </c>
      <c r="B911" s="1" t="str">
        <f t="shared" si="196"/>
        <v>Monday</v>
      </c>
      <c r="C911" s="1" t="str">
        <f t="shared" si="197"/>
        <v>Weekday</v>
      </c>
      <c r="D911" s="4">
        <f t="shared" si="198"/>
        <v>20</v>
      </c>
      <c r="E911" s="4" t="str">
        <f t="shared" si="199"/>
        <v>Peak</v>
      </c>
      <c r="F911">
        <v>24.217229983102499</v>
      </c>
      <c r="G911">
        <v>45.409648410202102</v>
      </c>
      <c r="H911">
        <v>1407.69448456092</v>
      </c>
      <c r="I911">
        <v>1</v>
      </c>
      <c r="J911" t="s">
        <v>12</v>
      </c>
      <c r="K911" t="s">
        <v>12</v>
      </c>
      <c r="L911">
        <v>8.7468447543766406</v>
      </c>
      <c r="M911" t="s">
        <v>21</v>
      </c>
      <c r="N911" t="s">
        <v>19</v>
      </c>
      <c r="O911">
        <v>64.045923582876696</v>
      </c>
      <c r="P911">
        <f t="shared" si="208"/>
        <v>586.47422805447866</v>
      </c>
      <c r="Q911">
        <f t="shared" si="200"/>
        <v>1551.014860886733</v>
      </c>
      <c r="T911">
        <f t="shared" si="209"/>
        <v>75.47760185746985</v>
      </c>
      <c r="U911">
        <f t="shared" si="201"/>
        <v>11.431678274593153</v>
      </c>
      <c r="AC911" t="str">
        <f t="shared" si="202"/>
        <v>Low</v>
      </c>
      <c r="AD911" t="str">
        <f t="shared" si="203"/>
        <v>Medium</v>
      </c>
      <c r="AH911" t="str">
        <f t="shared" si="204"/>
        <v>Low</v>
      </c>
      <c r="AI911">
        <f t="shared" si="205"/>
        <v>0</v>
      </c>
      <c r="AJ911">
        <f t="shared" si="206"/>
        <v>0</v>
      </c>
      <c r="AK911" t="str">
        <f t="shared" si="207"/>
        <v>Medium</v>
      </c>
    </row>
    <row r="912" spans="1:37" x14ac:dyDescent="0.25">
      <c r="A912" s="9">
        <v>44599.875</v>
      </c>
      <c r="B912" s="1" t="str">
        <f t="shared" si="196"/>
        <v>Monday</v>
      </c>
      <c r="C912" s="1" t="str">
        <f t="shared" si="197"/>
        <v>Weekday</v>
      </c>
      <c r="D912" s="4">
        <f t="shared" si="198"/>
        <v>21</v>
      </c>
      <c r="E912" s="4" t="str">
        <f t="shared" si="199"/>
        <v>Peak</v>
      </c>
      <c r="F912">
        <v>22.921286306580399</v>
      </c>
      <c r="G912">
        <v>45.049842967459398</v>
      </c>
      <c r="H912">
        <v>1770.65820031313</v>
      </c>
      <c r="I912">
        <v>4</v>
      </c>
      <c r="J912" t="s">
        <v>11</v>
      </c>
      <c r="K912" t="s">
        <v>11</v>
      </c>
      <c r="L912">
        <v>19.452681553106501</v>
      </c>
      <c r="M912" t="s">
        <v>21</v>
      </c>
      <c r="N912" t="s">
        <v>19</v>
      </c>
      <c r="O912">
        <v>77.310375648610801</v>
      </c>
      <c r="P912">
        <f t="shared" si="208"/>
        <v>525.38536594823006</v>
      </c>
      <c r="Q912">
        <f t="shared" si="200"/>
        <v>1772.0532547110895</v>
      </c>
      <c r="T912">
        <f t="shared" si="209"/>
        <v>72.882839183166439</v>
      </c>
      <c r="U912">
        <f t="shared" si="201"/>
        <v>4.4275364654443621</v>
      </c>
      <c r="AC912" t="str">
        <f t="shared" si="202"/>
        <v>Low</v>
      </c>
      <c r="AD912" t="str">
        <f t="shared" si="203"/>
        <v>High</v>
      </c>
      <c r="AH912" t="str">
        <f t="shared" si="204"/>
        <v>High</v>
      </c>
      <c r="AI912">
        <f t="shared" si="205"/>
        <v>1</v>
      </c>
      <c r="AJ912">
        <f t="shared" si="206"/>
        <v>1</v>
      </c>
      <c r="AK912" t="str">
        <f t="shared" si="207"/>
        <v>Medium</v>
      </c>
    </row>
    <row r="913" spans="1:37" x14ac:dyDescent="0.25">
      <c r="A913" s="9">
        <v>44599.916666666664</v>
      </c>
      <c r="B913" s="1" t="str">
        <f t="shared" si="196"/>
        <v>Monday</v>
      </c>
      <c r="C913" s="1" t="str">
        <f t="shared" si="197"/>
        <v>Weekday</v>
      </c>
      <c r="D913" s="4">
        <f t="shared" si="198"/>
        <v>22</v>
      </c>
      <c r="E913" s="4" t="str">
        <f t="shared" si="199"/>
        <v>Off-Peak</v>
      </c>
      <c r="F913">
        <v>21.351513328168299</v>
      </c>
      <c r="G913">
        <v>48.120405213260099</v>
      </c>
      <c r="H913">
        <v>1134.8050608354999</v>
      </c>
      <c r="I913">
        <v>6</v>
      </c>
      <c r="J913" t="s">
        <v>12</v>
      </c>
      <c r="K913" t="s">
        <v>11</v>
      </c>
      <c r="L913">
        <v>24.554575581405999</v>
      </c>
      <c r="M913" t="s">
        <v>15</v>
      </c>
      <c r="N913" t="s">
        <v>14</v>
      </c>
      <c r="O913">
        <v>74.9489798003289</v>
      </c>
      <c r="P913">
        <f t="shared" si="208"/>
        <v>455.88712140294848</v>
      </c>
      <c r="Q913">
        <f t="shared" si="200"/>
        <v>1600.274141139339</v>
      </c>
      <c r="T913">
        <f t="shared" si="209"/>
        <v>69.739810357681563</v>
      </c>
      <c r="U913">
        <f t="shared" si="201"/>
        <v>5.2091694426473367</v>
      </c>
      <c r="AC913" t="str">
        <f t="shared" si="202"/>
        <v>High</v>
      </c>
      <c r="AD913" t="str">
        <f t="shared" si="203"/>
        <v>Medium</v>
      </c>
      <c r="AH913" t="str">
        <f t="shared" si="204"/>
        <v>Low</v>
      </c>
      <c r="AI913">
        <f t="shared" si="205"/>
        <v>0</v>
      </c>
      <c r="AJ913">
        <f t="shared" si="206"/>
        <v>1</v>
      </c>
      <c r="AK913" t="str">
        <f t="shared" si="207"/>
        <v>Low</v>
      </c>
    </row>
    <row r="914" spans="1:37" x14ac:dyDescent="0.25">
      <c r="A914" s="9">
        <v>44599.958333333336</v>
      </c>
      <c r="B914" s="1" t="str">
        <f t="shared" si="196"/>
        <v>Monday</v>
      </c>
      <c r="C914" s="1" t="str">
        <f t="shared" si="197"/>
        <v>Weekday</v>
      </c>
      <c r="D914" s="4">
        <f t="shared" si="198"/>
        <v>23</v>
      </c>
      <c r="E914" s="4" t="str">
        <f t="shared" si="199"/>
        <v>Off-Peak</v>
      </c>
      <c r="F914">
        <v>24.3470156574238</v>
      </c>
      <c r="G914">
        <v>42.809669179633602</v>
      </c>
      <c r="H914">
        <v>1361.50857120864</v>
      </c>
      <c r="I914">
        <v>0</v>
      </c>
      <c r="J914" t="s">
        <v>11</v>
      </c>
      <c r="K914" t="s">
        <v>11</v>
      </c>
      <c r="L914">
        <v>24.443398536290399</v>
      </c>
      <c r="M914" t="s">
        <v>20</v>
      </c>
      <c r="N914" t="s">
        <v>19</v>
      </c>
      <c r="O914">
        <v>78.701282329076406</v>
      </c>
      <c r="P914">
        <f t="shared" si="208"/>
        <v>592.77717142283961</v>
      </c>
      <c r="Q914">
        <f t="shared" si="200"/>
        <v>1916.1413531253543</v>
      </c>
      <c r="T914">
        <f t="shared" si="209"/>
        <v>75.737461162692114</v>
      </c>
      <c r="U914">
        <f t="shared" si="201"/>
        <v>2.9638211663842924</v>
      </c>
      <c r="AC914" t="str">
        <f t="shared" si="202"/>
        <v>Low</v>
      </c>
      <c r="AD914" t="str">
        <f t="shared" si="203"/>
        <v>Medium</v>
      </c>
      <c r="AH914" t="str">
        <f t="shared" si="204"/>
        <v>High</v>
      </c>
      <c r="AI914">
        <f t="shared" si="205"/>
        <v>1</v>
      </c>
      <c r="AJ914">
        <f t="shared" si="206"/>
        <v>1</v>
      </c>
      <c r="AK914" t="str">
        <f t="shared" si="207"/>
        <v>Medium</v>
      </c>
    </row>
    <row r="915" spans="1:37" x14ac:dyDescent="0.25">
      <c r="A915" s="9">
        <v>44600</v>
      </c>
      <c r="B915" s="1" t="str">
        <f t="shared" si="196"/>
        <v>Tuesday</v>
      </c>
      <c r="C915" s="1" t="str">
        <f t="shared" si="197"/>
        <v>Weekday</v>
      </c>
      <c r="D915" s="4">
        <f t="shared" si="198"/>
        <v>0</v>
      </c>
      <c r="E915" s="4" t="str">
        <f t="shared" si="199"/>
        <v>Off-Peak</v>
      </c>
      <c r="F915">
        <v>29.966554387641899</v>
      </c>
      <c r="G915">
        <v>40.787982712146899</v>
      </c>
      <c r="H915">
        <v>1770.71873326583</v>
      </c>
      <c r="I915">
        <v>9</v>
      </c>
      <c r="J915" t="s">
        <v>12</v>
      </c>
      <c r="K915" t="s">
        <v>11</v>
      </c>
      <c r="L915">
        <v>27.6834987847921</v>
      </c>
      <c r="M915" t="s">
        <v>16</v>
      </c>
      <c r="N915" t="s">
        <v>14</v>
      </c>
      <c r="O915">
        <v>85.170240895263007</v>
      </c>
      <c r="P915">
        <f t="shared" si="208"/>
        <v>897.99438186750001</v>
      </c>
      <c r="Q915">
        <f t="shared" si="200"/>
        <v>2552.2586559964611</v>
      </c>
      <c r="T915">
        <f t="shared" si="209"/>
        <v>86.989006741512355</v>
      </c>
      <c r="U915">
        <f t="shared" si="201"/>
        <v>1.8187658462493488</v>
      </c>
      <c r="AC915" t="str">
        <f t="shared" si="202"/>
        <v>High</v>
      </c>
      <c r="AD915" t="str">
        <f t="shared" si="203"/>
        <v>High</v>
      </c>
      <c r="AH915" t="str">
        <f t="shared" si="204"/>
        <v>High</v>
      </c>
      <c r="AI915">
        <f t="shared" si="205"/>
        <v>0</v>
      </c>
      <c r="AJ915">
        <f t="shared" si="206"/>
        <v>1</v>
      </c>
      <c r="AK915" t="str">
        <f t="shared" si="207"/>
        <v>High</v>
      </c>
    </row>
    <row r="916" spans="1:37" x14ac:dyDescent="0.25">
      <c r="A916" s="9">
        <v>44600.041666666664</v>
      </c>
      <c r="B916" s="1" t="str">
        <f t="shared" si="196"/>
        <v>Tuesday</v>
      </c>
      <c r="C916" s="1" t="str">
        <f t="shared" si="197"/>
        <v>Weekday</v>
      </c>
      <c r="D916" s="4">
        <f t="shared" si="198"/>
        <v>1</v>
      </c>
      <c r="E916" s="4" t="str">
        <f t="shared" si="199"/>
        <v>Off-Peak</v>
      </c>
      <c r="F916">
        <v>23.895524028826198</v>
      </c>
      <c r="G916">
        <v>41.99854405784</v>
      </c>
      <c r="H916">
        <v>1297.52281025457</v>
      </c>
      <c r="I916">
        <v>8</v>
      </c>
      <c r="J916" t="s">
        <v>11</v>
      </c>
      <c r="K916" t="s">
        <v>12</v>
      </c>
      <c r="L916">
        <v>13.580306442789199</v>
      </c>
      <c r="M916" t="s">
        <v>17</v>
      </c>
      <c r="N916" t="s">
        <v>19</v>
      </c>
      <c r="O916">
        <v>83.945893227726401</v>
      </c>
      <c r="P916">
        <f t="shared" si="208"/>
        <v>570.99606861221025</v>
      </c>
      <c r="Q916">
        <f t="shared" si="200"/>
        <v>2005.9311087444146</v>
      </c>
      <c r="T916">
        <f t="shared" si="209"/>
        <v>74.833476177179861</v>
      </c>
      <c r="U916">
        <f t="shared" si="201"/>
        <v>9.1124170505465401</v>
      </c>
      <c r="AC916" t="str">
        <f t="shared" si="202"/>
        <v>High</v>
      </c>
      <c r="AD916" t="str">
        <f t="shared" si="203"/>
        <v>Medium</v>
      </c>
      <c r="AH916" t="str">
        <f t="shared" si="204"/>
        <v>High</v>
      </c>
      <c r="AI916">
        <f t="shared" si="205"/>
        <v>1</v>
      </c>
      <c r="AJ916">
        <f t="shared" si="206"/>
        <v>0</v>
      </c>
      <c r="AK916" t="str">
        <f t="shared" si="207"/>
        <v>Medium</v>
      </c>
    </row>
    <row r="917" spans="1:37" x14ac:dyDescent="0.25">
      <c r="A917" s="9">
        <v>44600.083333333336</v>
      </c>
      <c r="B917" s="1" t="str">
        <f t="shared" si="196"/>
        <v>Tuesday</v>
      </c>
      <c r="C917" s="1" t="str">
        <f t="shared" si="197"/>
        <v>Weekday</v>
      </c>
      <c r="D917" s="4">
        <f t="shared" si="198"/>
        <v>2</v>
      </c>
      <c r="E917" s="4" t="str">
        <f t="shared" si="199"/>
        <v>Off-Peak</v>
      </c>
      <c r="F917">
        <v>29.285382594703101</v>
      </c>
      <c r="G917">
        <v>58.638418890200398</v>
      </c>
      <c r="H917">
        <v>1681.2956228655401</v>
      </c>
      <c r="I917">
        <v>0</v>
      </c>
      <c r="J917" t="s">
        <v>12</v>
      </c>
      <c r="K917" t="s">
        <v>11</v>
      </c>
      <c r="L917">
        <v>18.161638429141799</v>
      </c>
      <c r="M917" t="s">
        <v>21</v>
      </c>
      <c r="N917" t="s">
        <v>14</v>
      </c>
      <c r="O917">
        <v>74.342438038231805</v>
      </c>
      <c r="P917">
        <f t="shared" si="208"/>
        <v>857.63363371813932</v>
      </c>
      <c r="Q917">
        <f t="shared" si="200"/>
        <v>2177.1467409726274</v>
      </c>
      <c r="T917">
        <f t="shared" si="209"/>
        <v>85.625151833983296</v>
      </c>
      <c r="U917">
        <f t="shared" si="201"/>
        <v>11.282713795751491</v>
      </c>
      <c r="AC917" t="str">
        <f t="shared" si="202"/>
        <v>Low</v>
      </c>
      <c r="AD917" t="str">
        <f t="shared" si="203"/>
        <v>High</v>
      </c>
      <c r="AH917" t="str">
        <f t="shared" si="204"/>
        <v>Low</v>
      </c>
      <c r="AI917">
        <f t="shared" si="205"/>
        <v>0</v>
      </c>
      <c r="AJ917">
        <f t="shared" si="206"/>
        <v>1</v>
      </c>
      <c r="AK917" t="str">
        <f t="shared" si="207"/>
        <v>High</v>
      </c>
    </row>
    <row r="918" spans="1:37" x14ac:dyDescent="0.25">
      <c r="A918" s="9">
        <v>44600.125</v>
      </c>
      <c r="B918" s="1" t="str">
        <f t="shared" si="196"/>
        <v>Tuesday</v>
      </c>
      <c r="C918" s="1" t="str">
        <f t="shared" si="197"/>
        <v>Weekday</v>
      </c>
      <c r="D918" s="4">
        <f t="shared" si="198"/>
        <v>3</v>
      </c>
      <c r="E918" s="4" t="str">
        <f t="shared" si="199"/>
        <v>Off-Peak</v>
      </c>
      <c r="F918">
        <v>27.227628391031601</v>
      </c>
      <c r="G918">
        <v>50.833066661009603</v>
      </c>
      <c r="H918">
        <v>1012.17421323697</v>
      </c>
      <c r="I918">
        <v>7</v>
      </c>
      <c r="J918" t="s">
        <v>12</v>
      </c>
      <c r="K918" t="s">
        <v>12</v>
      </c>
      <c r="L918">
        <v>16.854584019556501</v>
      </c>
      <c r="M918" t="s">
        <v>18</v>
      </c>
      <c r="N918" t="s">
        <v>19</v>
      </c>
      <c r="O918">
        <v>84.740097502982493</v>
      </c>
      <c r="P918">
        <f t="shared" si="208"/>
        <v>741.34374780011012</v>
      </c>
      <c r="Q918">
        <f t="shared" si="200"/>
        <v>2307.2718846309922</v>
      </c>
      <c r="T918">
        <f t="shared" si="209"/>
        <v>81.505077869884062</v>
      </c>
      <c r="U918">
        <f t="shared" si="201"/>
        <v>3.2350196330984318</v>
      </c>
      <c r="AC918" t="str">
        <f t="shared" si="202"/>
        <v>High</v>
      </c>
      <c r="AD918" t="str">
        <f t="shared" si="203"/>
        <v>Medium</v>
      </c>
      <c r="AH918" t="str">
        <f t="shared" si="204"/>
        <v>High</v>
      </c>
      <c r="AI918">
        <f t="shared" si="205"/>
        <v>0</v>
      </c>
      <c r="AJ918">
        <f t="shared" si="206"/>
        <v>0</v>
      </c>
      <c r="AK918" t="str">
        <f t="shared" si="207"/>
        <v>High</v>
      </c>
    </row>
    <row r="919" spans="1:37" x14ac:dyDescent="0.25">
      <c r="A919" s="9">
        <v>44600.166666666664</v>
      </c>
      <c r="B919" s="1" t="str">
        <f t="shared" si="196"/>
        <v>Tuesday</v>
      </c>
      <c r="C919" s="1" t="str">
        <f t="shared" si="197"/>
        <v>Weekday</v>
      </c>
      <c r="D919" s="4">
        <f t="shared" si="198"/>
        <v>4</v>
      </c>
      <c r="E919" s="4" t="str">
        <f t="shared" si="199"/>
        <v>Off-Peak</v>
      </c>
      <c r="F919">
        <v>28.986939634700999</v>
      </c>
      <c r="G919">
        <v>55.726511080819897</v>
      </c>
      <c r="H919">
        <v>1114.4058854068501</v>
      </c>
      <c r="I919">
        <v>8</v>
      </c>
      <c r="J919" t="s">
        <v>11</v>
      </c>
      <c r="K919" t="s">
        <v>11</v>
      </c>
      <c r="L919">
        <v>6.2150485251681404</v>
      </c>
      <c r="M919" t="s">
        <v>18</v>
      </c>
      <c r="N919" t="s">
        <v>14</v>
      </c>
      <c r="O919">
        <v>95.570799689443504</v>
      </c>
      <c r="P919">
        <f t="shared" si="208"/>
        <v>840.24266938579967</v>
      </c>
      <c r="Q919">
        <f t="shared" si="200"/>
        <v>2770.3050014379996</v>
      </c>
      <c r="T919">
        <f t="shared" si="209"/>
        <v>85.027603756044996</v>
      </c>
      <c r="U919">
        <f t="shared" si="201"/>
        <v>10.543195933398508</v>
      </c>
      <c r="AC919" t="str">
        <f t="shared" si="202"/>
        <v>High</v>
      </c>
      <c r="AD919" t="str">
        <f t="shared" si="203"/>
        <v>Medium</v>
      </c>
      <c r="AH919" t="str">
        <f t="shared" si="204"/>
        <v>High</v>
      </c>
      <c r="AI919">
        <f t="shared" si="205"/>
        <v>1</v>
      </c>
      <c r="AJ919">
        <f t="shared" si="206"/>
        <v>1</v>
      </c>
      <c r="AK919" t="str">
        <f t="shared" si="207"/>
        <v>High</v>
      </c>
    </row>
    <row r="920" spans="1:37" x14ac:dyDescent="0.25">
      <c r="A920" s="9">
        <v>44600.208333333336</v>
      </c>
      <c r="B920" s="1" t="str">
        <f t="shared" si="196"/>
        <v>Tuesday</v>
      </c>
      <c r="C920" s="1" t="str">
        <f t="shared" si="197"/>
        <v>Weekday</v>
      </c>
      <c r="D920" s="4">
        <f t="shared" si="198"/>
        <v>5</v>
      </c>
      <c r="E920" s="4" t="str">
        <f t="shared" si="199"/>
        <v>Off-Peak</v>
      </c>
      <c r="F920">
        <v>25.520464254853302</v>
      </c>
      <c r="G920">
        <v>51.502575373076297</v>
      </c>
      <c r="H920">
        <v>1024.29213393639</v>
      </c>
      <c r="I920">
        <v>1</v>
      </c>
      <c r="J920" t="s">
        <v>11</v>
      </c>
      <c r="K920" t="s">
        <v>12</v>
      </c>
      <c r="L920">
        <v>2.40542867867729</v>
      </c>
      <c r="M920" t="s">
        <v>17</v>
      </c>
      <c r="N920" t="s">
        <v>14</v>
      </c>
      <c r="O920">
        <v>79.297404831035706</v>
      </c>
      <c r="P920">
        <f t="shared" si="208"/>
        <v>651.2940957832451</v>
      </c>
      <c r="Q920">
        <f t="shared" si="200"/>
        <v>2023.7065854930784</v>
      </c>
      <c r="T920">
        <f t="shared" si="209"/>
        <v>78.08696189793632</v>
      </c>
      <c r="U920">
        <f t="shared" si="201"/>
        <v>1.2104429330993867</v>
      </c>
      <c r="AC920" t="str">
        <f t="shared" si="202"/>
        <v>Low</v>
      </c>
      <c r="AD920" t="str">
        <f t="shared" si="203"/>
        <v>Medium</v>
      </c>
      <c r="AH920" t="str">
        <f t="shared" si="204"/>
        <v>High</v>
      </c>
      <c r="AI920">
        <f t="shared" si="205"/>
        <v>1</v>
      </c>
      <c r="AJ920">
        <f t="shared" si="206"/>
        <v>0</v>
      </c>
      <c r="AK920" t="str">
        <f t="shared" si="207"/>
        <v>Medium</v>
      </c>
    </row>
    <row r="921" spans="1:37" x14ac:dyDescent="0.25">
      <c r="A921" s="9">
        <v>44600.25</v>
      </c>
      <c r="B921" s="1" t="str">
        <f t="shared" si="196"/>
        <v>Tuesday</v>
      </c>
      <c r="C921" s="1" t="str">
        <f t="shared" si="197"/>
        <v>Weekday</v>
      </c>
      <c r="D921" s="4">
        <f t="shared" si="198"/>
        <v>6</v>
      </c>
      <c r="E921" s="4" t="str">
        <f t="shared" si="199"/>
        <v>Off-Peak</v>
      </c>
      <c r="F921">
        <v>20.874724426749601</v>
      </c>
      <c r="G921">
        <v>36.728129612819302</v>
      </c>
      <c r="H921">
        <v>1736.0589400479701</v>
      </c>
      <c r="I921">
        <v>7</v>
      </c>
      <c r="J921" t="s">
        <v>11</v>
      </c>
      <c r="K921" t="s">
        <v>12</v>
      </c>
      <c r="L921">
        <v>27.8537544889877</v>
      </c>
      <c r="M921" t="s">
        <v>15</v>
      </c>
      <c r="N921" t="s">
        <v>14</v>
      </c>
      <c r="O921">
        <v>66.562488930517802</v>
      </c>
      <c r="P921">
        <f t="shared" si="208"/>
        <v>435.75411989273647</v>
      </c>
      <c r="Q921">
        <f t="shared" si="200"/>
        <v>1389.4736135831299</v>
      </c>
      <c r="T921">
        <f t="shared" si="209"/>
        <v>68.785174699252735</v>
      </c>
      <c r="U921">
        <f t="shared" si="201"/>
        <v>2.2226857687349337</v>
      </c>
      <c r="AC921" t="str">
        <f t="shared" si="202"/>
        <v>High</v>
      </c>
      <c r="AD921" t="str">
        <f t="shared" si="203"/>
        <v>High</v>
      </c>
      <c r="AH921" t="str">
        <f t="shared" si="204"/>
        <v>Low</v>
      </c>
      <c r="AI921">
        <f t="shared" si="205"/>
        <v>1</v>
      </c>
      <c r="AJ921">
        <f t="shared" si="206"/>
        <v>0</v>
      </c>
      <c r="AK921" t="str">
        <f t="shared" si="207"/>
        <v>Low</v>
      </c>
    </row>
    <row r="922" spans="1:37" x14ac:dyDescent="0.25">
      <c r="A922" s="9">
        <v>44600.291666666664</v>
      </c>
      <c r="B922" s="1" t="str">
        <f t="shared" si="196"/>
        <v>Tuesday</v>
      </c>
      <c r="C922" s="1" t="str">
        <f t="shared" si="197"/>
        <v>Weekday</v>
      </c>
      <c r="D922" s="4">
        <f t="shared" si="198"/>
        <v>7</v>
      </c>
      <c r="E922" s="4" t="str">
        <f t="shared" si="199"/>
        <v>Off-Peak</v>
      </c>
      <c r="F922">
        <v>23.378970650266702</v>
      </c>
      <c r="G922">
        <v>55.594275792901598</v>
      </c>
      <c r="H922">
        <v>1728.00772718536</v>
      </c>
      <c r="I922">
        <v>6</v>
      </c>
      <c r="J922" t="s">
        <v>11</v>
      </c>
      <c r="K922" t="s">
        <v>12</v>
      </c>
      <c r="L922">
        <v>10.9651709149268</v>
      </c>
      <c r="M922" t="s">
        <v>21</v>
      </c>
      <c r="N922" t="s">
        <v>14</v>
      </c>
      <c r="O922">
        <v>83.397373871329805</v>
      </c>
      <c r="P922">
        <f t="shared" si="208"/>
        <v>546.57626866603186</v>
      </c>
      <c r="Q922">
        <f t="shared" si="200"/>
        <v>1949.7447560471387</v>
      </c>
      <c r="T922">
        <f t="shared" si="209"/>
        <v>73.799223338685735</v>
      </c>
      <c r="U922">
        <f t="shared" si="201"/>
        <v>9.5981505326440697</v>
      </c>
      <c r="AC922" t="str">
        <f t="shared" si="202"/>
        <v>High</v>
      </c>
      <c r="AD922" t="str">
        <f t="shared" si="203"/>
        <v>High</v>
      </c>
      <c r="AH922" t="str">
        <f t="shared" si="204"/>
        <v>High</v>
      </c>
      <c r="AI922">
        <f t="shared" si="205"/>
        <v>1</v>
      </c>
      <c r="AJ922">
        <f t="shared" si="206"/>
        <v>0</v>
      </c>
      <c r="AK922" t="str">
        <f t="shared" si="207"/>
        <v>Medium</v>
      </c>
    </row>
    <row r="923" spans="1:37" x14ac:dyDescent="0.25">
      <c r="A923" s="9">
        <v>44600.333333333336</v>
      </c>
      <c r="B923" s="1" t="str">
        <f t="shared" si="196"/>
        <v>Tuesday</v>
      </c>
      <c r="C923" s="1" t="str">
        <f t="shared" si="197"/>
        <v>Weekday</v>
      </c>
      <c r="D923" s="4">
        <f t="shared" si="198"/>
        <v>8</v>
      </c>
      <c r="E923" s="4" t="str">
        <f t="shared" si="199"/>
        <v>Peak</v>
      </c>
      <c r="F923">
        <v>25.973845089499498</v>
      </c>
      <c r="G923">
        <v>55.792314037513002</v>
      </c>
      <c r="H923">
        <v>1958.3789349821</v>
      </c>
      <c r="I923">
        <v>4</v>
      </c>
      <c r="J923" t="s">
        <v>11</v>
      </c>
      <c r="K923" t="s">
        <v>12</v>
      </c>
      <c r="L923">
        <v>3.7672373923389002</v>
      </c>
      <c r="M923" t="s">
        <v>15</v>
      </c>
      <c r="N923" t="s">
        <v>14</v>
      </c>
      <c r="O923">
        <v>84.073561216130898</v>
      </c>
      <c r="P923">
        <f t="shared" si="208"/>
        <v>674.64062873331716</v>
      </c>
      <c r="Q923">
        <f t="shared" si="200"/>
        <v>2183.7136551503372</v>
      </c>
      <c r="T923">
        <f t="shared" si="209"/>
        <v>78.994729487143289</v>
      </c>
      <c r="U923">
        <f t="shared" si="201"/>
        <v>5.078831728987609</v>
      </c>
      <c r="AC923" t="str">
        <f t="shared" si="202"/>
        <v>Low</v>
      </c>
      <c r="AD923" t="str">
        <f t="shared" si="203"/>
        <v>High</v>
      </c>
      <c r="AH923" t="str">
        <f t="shared" si="204"/>
        <v>High</v>
      </c>
      <c r="AI923">
        <f t="shared" si="205"/>
        <v>1</v>
      </c>
      <c r="AJ923">
        <f t="shared" si="206"/>
        <v>0</v>
      </c>
      <c r="AK923" t="str">
        <f t="shared" si="207"/>
        <v>Medium</v>
      </c>
    </row>
    <row r="924" spans="1:37" x14ac:dyDescent="0.25">
      <c r="A924" s="9">
        <v>44600.375</v>
      </c>
      <c r="B924" s="1" t="str">
        <f t="shared" si="196"/>
        <v>Tuesday</v>
      </c>
      <c r="C924" s="1" t="str">
        <f t="shared" si="197"/>
        <v>Weekday</v>
      </c>
      <c r="D924" s="4">
        <f t="shared" si="198"/>
        <v>9</v>
      </c>
      <c r="E924" s="4" t="str">
        <f t="shared" si="199"/>
        <v>Peak</v>
      </c>
      <c r="F924">
        <v>22.264566775822399</v>
      </c>
      <c r="G924">
        <v>40.735752488648302</v>
      </c>
      <c r="H924">
        <v>1315.0243109031801</v>
      </c>
      <c r="I924">
        <v>1</v>
      </c>
      <c r="J924" t="s">
        <v>12</v>
      </c>
      <c r="K924" t="s">
        <v>12</v>
      </c>
      <c r="L924">
        <v>20.540905795591499</v>
      </c>
      <c r="M924" t="s">
        <v>18</v>
      </c>
      <c r="N924" t="s">
        <v>19</v>
      </c>
      <c r="O924">
        <v>68.018868341330005</v>
      </c>
      <c r="P924">
        <f t="shared" si="208"/>
        <v>495.71093371505458</v>
      </c>
      <c r="Q924">
        <f t="shared" si="200"/>
        <v>1514.410636201414</v>
      </c>
      <c r="T924">
        <f t="shared" si="209"/>
        <v>71.56794305244108</v>
      </c>
      <c r="U924">
        <f t="shared" si="201"/>
        <v>3.549074711111075</v>
      </c>
      <c r="AC924" t="str">
        <f t="shared" si="202"/>
        <v>Low</v>
      </c>
      <c r="AD924" t="str">
        <f t="shared" si="203"/>
        <v>Medium</v>
      </c>
      <c r="AH924" t="str">
        <f t="shared" si="204"/>
        <v>Low</v>
      </c>
      <c r="AI924">
        <f t="shared" si="205"/>
        <v>0</v>
      </c>
      <c r="AJ924">
        <f t="shared" si="206"/>
        <v>0</v>
      </c>
      <c r="AK924" t="str">
        <f t="shared" si="207"/>
        <v>Medium</v>
      </c>
    </row>
    <row r="925" spans="1:37" x14ac:dyDescent="0.25">
      <c r="A925" s="9">
        <v>44600.416666666664</v>
      </c>
      <c r="B925" s="1" t="str">
        <f t="shared" si="196"/>
        <v>Tuesday</v>
      </c>
      <c r="C925" s="1" t="str">
        <f t="shared" si="197"/>
        <v>Weekday</v>
      </c>
      <c r="D925" s="4">
        <f t="shared" si="198"/>
        <v>10</v>
      </c>
      <c r="E925" s="4" t="str">
        <f t="shared" si="199"/>
        <v>Peak</v>
      </c>
      <c r="F925">
        <v>25.511826031309401</v>
      </c>
      <c r="G925">
        <v>57.984476190849797</v>
      </c>
      <c r="H925">
        <v>1256.27795994434</v>
      </c>
      <c r="I925">
        <v>6</v>
      </c>
      <c r="J925" t="s">
        <v>12</v>
      </c>
      <c r="K925" t="s">
        <v>12</v>
      </c>
      <c r="L925">
        <v>20.082158624816302</v>
      </c>
      <c r="M925" t="s">
        <v>18</v>
      </c>
      <c r="N925" t="s">
        <v>14</v>
      </c>
      <c r="O925">
        <v>79.292169686906107</v>
      </c>
      <c r="P925">
        <f t="shared" si="208"/>
        <v>650.853267451796</v>
      </c>
      <c r="Q925">
        <f t="shared" si="200"/>
        <v>2022.8880386974133</v>
      </c>
      <c r="T925">
        <f t="shared" si="209"/>
        <v>78.069666285148458</v>
      </c>
      <c r="U925">
        <f t="shared" si="201"/>
        <v>1.222503401757649</v>
      </c>
      <c r="AC925" t="str">
        <f t="shared" si="202"/>
        <v>High</v>
      </c>
      <c r="AD925" t="str">
        <f t="shared" si="203"/>
        <v>Medium</v>
      </c>
      <c r="AH925" t="str">
        <f t="shared" si="204"/>
        <v>High</v>
      </c>
      <c r="AI925">
        <f t="shared" si="205"/>
        <v>0</v>
      </c>
      <c r="AJ925">
        <f t="shared" si="206"/>
        <v>0</v>
      </c>
      <c r="AK925" t="str">
        <f t="shared" si="207"/>
        <v>Medium</v>
      </c>
    </row>
    <row r="926" spans="1:37" x14ac:dyDescent="0.25">
      <c r="A926" s="9">
        <v>44600.458333333336</v>
      </c>
      <c r="B926" s="1" t="str">
        <f t="shared" si="196"/>
        <v>Tuesday</v>
      </c>
      <c r="C926" s="1" t="str">
        <f t="shared" si="197"/>
        <v>Weekday</v>
      </c>
      <c r="D926" s="4">
        <f t="shared" si="198"/>
        <v>11</v>
      </c>
      <c r="E926" s="4" t="str">
        <f t="shared" si="199"/>
        <v>Peak</v>
      </c>
      <c r="F926">
        <v>24.3767748410922</v>
      </c>
      <c r="G926">
        <v>47.062615067873899</v>
      </c>
      <c r="H926">
        <v>1269.5732500419699</v>
      </c>
      <c r="I926">
        <v>8</v>
      </c>
      <c r="J926" t="s">
        <v>12</v>
      </c>
      <c r="K926" t="s">
        <v>12</v>
      </c>
      <c r="L926">
        <v>16.222608123235499</v>
      </c>
      <c r="M926" t="s">
        <v>18</v>
      </c>
      <c r="N926" t="s">
        <v>19</v>
      </c>
      <c r="O926">
        <v>72.4228948235356</v>
      </c>
      <c r="P926">
        <f t="shared" si="208"/>
        <v>594.22715165330567</v>
      </c>
      <c r="Q926">
        <f t="shared" si="200"/>
        <v>1765.436600453429</v>
      </c>
      <c r="T926">
        <f t="shared" si="209"/>
        <v>75.797045556982866</v>
      </c>
      <c r="U926">
        <f t="shared" si="201"/>
        <v>3.3741507334472658</v>
      </c>
      <c r="AC926" t="str">
        <f t="shared" si="202"/>
        <v>High</v>
      </c>
      <c r="AD926" t="str">
        <f t="shared" si="203"/>
        <v>Medium</v>
      </c>
      <c r="AH926" t="str">
        <f t="shared" si="204"/>
        <v>Low</v>
      </c>
      <c r="AI926">
        <f t="shared" si="205"/>
        <v>0</v>
      </c>
      <c r="AJ926">
        <f t="shared" si="206"/>
        <v>0</v>
      </c>
      <c r="AK926" t="str">
        <f t="shared" si="207"/>
        <v>Medium</v>
      </c>
    </row>
    <row r="927" spans="1:37" x14ac:dyDescent="0.25">
      <c r="A927" s="9">
        <v>44600.5</v>
      </c>
      <c r="B927" s="1" t="str">
        <f t="shared" si="196"/>
        <v>Tuesday</v>
      </c>
      <c r="C927" s="1" t="str">
        <f t="shared" si="197"/>
        <v>Weekday</v>
      </c>
      <c r="D927" s="4">
        <f t="shared" si="198"/>
        <v>12</v>
      </c>
      <c r="E927" s="4" t="str">
        <f t="shared" si="199"/>
        <v>Peak</v>
      </c>
      <c r="F927">
        <v>26.773583466597</v>
      </c>
      <c r="G927">
        <v>42.874562504261299</v>
      </c>
      <c r="H927">
        <v>1645.1461286676399</v>
      </c>
      <c r="I927">
        <v>0</v>
      </c>
      <c r="J927" t="s">
        <v>12</v>
      </c>
      <c r="K927" t="s">
        <v>11</v>
      </c>
      <c r="L927">
        <v>11.1029629295776</v>
      </c>
      <c r="M927" t="s">
        <v>17</v>
      </c>
      <c r="N927" t="s">
        <v>19</v>
      </c>
      <c r="O927">
        <v>78.657157477696501</v>
      </c>
      <c r="P927">
        <f t="shared" si="208"/>
        <v>716.82477164283625</v>
      </c>
      <c r="Q927">
        <f t="shared" si="200"/>
        <v>2105.9339709743717</v>
      </c>
      <c r="T927">
        <f t="shared" si="209"/>
        <v>80.595980627678628</v>
      </c>
      <c r="U927">
        <f t="shared" si="201"/>
        <v>1.9388231499821273</v>
      </c>
      <c r="AC927" t="str">
        <f t="shared" si="202"/>
        <v>Low</v>
      </c>
      <c r="AD927" t="str">
        <f t="shared" si="203"/>
        <v>High</v>
      </c>
      <c r="AH927" t="str">
        <f t="shared" si="204"/>
        <v>High</v>
      </c>
      <c r="AI927">
        <f t="shared" si="205"/>
        <v>0</v>
      </c>
      <c r="AJ927">
        <f t="shared" si="206"/>
        <v>1</v>
      </c>
      <c r="AK927" t="str">
        <f t="shared" si="207"/>
        <v>High</v>
      </c>
    </row>
    <row r="928" spans="1:37" x14ac:dyDescent="0.25">
      <c r="A928" s="9">
        <v>44600.541666666664</v>
      </c>
      <c r="B928" s="1" t="str">
        <f t="shared" si="196"/>
        <v>Tuesday</v>
      </c>
      <c r="C928" s="1" t="str">
        <f t="shared" si="197"/>
        <v>Weekday</v>
      </c>
      <c r="D928" s="4">
        <f t="shared" si="198"/>
        <v>13</v>
      </c>
      <c r="E928" s="4" t="str">
        <f t="shared" si="199"/>
        <v>Peak</v>
      </c>
      <c r="F928">
        <v>28.3648008563624</v>
      </c>
      <c r="G928">
        <v>49.048739863844297</v>
      </c>
      <c r="H928">
        <v>1766.2695206302999</v>
      </c>
      <c r="I928">
        <v>9</v>
      </c>
      <c r="J928" t="s">
        <v>11</v>
      </c>
      <c r="K928" t="s">
        <v>11</v>
      </c>
      <c r="L928">
        <v>7.31806670322357</v>
      </c>
      <c r="M928" t="s">
        <v>21</v>
      </c>
      <c r="N928" t="s">
        <v>19</v>
      </c>
      <c r="O928">
        <v>92.058468725305303</v>
      </c>
      <c r="P928">
        <f t="shared" si="208"/>
        <v>804.5619276210972</v>
      </c>
      <c r="Q928">
        <f t="shared" si="200"/>
        <v>2611.2201325349511</v>
      </c>
      <c r="T928">
        <f t="shared" si="209"/>
        <v>83.781945854767997</v>
      </c>
      <c r="U928">
        <f t="shared" si="201"/>
        <v>8.2765228705373062</v>
      </c>
      <c r="AC928" t="str">
        <f t="shared" si="202"/>
        <v>High</v>
      </c>
      <c r="AD928" t="str">
        <f t="shared" si="203"/>
        <v>High</v>
      </c>
      <c r="AH928" t="str">
        <f t="shared" si="204"/>
        <v>High</v>
      </c>
      <c r="AI928">
        <f t="shared" si="205"/>
        <v>1</v>
      </c>
      <c r="AJ928">
        <f t="shared" si="206"/>
        <v>1</v>
      </c>
      <c r="AK928" t="str">
        <f t="shared" si="207"/>
        <v>High</v>
      </c>
    </row>
    <row r="929" spans="1:37" x14ac:dyDescent="0.25">
      <c r="A929" s="9">
        <v>44600.583333333336</v>
      </c>
      <c r="B929" s="1" t="str">
        <f t="shared" si="196"/>
        <v>Tuesday</v>
      </c>
      <c r="C929" s="1" t="str">
        <f t="shared" si="197"/>
        <v>Weekday</v>
      </c>
      <c r="D929" s="4">
        <f t="shared" si="198"/>
        <v>14</v>
      </c>
      <c r="E929" s="4" t="str">
        <f t="shared" si="199"/>
        <v>Peak</v>
      </c>
      <c r="F929">
        <v>24.102954220743701</v>
      </c>
      <c r="G929">
        <v>30.905798412343</v>
      </c>
      <c r="H929">
        <v>1214.95759833191</v>
      </c>
      <c r="I929">
        <v>4</v>
      </c>
      <c r="J929" t="s">
        <v>11</v>
      </c>
      <c r="K929" t="s">
        <v>11</v>
      </c>
      <c r="L929">
        <v>3.0409405178565501</v>
      </c>
      <c r="M929" t="s">
        <v>18</v>
      </c>
      <c r="N929" t="s">
        <v>19</v>
      </c>
      <c r="O929">
        <v>73.480515098239593</v>
      </c>
      <c r="P929">
        <f t="shared" si="208"/>
        <v>580.95240216726654</v>
      </c>
      <c r="Q929">
        <f t="shared" si="200"/>
        <v>1771.0974915295353</v>
      </c>
      <c r="T929">
        <f t="shared" si="209"/>
        <v>75.248796788146208</v>
      </c>
      <c r="U929">
        <f t="shared" si="201"/>
        <v>1.7682816899066154</v>
      </c>
      <c r="AC929" t="str">
        <f t="shared" si="202"/>
        <v>Low</v>
      </c>
      <c r="AD929" t="str">
        <f t="shared" si="203"/>
        <v>Medium</v>
      </c>
      <c r="AH929" t="str">
        <f t="shared" si="204"/>
        <v>Low</v>
      </c>
      <c r="AI929">
        <f t="shared" si="205"/>
        <v>1</v>
      </c>
      <c r="AJ929">
        <f t="shared" si="206"/>
        <v>1</v>
      </c>
      <c r="AK929" t="str">
        <f t="shared" si="207"/>
        <v>Medium</v>
      </c>
    </row>
    <row r="930" spans="1:37" x14ac:dyDescent="0.25">
      <c r="A930" s="9">
        <v>44600.625</v>
      </c>
      <c r="B930" s="1" t="str">
        <f t="shared" si="196"/>
        <v>Tuesday</v>
      </c>
      <c r="C930" s="1" t="str">
        <f t="shared" si="197"/>
        <v>Weekday</v>
      </c>
      <c r="D930" s="4">
        <f t="shared" si="198"/>
        <v>15</v>
      </c>
      <c r="E930" s="4" t="str">
        <f t="shared" si="199"/>
        <v>Peak</v>
      </c>
      <c r="F930">
        <v>21.2570157716947</v>
      </c>
      <c r="G930">
        <v>35.176720766078198</v>
      </c>
      <c r="H930">
        <v>1702.4940285109999</v>
      </c>
      <c r="I930">
        <v>1</v>
      </c>
      <c r="J930" t="s">
        <v>11</v>
      </c>
      <c r="K930" t="s">
        <v>12</v>
      </c>
      <c r="L930">
        <v>24.245573853513498</v>
      </c>
      <c r="M930" t="s">
        <v>20</v>
      </c>
      <c r="N930" t="s">
        <v>19</v>
      </c>
      <c r="O930">
        <v>75.182823286805302</v>
      </c>
      <c r="P930">
        <f t="shared" si="208"/>
        <v>451.86071951807725</v>
      </c>
      <c r="Q930">
        <f t="shared" si="200"/>
        <v>1598.162460368156</v>
      </c>
      <c r="T930">
        <f t="shared" si="209"/>
        <v>69.550605582201968</v>
      </c>
      <c r="U930">
        <f t="shared" si="201"/>
        <v>5.6322177046033346</v>
      </c>
      <c r="AC930" t="str">
        <f t="shared" si="202"/>
        <v>Low</v>
      </c>
      <c r="AD930" t="str">
        <f t="shared" si="203"/>
        <v>High</v>
      </c>
      <c r="AH930" t="str">
        <f t="shared" si="204"/>
        <v>Low</v>
      </c>
      <c r="AI930">
        <f t="shared" si="205"/>
        <v>1</v>
      </c>
      <c r="AJ930">
        <f t="shared" si="206"/>
        <v>0</v>
      </c>
      <c r="AK930" t="str">
        <f t="shared" si="207"/>
        <v>Low</v>
      </c>
    </row>
    <row r="931" spans="1:37" x14ac:dyDescent="0.25">
      <c r="A931" s="9">
        <v>44600.666666666664</v>
      </c>
      <c r="B931" s="1" t="str">
        <f t="shared" si="196"/>
        <v>Tuesday</v>
      </c>
      <c r="C931" s="1" t="str">
        <f t="shared" si="197"/>
        <v>Weekday</v>
      </c>
      <c r="D931" s="4">
        <f t="shared" si="198"/>
        <v>16</v>
      </c>
      <c r="E931" s="4" t="str">
        <f t="shared" si="199"/>
        <v>Peak</v>
      </c>
      <c r="F931">
        <v>23.509149382357101</v>
      </c>
      <c r="G931">
        <v>50.848677854800002</v>
      </c>
      <c r="H931">
        <v>1039.0484179633199</v>
      </c>
      <c r="I931">
        <v>0</v>
      </c>
      <c r="J931" t="s">
        <v>12</v>
      </c>
      <c r="K931" t="s">
        <v>12</v>
      </c>
      <c r="L931">
        <v>9.2733298521731502</v>
      </c>
      <c r="M931" t="s">
        <v>13</v>
      </c>
      <c r="N931" t="s">
        <v>19</v>
      </c>
      <c r="O931">
        <v>72.962325642513406</v>
      </c>
      <c r="P931">
        <f t="shared" si="208"/>
        <v>552.68010468198133</v>
      </c>
      <c r="Q931">
        <f t="shared" si="200"/>
        <v>1715.2822128140317</v>
      </c>
      <c r="T931">
        <f t="shared" si="209"/>
        <v>74.059869631526809</v>
      </c>
      <c r="U931">
        <f t="shared" si="201"/>
        <v>1.0975439890134027</v>
      </c>
      <c r="AC931" t="str">
        <f t="shared" si="202"/>
        <v>Low</v>
      </c>
      <c r="AD931" t="str">
        <f t="shared" si="203"/>
        <v>Medium</v>
      </c>
      <c r="AH931" t="str">
        <f t="shared" si="204"/>
        <v>Low</v>
      </c>
      <c r="AI931">
        <f t="shared" si="205"/>
        <v>0</v>
      </c>
      <c r="AJ931">
        <f t="shared" si="206"/>
        <v>0</v>
      </c>
      <c r="AK931" t="str">
        <f t="shared" si="207"/>
        <v>Medium</v>
      </c>
    </row>
    <row r="932" spans="1:37" x14ac:dyDescent="0.25">
      <c r="A932" s="9">
        <v>44600.708333333336</v>
      </c>
      <c r="B932" s="1" t="str">
        <f t="shared" si="196"/>
        <v>Tuesday</v>
      </c>
      <c r="C932" s="1" t="str">
        <f t="shared" si="197"/>
        <v>Weekday</v>
      </c>
      <c r="D932" s="4">
        <f t="shared" si="198"/>
        <v>17</v>
      </c>
      <c r="E932" s="4" t="str">
        <f t="shared" si="199"/>
        <v>Peak</v>
      </c>
      <c r="F932">
        <v>22.928908915882399</v>
      </c>
      <c r="G932">
        <v>31.499457238555401</v>
      </c>
      <c r="H932">
        <v>1173.1910871938101</v>
      </c>
      <c r="I932">
        <v>1</v>
      </c>
      <c r="J932" t="s">
        <v>12</v>
      </c>
      <c r="K932" t="s">
        <v>11</v>
      </c>
      <c r="L932">
        <v>6.9043234988148798</v>
      </c>
      <c r="M932" t="s">
        <v>15</v>
      </c>
      <c r="N932" t="s">
        <v>19</v>
      </c>
      <c r="O932">
        <v>79.488976744686795</v>
      </c>
      <c r="P932">
        <f t="shared" si="208"/>
        <v>525.73486407283133</v>
      </c>
      <c r="Q932">
        <f t="shared" si="200"/>
        <v>1822.5955075956178</v>
      </c>
      <c r="T932">
        <f t="shared" si="209"/>
        <v>72.898101314118549</v>
      </c>
      <c r="U932">
        <f t="shared" si="201"/>
        <v>6.5908754305682464</v>
      </c>
      <c r="AC932" t="str">
        <f t="shared" si="202"/>
        <v>Low</v>
      </c>
      <c r="AD932" t="str">
        <f t="shared" si="203"/>
        <v>Medium</v>
      </c>
      <c r="AH932" t="str">
        <f t="shared" si="204"/>
        <v>High</v>
      </c>
      <c r="AI932">
        <f t="shared" si="205"/>
        <v>0</v>
      </c>
      <c r="AJ932">
        <f t="shared" si="206"/>
        <v>1</v>
      </c>
      <c r="AK932" t="str">
        <f t="shared" si="207"/>
        <v>Medium</v>
      </c>
    </row>
    <row r="933" spans="1:37" x14ac:dyDescent="0.25">
      <c r="A933" s="9">
        <v>44600.75</v>
      </c>
      <c r="B933" s="1" t="str">
        <f t="shared" si="196"/>
        <v>Tuesday</v>
      </c>
      <c r="C933" s="1" t="str">
        <f t="shared" si="197"/>
        <v>Weekday</v>
      </c>
      <c r="D933" s="4">
        <f t="shared" si="198"/>
        <v>18</v>
      </c>
      <c r="E933" s="4" t="str">
        <f t="shared" si="199"/>
        <v>Peak</v>
      </c>
      <c r="F933">
        <v>20.9666305954926</v>
      </c>
      <c r="G933">
        <v>57.771285421455801</v>
      </c>
      <c r="H933">
        <v>1197.5542255381399</v>
      </c>
      <c r="I933">
        <v>6</v>
      </c>
      <c r="J933" t="s">
        <v>12</v>
      </c>
      <c r="K933" t="s">
        <v>11</v>
      </c>
      <c r="L933">
        <v>12.1729967307247</v>
      </c>
      <c r="M933" t="s">
        <v>16</v>
      </c>
      <c r="N933" t="s">
        <v>14</v>
      </c>
      <c r="O933">
        <v>71.975907740993094</v>
      </c>
      <c r="P933">
        <f t="shared" si="208"/>
        <v>439.59959852784635</v>
      </c>
      <c r="Q933">
        <f t="shared" si="200"/>
        <v>1509.0922693806585</v>
      </c>
      <c r="T933">
        <f t="shared" si="209"/>
        <v>68.969190949737126</v>
      </c>
      <c r="U933">
        <f t="shared" si="201"/>
        <v>3.0067167912559682</v>
      </c>
      <c r="AC933" t="str">
        <f t="shared" si="202"/>
        <v>High</v>
      </c>
      <c r="AD933" t="str">
        <f t="shared" si="203"/>
        <v>Medium</v>
      </c>
      <c r="AH933" t="str">
        <f t="shared" si="204"/>
        <v>Low</v>
      </c>
      <c r="AI933">
        <f t="shared" si="205"/>
        <v>0</v>
      </c>
      <c r="AJ933">
        <f t="shared" si="206"/>
        <v>1</v>
      </c>
      <c r="AK933" t="str">
        <f t="shared" si="207"/>
        <v>Low</v>
      </c>
    </row>
    <row r="934" spans="1:37" x14ac:dyDescent="0.25">
      <c r="A934" s="9">
        <v>44600.791666666664</v>
      </c>
      <c r="B934" s="1" t="str">
        <f t="shared" si="196"/>
        <v>Tuesday</v>
      </c>
      <c r="C934" s="1" t="str">
        <f t="shared" si="197"/>
        <v>Weekday</v>
      </c>
      <c r="D934" s="4">
        <f t="shared" si="198"/>
        <v>19</v>
      </c>
      <c r="E934" s="4" t="str">
        <f t="shared" si="199"/>
        <v>Peak</v>
      </c>
      <c r="F934">
        <v>24.831323702895101</v>
      </c>
      <c r="G934">
        <v>57.253454922988503</v>
      </c>
      <c r="H934">
        <v>1521.81623318529</v>
      </c>
      <c r="I934">
        <v>7</v>
      </c>
      <c r="J934" t="s">
        <v>12</v>
      </c>
      <c r="K934" t="s">
        <v>12</v>
      </c>
      <c r="L934">
        <v>21.177862985274</v>
      </c>
      <c r="M934" t="s">
        <v>16</v>
      </c>
      <c r="N934" t="s">
        <v>14</v>
      </c>
      <c r="O934">
        <v>70.050166518054894</v>
      </c>
      <c r="P934">
        <f t="shared" si="208"/>
        <v>616.59463683796014</v>
      </c>
      <c r="Q934">
        <f t="shared" si="200"/>
        <v>1739.4383602515254</v>
      </c>
      <c r="T934">
        <f t="shared" si="209"/>
        <v>76.707151792015026</v>
      </c>
      <c r="U934">
        <f t="shared" si="201"/>
        <v>6.6569852739601316</v>
      </c>
      <c r="AC934" t="str">
        <f t="shared" si="202"/>
        <v>High</v>
      </c>
      <c r="AD934" t="str">
        <f t="shared" si="203"/>
        <v>High</v>
      </c>
      <c r="AH934" t="str">
        <f t="shared" si="204"/>
        <v>Low</v>
      </c>
      <c r="AI934">
        <f t="shared" si="205"/>
        <v>0</v>
      </c>
      <c r="AJ934">
        <f t="shared" si="206"/>
        <v>0</v>
      </c>
      <c r="AK934" t="str">
        <f t="shared" si="207"/>
        <v>Medium</v>
      </c>
    </row>
    <row r="935" spans="1:37" x14ac:dyDescent="0.25">
      <c r="A935" s="9">
        <v>44600.833333333336</v>
      </c>
      <c r="B935" s="1" t="str">
        <f t="shared" si="196"/>
        <v>Tuesday</v>
      </c>
      <c r="C935" s="1" t="str">
        <f t="shared" si="197"/>
        <v>Weekday</v>
      </c>
      <c r="D935" s="4">
        <f t="shared" si="198"/>
        <v>20</v>
      </c>
      <c r="E935" s="4" t="str">
        <f t="shared" si="199"/>
        <v>Peak</v>
      </c>
      <c r="F935">
        <v>29.963470075248502</v>
      </c>
      <c r="G935">
        <v>45.006212240334598</v>
      </c>
      <c r="H935">
        <v>1402.85055710509</v>
      </c>
      <c r="I935">
        <v>6</v>
      </c>
      <c r="J935" t="s">
        <v>11</v>
      </c>
      <c r="K935" t="s">
        <v>12</v>
      </c>
      <c r="L935">
        <v>27.5515678654011</v>
      </c>
      <c r="M935" t="s">
        <v>20</v>
      </c>
      <c r="N935" t="s">
        <v>19</v>
      </c>
      <c r="O935">
        <v>88.628402589132406</v>
      </c>
      <c r="P935">
        <f t="shared" si="208"/>
        <v>897.80953895031246</v>
      </c>
      <c r="Q935">
        <f t="shared" si="200"/>
        <v>2655.6144887965456</v>
      </c>
      <c r="T935">
        <f t="shared" si="209"/>
        <v>86.982831273535425</v>
      </c>
      <c r="U935">
        <f t="shared" si="201"/>
        <v>1.6455713155969818</v>
      </c>
      <c r="AC935" t="str">
        <f t="shared" si="202"/>
        <v>High</v>
      </c>
      <c r="AD935" t="str">
        <f t="shared" si="203"/>
        <v>Medium</v>
      </c>
      <c r="AH935" t="str">
        <f t="shared" si="204"/>
        <v>High</v>
      </c>
      <c r="AI935">
        <f t="shared" si="205"/>
        <v>1</v>
      </c>
      <c r="AJ935">
        <f t="shared" si="206"/>
        <v>0</v>
      </c>
      <c r="AK935" t="str">
        <f t="shared" si="207"/>
        <v>High</v>
      </c>
    </row>
    <row r="936" spans="1:37" x14ac:dyDescent="0.25">
      <c r="A936" s="9">
        <v>44600.875</v>
      </c>
      <c r="B936" s="1" t="str">
        <f t="shared" si="196"/>
        <v>Tuesday</v>
      </c>
      <c r="C936" s="1" t="str">
        <f t="shared" si="197"/>
        <v>Weekday</v>
      </c>
      <c r="D936" s="4">
        <f t="shared" si="198"/>
        <v>21</v>
      </c>
      <c r="E936" s="4" t="str">
        <f t="shared" si="199"/>
        <v>Peak</v>
      </c>
      <c r="F936">
        <v>22.757237527227801</v>
      </c>
      <c r="G936">
        <v>36.166528064012297</v>
      </c>
      <c r="H936">
        <v>1338.9930339376201</v>
      </c>
      <c r="I936">
        <v>9</v>
      </c>
      <c r="J936" t="s">
        <v>11</v>
      </c>
      <c r="K936" t="s">
        <v>12</v>
      </c>
      <c r="L936">
        <v>9.3018313866750795</v>
      </c>
      <c r="M936" t="s">
        <v>20</v>
      </c>
      <c r="N936" t="s">
        <v>19</v>
      </c>
      <c r="O936">
        <v>74.723687667297298</v>
      </c>
      <c r="P936">
        <f t="shared" si="208"/>
        <v>517.89185987066537</v>
      </c>
      <c r="Q936">
        <f t="shared" si="200"/>
        <v>1700.5047091550673</v>
      </c>
      <c r="T936">
        <f t="shared" si="209"/>
        <v>72.554377648038994</v>
      </c>
      <c r="U936">
        <f t="shared" si="201"/>
        <v>2.1693100192583046</v>
      </c>
      <c r="AC936" t="str">
        <f t="shared" si="202"/>
        <v>High</v>
      </c>
      <c r="AD936" t="str">
        <f t="shared" si="203"/>
        <v>Medium</v>
      </c>
      <c r="AH936" t="str">
        <f t="shared" si="204"/>
        <v>Low</v>
      </c>
      <c r="AI936">
        <f t="shared" si="205"/>
        <v>1</v>
      </c>
      <c r="AJ936">
        <f t="shared" si="206"/>
        <v>0</v>
      </c>
      <c r="AK936" t="str">
        <f t="shared" si="207"/>
        <v>Medium</v>
      </c>
    </row>
    <row r="937" spans="1:37" x14ac:dyDescent="0.25">
      <c r="A937" s="9">
        <v>44600.916666666664</v>
      </c>
      <c r="B937" s="1" t="str">
        <f t="shared" si="196"/>
        <v>Tuesday</v>
      </c>
      <c r="C937" s="1" t="str">
        <f t="shared" si="197"/>
        <v>Weekday</v>
      </c>
      <c r="D937" s="4">
        <f t="shared" si="198"/>
        <v>22</v>
      </c>
      <c r="E937" s="4" t="str">
        <f t="shared" si="199"/>
        <v>Off-Peak</v>
      </c>
      <c r="F937">
        <v>29.998670840983898</v>
      </c>
      <c r="G937">
        <v>40.243842236688302</v>
      </c>
      <c r="H937">
        <v>1866.0743662744601</v>
      </c>
      <c r="I937">
        <v>3</v>
      </c>
      <c r="J937" t="s">
        <v>11</v>
      </c>
      <c r="K937" t="s">
        <v>12</v>
      </c>
      <c r="L937">
        <v>21.104849918666499</v>
      </c>
      <c r="M937" t="s">
        <v>17</v>
      </c>
      <c r="N937" t="s">
        <v>14</v>
      </c>
      <c r="O937">
        <v>86.840489492360305</v>
      </c>
      <c r="P937">
        <f t="shared" si="208"/>
        <v>899.9202522256976</v>
      </c>
      <c r="Q937">
        <f t="shared" si="200"/>
        <v>2605.0992599512379</v>
      </c>
      <c r="T937">
        <f t="shared" si="209"/>
        <v>87.053310905244587</v>
      </c>
      <c r="U937">
        <f t="shared" si="201"/>
        <v>0.21282141288428136</v>
      </c>
      <c r="AC937" t="str">
        <f t="shared" si="202"/>
        <v>Low</v>
      </c>
      <c r="AD937" t="str">
        <f t="shared" si="203"/>
        <v>High</v>
      </c>
      <c r="AH937" t="str">
        <f t="shared" si="204"/>
        <v>High</v>
      </c>
      <c r="AI937">
        <f t="shared" si="205"/>
        <v>1</v>
      </c>
      <c r="AJ937">
        <f t="shared" si="206"/>
        <v>0</v>
      </c>
      <c r="AK937" t="str">
        <f t="shared" si="207"/>
        <v>High</v>
      </c>
    </row>
    <row r="938" spans="1:37" x14ac:dyDescent="0.25">
      <c r="A938" s="9">
        <v>44600.958333333336</v>
      </c>
      <c r="B938" s="1" t="str">
        <f t="shared" si="196"/>
        <v>Tuesday</v>
      </c>
      <c r="C938" s="1" t="str">
        <f t="shared" si="197"/>
        <v>Weekday</v>
      </c>
      <c r="D938" s="4">
        <f t="shared" si="198"/>
        <v>23</v>
      </c>
      <c r="E938" s="4" t="str">
        <f t="shared" si="199"/>
        <v>Off-Peak</v>
      </c>
      <c r="F938">
        <v>27.446710394153801</v>
      </c>
      <c r="G938">
        <v>54.860618093689403</v>
      </c>
      <c r="H938">
        <v>1072.0455380092101</v>
      </c>
      <c r="I938">
        <v>6</v>
      </c>
      <c r="J938" t="s">
        <v>12</v>
      </c>
      <c r="K938" t="s">
        <v>11</v>
      </c>
      <c r="L938">
        <v>16.0516228814319</v>
      </c>
      <c r="M938" t="s">
        <v>18</v>
      </c>
      <c r="N938" t="s">
        <v>19</v>
      </c>
      <c r="O938">
        <v>74.327506300499607</v>
      </c>
      <c r="P938">
        <f t="shared" si="208"/>
        <v>753.32191146055027</v>
      </c>
      <c r="Q938">
        <f t="shared" si="200"/>
        <v>2040.0455397494547</v>
      </c>
      <c r="T938">
        <f t="shared" si="209"/>
        <v>81.943727955232433</v>
      </c>
      <c r="U938">
        <f t="shared" si="201"/>
        <v>7.6162216547328256</v>
      </c>
      <c r="AC938" t="str">
        <f t="shared" si="202"/>
        <v>High</v>
      </c>
      <c r="AD938" t="str">
        <f t="shared" si="203"/>
        <v>Medium</v>
      </c>
      <c r="AH938" t="str">
        <f t="shared" si="204"/>
        <v>Low</v>
      </c>
      <c r="AI938">
        <f t="shared" si="205"/>
        <v>0</v>
      </c>
      <c r="AJ938">
        <f t="shared" si="206"/>
        <v>1</v>
      </c>
      <c r="AK938" t="str">
        <f t="shared" si="207"/>
        <v>High</v>
      </c>
    </row>
    <row r="939" spans="1:37" x14ac:dyDescent="0.25">
      <c r="A939" s="9">
        <v>44601</v>
      </c>
      <c r="B939" s="1" t="str">
        <f t="shared" si="196"/>
        <v>Wednesday</v>
      </c>
      <c r="C939" s="1" t="str">
        <f t="shared" si="197"/>
        <v>Weekday</v>
      </c>
      <c r="D939" s="4">
        <f t="shared" si="198"/>
        <v>0</v>
      </c>
      <c r="E939" s="4" t="str">
        <f t="shared" si="199"/>
        <v>Off-Peak</v>
      </c>
      <c r="F939">
        <v>20.2793534791778</v>
      </c>
      <c r="G939">
        <v>44.436455098143</v>
      </c>
      <c r="H939">
        <v>1631.17368591064</v>
      </c>
      <c r="I939">
        <v>4</v>
      </c>
      <c r="J939" t="s">
        <v>11</v>
      </c>
      <c r="K939" t="s">
        <v>11</v>
      </c>
      <c r="L939">
        <v>12.668610249281</v>
      </c>
      <c r="M939" t="s">
        <v>15</v>
      </c>
      <c r="N939" t="s">
        <v>14</v>
      </c>
      <c r="O939">
        <v>63.298667998943401</v>
      </c>
      <c r="P939">
        <f t="shared" si="208"/>
        <v>411.25217753344077</v>
      </c>
      <c r="Q939">
        <f t="shared" si="200"/>
        <v>1283.6560631116934</v>
      </c>
      <c r="T939">
        <f t="shared" si="209"/>
        <v>67.593111849523154</v>
      </c>
      <c r="U939">
        <f t="shared" si="201"/>
        <v>4.2944438505797535</v>
      </c>
      <c r="AC939" t="str">
        <f t="shared" si="202"/>
        <v>Low</v>
      </c>
      <c r="AD939" t="str">
        <f t="shared" si="203"/>
        <v>High</v>
      </c>
      <c r="AH939" t="str">
        <f t="shared" si="204"/>
        <v>Low</v>
      </c>
      <c r="AI939">
        <f t="shared" si="205"/>
        <v>1</v>
      </c>
      <c r="AJ939">
        <f t="shared" si="206"/>
        <v>1</v>
      </c>
      <c r="AK939" t="str">
        <f t="shared" si="207"/>
        <v>Low</v>
      </c>
    </row>
    <row r="940" spans="1:37" x14ac:dyDescent="0.25">
      <c r="A940" s="9">
        <v>44601.041666666664</v>
      </c>
      <c r="B940" s="1" t="str">
        <f t="shared" si="196"/>
        <v>Wednesday</v>
      </c>
      <c r="C940" s="1" t="str">
        <f t="shared" si="197"/>
        <v>Weekday</v>
      </c>
      <c r="D940" s="4">
        <f t="shared" si="198"/>
        <v>1</v>
      </c>
      <c r="E940" s="4" t="str">
        <f t="shared" si="199"/>
        <v>Off-Peak</v>
      </c>
      <c r="F940">
        <v>29.6079427834093</v>
      </c>
      <c r="G940">
        <v>53.482526307000299</v>
      </c>
      <c r="H940">
        <v>1458.1257851165799</v>
      </c>
      <c r="I940">
        <v>0</v>
      </c>
      <c r="J940" t="s">
        <v>11</v>
      </c>
      <c r="K940" t="s">
        <v>12</v>
      </c>
      <c r="L940">
        <v>11.7334164759821</v>
      </c>
      <c r="M940" t="s">
        <v>17</v>
      </c>
      <c r="N940" t="s">
        <v>14</v>
      </c>
      <c r="O940">
        <v>90.279794178436305</v>
      </c>
      <c r="P940">
        <f t="shared" si="208"/>
        <v>876.63027586563885</v>
      </c>
      <c r="Q940">
        <f t="shared" si="200"/>
        <v>2672.9989805331102</v>
      </c>
      <c r="T940">
        <f t="shared" si="209"/>
        <v>86.270987878430276</v>
      </c>
      <c r="U940">
        <f t="shared" si="201"/>
        <v>4.0088063000060288</v>
      </c>
      <c r="AC940" t="str">
        <f t="shared" si="202"/>
        <v>Low</v>
      </c>
      <c r="AD940" t="str">
        <f t="shared" si="203"/>
        <v>Medium</v>
      </c>
      <c r="AH940" t="str">
        <f t="shared" si="204"/>
        <v>High</v>
      </c>
      <c r="AI940">
        <f t="shared" si="205"/>
        <v>1</v>
      </c>
      <c r="AJ940">
        <f t="shared" si="206"/>
        <v>0</v>
      </c>
      <c r="AK940" t="str">
        <f t="shared" si="207"/>
        <v>High</v>
      </c>
    </row>
    <row r="941" spans="1:37" x14ac:dyDescent="0.25">
      <c r="A941" s="9">
        <v>44601.083333333336</v>
      </c>
      <c r="B941" s="1" t="str">
        <f t="shared" si="196"/>
        <v>Wednesday</v>
      </c>
      <c r="C941" s="1" t="str">
        <f t="shared" si="197"/>
        <v>Weekday</v>
      </c>
      <c r="D941" s="4">
        <f t="shared" si="198"/>
        <v>2</v>
      </c>
      <c r="E941" s="4" t="str">
        <f t="shared" si="199"/>
        <v>Off-Peak</v>
      </c>
      <c r="F941">
        <v>24.126518793616601</v>
      </c>
      <c r="G941">
        <v>30.768443342848901</v>
      </c>
      <c r="H941">
        <v>1855.8973674932599</v>
      </c>
      <c r="I941">
        <v>2</v>
      </c>
      <c r="J941" t="s">
        <v>11</v>
      </c>
      <c r="K941" t="s">
        <v>12</v>
      </c>
      <c r="L941">
        <v>28.533117764631498</v>
      </c>
      <c r="M941" t="s">
        <v>16</v>
      </c>
      <c r="N941" t="s">
        <v>14</v>
      </c>
      <c r="O941">
        <v>71.081567695922701</v>
      </c>
      <c r="P941">
        <f t="shared" si="208"/>
        <v>582.08890909873503</v>
      </c>
      <c r="Q941">
        <f t="shared" si="200"/>
        <v>1714.9507788954097</v>
      </c>
      <c r="T941">
        <f t="shared" si="209"/>
        <v>75.295978216810298</v>
      </c>
      <c r="U941">
        <f t="shared" si="201"/>
        <v>4.214410520887597</v>
      </c>
      <c r="AC941" t="str">
        <f t="shared" si="202"/>
        <v>Low</v>
      </c>
      <c r="AD941" t="str">
        <f t="shared" si="203"/>
        <v>High</v>
      </c>
      <c r="AH941" t="str">
        <f t="shared" si="204"/>
        <v>Low</v>
      </c>
      <c r="AI941">
        <f t="shared" si="205"/>
        <v>1</v>
      </c>
      <c r="AJ941">
        <f t="shared" si="206"/>
        <v>0</v>
      </c>
      <c r="AK941" t="str">
        <f t="shared" si="207"/>
        <v>Medium</v>
      </c>
    </row>
    <row r="942" spans="1:37" x14ac:dyDescent="0.25">
      <c r="A942" s="9">
        <v>44601.125</v>
      </c>
      <c r="B942" s="1" t="str">
        <f t="shared" si="196"/>
        <v>Wednesday</v>
      </c>
      <c r="C942" s="1" t="str">
        <f t="shared" si="197"/>
        <v>Weekday</v>
      </c>
      <c r="D942" s="4">
        <f t="shared" si="198"/>
        <v>3</v>
      </c>
      <c r="E942" s="4" t="str">
        <f t="shared" si="199"/>
        <v>Off-Peak</v>
      </c>
      <c r="F942">
        <v>21.815877575139901</v>
      </c>
      <c r="G942">
        <v>44.574549137914801</v>
      </c>
      <c r="H942">
        <v>1706.63459509727</v>
      </c>
      <c r="I942">
        <v>0</v>
      </c>
      <c r="J942" t="s">
        <v>12</v>
      </c>
      <c r="K942" t="s">
        <v>12</v>
      </c>
      <c r="L942">
        <v>7.4758066361050002</v>
      </c>
      <c r="M942" t="s">
        <v>16</v>
      </c>
      <c r="N942" t="s">
        <v>14</v>
      </c>
      <c r="O942">
        <v>65.443610990114607</v>
      </c>
      <c r="P942">
        <f t="shared" si="208"/>
        <v>475.93251437349198</v>
      </c>
      <c r="Q942">
        <f t="shared" si="200"/>
        <v>1427.7098054354203</v>
      </c>
      <c r="T942">
        <f t="shared" si="209"/>
        <v>70.669569140529703</v>
      </c>
      <c r="U942">
        <f t="shared" si="201"/>
        <v>5.2259581504150958</v>
      </c>
      <c r="AC942" t="str">
        <f t="shared" si="202"/>
        <v>Low</v>
      </c>
      <c r="AD942" t="str">
        <f t="shared" si="203"/>
        <v>High</v>
      </c>
      <c r="AH942" t="str">
        <f t="shared" si="204"/>
        <v>Low</v>
      </c>
      <c r="AI942">
        <f t="shared" si="205"/>
        <v>0</v>
      </c>
      <c r="AJ942">
        <f t="shared" si="206"/>
        <v>0</v>
      </c>
      <c r="AK942" t="str">
        <f t="shared" si="207"/>
        <v>Low</v>
      </c>
    </row>
    <row r="943" spans="1:37" x14ac:dyDescent="0.25">
      <c r="A943" s="9">
        <v>44601.166666666664</v>
      </c>
      <c r="B943" s="1" t="str">
        <f t="shared" si="196"/>
        <v>Wednesday</v>
      </c>
      <c r="C943" s="1" t="str">
        <f t="shared" si="197"/>
        <v>Weekday</v>
      </c>
      <c r="D943" s="4">
        <f t="shared" si="198"/>
        <v>4</v>
      </c>
      <c r="E943" s="4" t="str">
        <f t="shared" si="199"/>
        <v>Off-Peak</v>
      </c>
      <c r="F943">
        <v>23.1187154168306</v>
      </c>
      <c r="G943">
        <v>56.435820980043502</v>
      </c>
      <c r="H943">
        <v>1069.2576368648699</v>
      </c>
      <c r="I943">
        <v>6</v>
      </c>
      <c r="J943" t="s">
        <v>11</v>
      </c>
      <c r="K943" t="s">
        <v>11</v>
      </c>
      <c r="L943">
        <v>26.020213177225799</v>
      </c>
      <c r="M943" t="s">
        <v>15</v>
      </c>
      <c r="N943" t="s">
        <v>14</v>
      </c>
      <c r="O943">
        <v>72.512238723117406</v>
      </c>
      <c r="P943">
        <f t="shared" si="208"/>
        <v>534.47500252440091</v>
      </c>
      <c r="Q943">
        <f t="shared" si="200"/>
        <v>1676.3898112770353</v>
      </c>
      <c r="T943">
        <f t="shared" si="209"/>
        <v>73.278135441313211</v>
      </c>
      <c r="U943">
        <f t="shared" si="201"/>
        <v>0.76589671819580474</v>
      </c>
      <c r="AC943" t="str">
        <f t="shared" si="202"/>
        <v>High</v>
      </c>
      <c r="AD943" t="str">
        <f t="shared" si="203"/>
        <v>Medium</v>
      </c>
      <c r="AH943" t="str">
        <f t="shared" si="204"/>
        <v>Low</v>
      </c>
      <c r="AI943">
        <f t="shared" si="205"/>
        <v>1</v>
      </c>
      <c r="AJ943">
        <f t="shared" si="206"/>
        <v>1</v>
      </c>
      <c r="AK943" t="str">
        <f t="shared" si="207"/>
        <v>Medium</v>
      </c>
    </row>
    <row r="944" spans="1:37" x14ac:dyDescent="0.25">
      <c r="A944" s="9">
        <v>44601.208333333336</v>
      </c>
      <c r="B944" s="1" t="str">
        <f t="shared" si="196"/>
        <v>Wednesday</v>
      </c>
      <c r="C944" s="1" t="str">
        <f t="shared" si="197"/>
        <v>Weekday</v>
      </c>
      <c r="D944" s="4">
        <f t="shared" si="198"/>
        <v>5</v>
      </c>
      <c r="E944" s="4" t="str">
        <f t="shared" si="199"/>
        <v>Off-Peak</v>
      </c>
      <c r="F944">
        <v>21.650388242215801</v>
      </c>
      <c r="G944">
        <v>48.946239684300402</v>
      </c>
      <c r="H944">
        <v>1928.1577624162601</v>
      </c>
      <c r="I944">
        <v>0</v>
      </c>
      <c r="J944" t="s">
        <v>12</v>
      </c>
      <c r="K944" t="s">
        <v>12</v>
      </c>
      <c r="L944">
        <v>13.4911213197494</v>
      </c>
      <c r="M944" t="s">
        <v>21</v>
      </c>
      <c r="N944" t="s">
        <v>19</v>
      </c>
      <c r="O944">
        <v>64.627594677649</v>
      </c>
      <c r="P944">
        <f t="shared" si="208"/>
        <v>468.73931103867619</v>
      </c>
      <c r="Q944">
        <f t="shared" si="200"/>
        <v>1399.2125159316604</v>
      </c>
      <c r="T944">
        <f t="shared" si="209"/>
        <v>70.338223302090782</v>
      </c>
      <c r="U944">
        <f t="shared" si="201"/>
        <v>5.7106286244417817</v>
      </c>
      <c r="AC944" t="str">
        <f t="shared" si="202"/>
        <v>Low</v>
      </c>
      <c r="AD944" t="str">
        <f t="shared" si="203"/>
        <v>High</v>
      </c>
      <c r="AH944" t="str">
        <f t="shared" si="204"/>
        <v>Low</v>
      </c>
      <c r="AI944">
        <f t="shared" si="205"/>
        <v>0</v>
      </c>
      <c r="AJ944">
        <f t="shared" si="206"/>
        <v>0</v>
      </c>
      <c r="AK944" t="str">
        <f t="shared" si="207"/>
        <v>Low</v>
      </c>
    </row>
    <row r="945" spans="1:37" x14ac:dyDescent="0.25">
      <c r="A945" s="9">
        <v>44601.25</v>
      </c>
      <c r="B945" s="1" t="str">
        <f t="shared" si="196"/>
        <v>Wednesday</v>
      </c>
      <c r="C945" s="1" t="str">
        <f t="shared" si="197"/>
        <v>Weekday</v>
      </c>
      <c r="D945" s="4">
        <f t="shared" si="198"/>
        <v>6</v>
      </c>
      <c r="E945" s="4" t="str">
        <f t="shared" si="199"/>
        <v>Off-Peak</v>
      </c>
      <c r="F945">
        <v>21.111811878587201</v>
      </c>
      <c r="G945">
        <v>58.768959499110899</v>
      </c>
      <c r="H945">
        <v>1929.9234754214499</v>
      </c>
      <c r="I945">
        <v>6</v>
      </c>
      <c r="J945" t="s">
        <v>11</v>
      </c>
      <c r="K945" t="s">
        <v>12</v>
      </c>
      <c r="L945">
        <v>28.284476422390799</v>
      </c>
      <c r="M945" t="s">
        <v>20</v>
      </c>
      <c r="N945" t="s">
        <v>19</v>
      </c>
      <c r="O945">
        <v>69.598317846072902</v>
      </c>
      <c r="P945">
        <f t="shared" si="208"/>
        <v>445.70860079685565</v>
      </c>
      <c r="Q945">
        <f t="shared" si="200"/>
        <v>1469.3465934324095</v>
      </c>
      <c r="T945">
        <f t="shared" si="209"/>
        <v>69.259875630874134</v>
      </c>
      <c r="U945">
        <f t="shared" si="201"/>
        <v>0.33844221519876783</v>
      </c>
      <c r="AC945" t="str">
        <f t="shared" si="202"/>
        <v>High</v>
      </c>
      <c r="AD945" t="str">
        <f t="shared" si="203"/>
        <v>High</v>
      </c>
      <c r="AH945" t="str">
        <f t="shared" si="204"/>
        <v>Low</v>
      </c>
      <c r="AI945">
        <f t="shared" si="205"/>
        <v>1</v>
      </c>
      <c r="AJ945">
        <f t="shared" si="206"/>
        <v>0</v>
      </c>
      <c r="AK945" t="str">
        <f t="shared" si="207"/>
        <v>Low</v>
      </c>
    </row>
    <row r="946" spans="1:37" x14ac:dyDescent="0.25">
      <c r="A946" s="9">
        <v>44601.291666666664</v>
      </c>
      <c r="B946" s="1" t="str">
        <f t="shared" si="196"/>
        <v>Wednesday</v>
      </c>
      <c r="C946" s="1" t="str">
        <f t="shared" si="197"/>
        <v>Weekday</v>
      </c>
      <c r="D946" s="4">
        <f t="shared" si="198"/>
        <v>7</v>
      </c>
      <c r="E946" s="4" t="str">
        <f t="shared" si="199"/>
        <v>Off-Peak</v>
      </c>
      <c r="F946">
        <v>24.801578478747299</v>
      </c>
      <c r="G946">
        <v>48.895171372395502</v>
      </c>
      <c r="H946">
        <v>1456.4218445214401</v>
      </c>
      <c r="I946">
        <v>4</v>
      </c>
      <c r="J946" t="s">
        <v>11</v>
      </c>
      <c r="K946" t="s">
        <v>11</v>
      </c>
      <c r="L946">
        <v>19.8262763227224</v>
      </c>
      <c r="M946" t="s">
        <v>16</v>
      </c>
      <c r="N946" t="s">
        <v>19</v>
      </c>
      <c r="O946">
        <v>75.919291674598398</v>
      </c>
      <c r="P946">
        <f t="shared" si="208"/>
        <v>615.11829503746117</v>
      </c>
      <c r="Q946">
        <f t="shared" si="200"/>
        <v>1882.9182705184587</v>
      </c>
      <c r="T946">
        <f t="shared" si="209"/>
        <v>76.647595347737578</v>
      </c>
      <c r="U946">
        <f t="shared" si="201"/>
        <v>0.72830367313918032</v>
      </c>
      <c r="AC946" t="str">
        <f t="shared" si="202"/>
        <v>Low</v>
      </c>
      <c r="AD946" t="str">
        <f t="shared" si="203"/>
        <v>Medium</v>
      </c>
      <c r="AH946" t="str">
        <f t="shared" si="204"/>
        <v>Low</v>
      </c>
      <c r="AI946">
        <f t="shared" si="205"/>
        <v>1</v>
      </c>
      <c r="AJ946">
        <f t="shared" si="206"/>
        <v>1</v>
      </c>
      <c r="AK946" t="str">
        <f t="shared" si="207"/>
        <v>Medium</v>
      </c>
    </row>
    <row r="947" spans="1:37" x14ac:dyDescent="0.25">
      <c r="A947" s="9">
        <v>44601.333333333336</v>
      </c>
      <c r="B947" s="1" t="str">
        <f t="shared" si="196"/>
        <v>Wednesday</v>
      </c>
      <c r="C947" s="1" t="str">
        <f t="shared" si="197"/>
        <v>Weekday</v>
      </c>
      <c r="D947" s="4">
        <f t="shared" si="198"/>
        <v>8</v>
      </c>
      <c r="E947" s="4" t="str">
        <f t="shared" si="199"/>
        <v>Peak</v>
      </c>
      <c r="F947">
        <v>28.522169710992401</v>
      </c>
      <c r="G947">
        <v>39.9578096851723</v>
      </c>
      <c r="H947">
        <v>1633.9009476210399</v>
      </c>
      <c r="I947">
        <v>3</v>
      </c>
      <c r="J947" t="s">
        <v>11</v>
      </c>
      <c r="K947" t="s">
        <v>11</v>
      </c>
      <c r="L947">
        <v>10.2873190730216</v>
      </c>
      <c r="M947" t="s">
        <v>20</v>
      </c>
      <c r="N947" t="s">
        <v>19</v>
      </c>
      <c r="O947">
        <v>90.078600837482497</v>
      </c>
      <c r="P947">
        <f t="shared" si="208"/>
        <v>813.51416502265238</v>
      </c>
      <c r="Q947">
        <f t="shared" si="200"/>
        <v>2569.2371404154178</v>
      </c>
      <c r="T947">
        <f t="shared" si="209"/>
        <v>84.097032719644446</v>
      </c>
      <c r="U947">
        <f t="shared" si="201"/>
        <v>5.9815681178380515</v>
      </c>
      <c r="AC947" t="str">
        <f t="shared" si="202"/>
        <v>Low</v>
      </c>
      <c r="AD947" t="str">
        <f t="shared" si="203"/>
        <v>High</v>
      </c>
      <c r="AH947" t="str">
        <f t="shared" si="204"/>
        <v>High</v>
      </c>
      <c r="AI947">
        <f t="shared" si="205"/>
        <v>1</v>
      </c>
      <c r="AJ947">
        <f t="shared" si="206"/>
        <v>1</v>
      </c>
      <c r="AK947" t="str">
        <f t="shared" si="207"/>
        <v>High</v>
      </c>
    </row>
    <row r="948" spans="1:37" x14ac:dyDescent="0.25">
      <c r="A948" s="9">
        <v>44601.375</v>
      </c>
      <c r="B948" s="1" t="str">
        <f t="shared" si="196"/>
        <v>Wednesday</v>
      </c>
      <c r="C948" s="1" t="str">
        <f t="shared" si="197"/>
        <v>Weekday</v>
      </c>
      <c r="D948" s="4">
        <f t="shared" si="198"/>
        <v>9</v>
      </c>
      <c r="E948" s="4" t="str">
        <f t="shared" si="199"/>
        <v>Peak</v>
      </c>
      <c r="F948">
        <v>24.545243028110001</v>
      </c>
      <c r="G948">
        <v>46.324494455788503</v>
      </c>
      <c r="H948">
        <v>1776.6700185299301</v>
      </c>
      <c r="I948">
        <v>6</v>
      </c>
      <c r="J948" t="s">
        <v>12</v>
      </c>
      <c r="K948" t="s">
        <v>12</v>
      </c>
      <c r="L948">
        <v>28.8855581491481</v>
      </c>
      <c r="M948" t="s">
        <v>20</v>
      </c>
      <c r="N948" t="s">
        <v>14</v>
      </c>
      <c r="O948">
        <v>79.813061160875804</v>
      </c>
      <c r="P948">
        <f t="shared" si="208"/>
        <v>602.46895530898257</v>
      </c>
      <c r="Q948">
        <f t="shared" si="200"/>
        <v>1959.0309830111039</v>
      </c>
      <c r="T948">
        <f t="shared" si="209"/>
        <v>76.134355712818092</v>
      </c>
      <c r="U948">
        <f t="shared" si="201"/>
        <v>3.6787054480577126</v>
      </c>
      <c r="AC948" t="str">
        <f t="shared" si="202"/>
        <v>High</v>
      </c>
      <c r="AD948" t="str">
        <f t="shared" si="203"/>
        <v>High</v>
      </c>
      <c r="AH948" t="str">
        <f t="shared" si="204"/>
        <v>High</v>
      </c>
      <c r="AI948">
        <f t="shared" si="205"/>
        <v>0</v>
      </c>
      <c r="AJ948">
        <f t="shared" si="206"/>
        <v>0</v>
      </c>
      <c r="AK948" t="str">
        <f t="shared" si="207"/>
        <v>Medium</v>
      </c>
    </row>
    <row r="949" spans="1:37" x14ac:dyDescent="0.25">
      <c r="A949" s="9">
        <v>44601.416666666664</v>
      </c>
      <c r="B949" s="1" t="str">
        <f t="shared" si="196"/>
        <v>Wednesday</v>
      </c>
      <c r="C949" s="1" t="str">
        <f t="shared" si="197"/>
        <v>Weekday</v>
      </c>
      <c r="D949" s="4">
        <f t="shared" si="198"/>
        <v>10</v>
      </c>
      <c r="E949" s="4" t="str">
        <f t="shared" si="199"/>
        <v>Peak</v>
      </c>
      <c r="F949">
        <v>24.778758105110501</v>
      </c>
      <c r="G949">
        <v>39.145015288014697</v>
      </c>
      <c r="H949">
        <v>1720.424125578</v>
      </c>
      <c r="I949">
        <v>9</v>
      </c>
      <c r="J949" t="s">
        <v>12</v>
      </c>
      <c r="K949" t="s">
        <v>12</v>
      </c>
      <c r="L949">
        <v>14.2763846909578</v>
      </c>
      <c r="M949" t="s">
        <v>18</v>
      </c>
      <c r="N949" t="s">
        <v>19</v>
      </c>
      <c r="O949">
        <v>72.359761057386706</v>
      </c>
      <c r="P949">
        <f t="shared" si="208"/>
        <v>613.9868532315794</v>
      </c>
      <c r="Q949">
        <f t="shared" si="200"/>
        <v>1792.9850157845801</v>
      </c>
      <c r="T949">
        <f t="shared" si="209"/>
        <v>76.601903968706864</v>
      </c>
      <c r="U949">
        <f t="shared" si="201"/>
        <v>4.2421429113201583</v>
      </c>
      <c r="AC949" t="str">
        <f t="shared" si="202"/>
        <v>High</v>
      </c>
      <c r="AD949" t="str">
        <f t="shared" si="203"/>
        <v>High</v>
      </c>
      <c r="AH949" t="str">
        <f t="shared" si="204"/>
        <v>Low</v>
      </c>
      <c r="AI949">
        <f t="shared" si="205"/>
        <v>0</v>
      </c>
      <c r="AJ949">
        <f t="shared" si="206"/>
        <v>0</v>
      </c>
      <c r="AK949" t="str">
        <f t="shared" si="207"/>
        <v>Medium</v>
      </c>
    </row>
    <row r="950" spans="1:37" x14ac:dyDescent="0.25">
      <c r="A950" s="9">
        <v>44601.458333333336</v>
      </c>
      <c r="B950" s="1" t="str">
        <f t="shared" si="196"/>
        <v>Wednesday</v>
      </c>
      <c r="C950" s="1" t="str">
        <f t="shared" si="197"/>
        <v>Weekday</v>
      </c>
      <c r="D950" s="4">
        <f t="shared" si="198"/>
        <v>11</v>
      </c>
      <c r="E950" s="4" t="str">
        <f t="shared" si="199"/>
        <v>Peak</v>
      </c>
      <c r="F950">
        <v>27.58947168249</v>
      </c>
      <c r="G950">
        <v>40.469003159912802</v>
      </c>
      <c r="H950">
        <v>1521.9200539965</v>
      </c>
      <c r="I950">
        <v>8</v>
      </c>
      <c r="J950" t="s">
        <v>12</v>
      </c>
      <c r="K950" t="s">
        <v>12</v>
      </c>
      <c r="L950">
        <v>8.2359982949922106</v>
      </c>
      <c r="M950" t="s">
        <v>20</v>
      </c>
      <c r="N950" t="s">
        <v>14</v>
      </c>
      <c r="O950">
        <v>83.134822739430504</v>
      </c>
      <c r="P950">
        <f t="shared" si="208"/>
        <v>761.17894771891758</v>
      </c>
      <c r="Q950">
        <f t="shared" si="200"/>
        <v>2293.6458377983436</v>
      </c>
      <c r="T950">
        <f t="shared" si="209"/>
        <v>82.22956727758968</v>
      </c>
      <c r="U950">
        <f t="shared" si="201"/>
        <v>0.90525546184082373</v>
      </c>
      <c r="AC950" t="str">
        <f t="shared" si="202"/>
        <v>High</v>
      </c>
      <c r="AD950" t="str">
        <f t="shared" si="203"/>
        <v>High</v>
      </c>
      <c r="AH950" t="str">
        <f t="shared" si="204"/>
        <v>High</v>
      </c>
      <c r="AI950">
        <f t="shared" si="205"/>
        <v>0</v>
      </c>
      <c r="AJ950">
        <f t="shared" si="206"/>
        <v>0</v>
      </c>
      <c r="AK950" t="str">
        <f t="shared" si="207"/>
        <v>High</v>
      </c>
    </row>
    <row r="951" spans="1:37" x14ac:dyDescent="0.25">
      <c r="A951" s="9">
        <v>44601.5</v>
      </c>
      <c r="B951" s="1" t="str">
        <f t="shared" si="196"/>
        <v>Wednesday</v>
      </c>
      <c r="C951" s="1" t="str">
        <f t="shared" si="197"/>
        <v>Weekday</v>
      </c>
      <c r="D951" s="4">
        <f t="shared" si="198"/>
        <v>12</v>
      </c>
      <c r="E951" s="4" t="str">
        <f t="shared" si="199"/>
        <v>Peak</v>
      </c>
      <c r="F951">
        <v>22.3381076172479</v>
      </c>
      <c r="G951">
        <v>52.796286942527601</v>
      </c>
      <c r="H951">
        <v>1935.58091748331</v>
      </c>
      <c r="I951">
        <v>5</v>
      </c>
      <c r="J951" t="s">
        <v>12</v>
      </c>
      <c r="K951" t="s">
        <v>12</v>
      </c>
      <c r="L951">
        <v>18.6837543972579</v>
      </c>
      <c r="M951" t="s">
        <v>18</v>
      </c>
      <c r="N951" t="s">
        <v>19</v>
      </c>
      <c r="O951">
        <v>69.887077872745095</v>
      </c>
      <c r="P951">
        <f t="shared" si="208"/>
        <v>498.99105191974866</v>
      </c>
      <c r="Q951">
        <f t="shared" si="200"/>
        <v>1561.1450665763643</v>
      </c>
      <c r="T951">
        <f t="shared" si="209"/>
        <v>71.715187900982542</v>
      </c>
      <c r="U951">
        <f t="shared" si="201"/>
        <v>1.8281100282374467</v>
      </c>
      <c r="AC951" t="str">
        <f t="shared" si="202"/>
        <v>Medium</v>
      </c>
      <c r="AD951" t="str">
        <f t="shared" si="203"/>
        <v>High</v>
      </c>
      <c r="AH951" t="str">
        <f t="shared" si="204"/>
        <v>Low</v>
      </c>
      <c r="AI951">
        <f t="shared" si="205"/>
        <v>0</v>
      </c>
      <c r="AJ951">
        <f t="shared" si="206"/>
        <v>0</v>
      </c>
      <c r="AK951" t="str">
        <f t="shared" si="207"/>
        <v>Medium</v>
      </c>
    </row>
    <row r="952" spans="1:37" x14ac:dyDescent="0.25">
      <c r="A952" s="9">
        <v>44601.541666666664</v>
      </c>
      <c r="B952" s="1" t="str">
        <f t="shared" si="196"/>
        <v>Wednesday</v>
      </c>
      <c r="C952" s="1" t="str">
        <f t="shared" si="197"/>
        <v>Weekday</v>
      </c>
      <c r="D952" s="4">
        <f t="shared" si="198"/>
        <v>13</v>
      </c>
      <c r="E952" s="4" t="str">
        <f t="shared" si="199"/>
        <v>Peak</v>
      </c>
      <c r="F952">
        <v>28.5432047797695</v>
      </c>
      <c r="G952">
        <v>34.142476532436099</v>
      </c>
      <c r="H952">
        <v>1284.66181186368</v>
      </c>
      <c r="I952">
        <v>5</v>
      </c>
      <c r="J952" t="s">
        <v>12</v>
      </c>
      <c r="K952" t="s">
        <v>12</v>
      </c>
      <c r="L952">
        <v>24.014743368808102</v>
      </c>
      <c r="M952" t="s">
        <v>15</v>
      </c>
      <c r="N952" t="s">
        <v>19</v>
      </c>
      <c r="O952">
        <v>79.685466833542904</v>
      </c>
      <c r="P952">
        <f t="shared" si="208"/>
        <v>814.71453909985644</v>
      </c>
      <c r="Q952">
        <f t="shared" si="200"/>
        <v>2274.4785978013456</v>
      </c>
      <c r="T952">
        <f t="shared" si="209"/>
        <v>84.139149527884669</v>
      </c>
      <c r="U952">
        <f t="shared" si="201"/>
        <v>4.4536826943417651</v>
      </c>
      <c r="AC952" t="str">
        <f t="shared" si="202"/>
        <v>Medium</v>
      </c>
      <c r="AD952" t="str">
        <f t="shared" si="203"/>
        <v>Medium</v>
      </c>
      <c r="AH952" t="str">
        <f t="shared" si="204"/>
        <v>High</v>
      </c>
      <c r="AI952">
        <f t="shared" si="205"/>
        <v>0</v>
      </c>
      <c r="AJ952">
        <f t="shared" si="206"/>
        <v>0</v>
      </c>
      <c r="AK952" t="str">
        <f t="shared" si="207"/>
        <v>High</v>
      </c>
    </row>
    <row r="953" spans="1:37" x14ac:dyDescent="0.25">
      <c r="A953" s="9">
        <v>44601.583333333336</v>
      </c>
      <c r="B953" s="1" t="str">
        <f t="shared" si="196"/>
        <v>Wednesday</v>
      </c>
      <c r="C953" s="1" t="str">
        <f t="shared" si="197"/>
        <v>Weekday</v>
      </c>
      <c r="D953" s="4">
        <f t="shared" si="198"/>
        <v>14</v>
      </c>
      <c r="E953" s="4" t="str">
        <f t="shared" si="199"/>
        <v>Peak</v>
      </c>
      <c r="F953">
        <v>23.159549117126002</v>
      </c>
      <c r="G953">
        <v>32.397287263373798</v>
      </c>
      <c r="H953">
        <v>1013.99396292177</v>
      </c>
      <c r="I953">
        <v>8</v>
      </c>
      <c r="J953" t="s">
        <v>11</v>
      </c>
      <c r="K953" t="s">
        <v>11</v>
      </c>
      <c r="L953">
        <v>27.026755227844301</v>
      </c>
      <c r="M953" t="s">
        <v>16</v>
      </c>
      <c r="N953" t="s">
        <v>19</v>
      </c>
      <c r="O953">
        <v>85.948363699539499</v>
      </c>
      <c r="P953">
        <f t="shared" si="208"/>
        <v>536.3647153085717</v>
      </c>
      <c r="Q953">
        <f t="shared" si="200"/>
        <v>1990.5253506360946</v>
      </c>
      <c r="T953">
        <f t="shared" si="209"/>
        <v>73.359893439982216</v>
      </c>
      <c r="U953">
        <f t="shared" si="201"/>
        <v>12.588470259557283</v>
      </c>
      <c r="AC953" t="str">
        <f t="shared" si="202"/>
        <v>High</v>
      </c>
      <c r="AD953" t="str">
        <f t="shared" si="203"/>
        <v>Medium</v>
      </c>
      <c r="AH953" t="str">
        <f t="shared" si="204"/>
        <v>High</v>
      </c>
      <c r="AI953">
        <f t="shared" si="205"/>
        <v>1</v>
      </c>
      <c r="AJ953">
        <f t="shared" si="206"/>
        <v>1</v>
      </c>
      <c r="AK953" t="str">
        <f t="shared" si="207"/>
        <v>Medium</v>
      </c>
    </row>
    <row r="954" spans="1:37" x14ac:dyDescent="0.25">
      <c r="A954" s="9">
        <v>44601.625</v>
      </c>
      <c r="B954" s="1" t="str">
        <f t="shared" si="196"/>
        <v>Wednesday</v>
      </c>
      <c r="C954" s="1" t="str">
        <f t="shared" si="197"/>
        <v>Weekday</v>
      </c>
      <c r="D954" s="4">
        <f t="shared" si="198"/>
        <v>15</v>
      </c>
      <c r="E954" s="4" t="str">
        <f t="shared" si="199"/>
        <v>Peak</v>
      </c>
      <c r="F954">
        <v>25.360812405799901</v>
      </c>
      <c r="G954">
        <v>53.6837009776944</v>
      </c>
      <c r="H954">
        <v>1497.7813054030701</v>
      </c>
      <c r="I954">
        <v>2</v>
      </c>
      <c r="J954" t="s">
        <v>11</v>
      </c>
      <c r="K954" t="s">
        <v>12</v>
      </c>
      <c r="L954">
        <v>22.447435273143299</v>
      </c>
      <c r="M954" t="s">
        <v>16</v>
      </c>
      <c r="N954" t="s">
        <v>19</v>
      </c>
      <c r="O954">
        <v>74.258024097085794</v>
      </c>
      <c r="P954">
        <f t="shared" si="208"/>
        <v>643.17080588217414</v>
      </c>
      <c r="Q954">
        <f t="shared" si="200"/>
        <v>1883.2438187515613</v>
      </c>
      <c r="T954">
        <f t="shared" si="209"/>
        <v>77.76730397891393</v>
      </c>
      <c r="U954">
        <f t="shared" si="201"/>
        <v>3.5092798818281352</v>
      </c>
      <c r="AC954" t="str">
        <f t="shared" si="202"/>
        <v>Low</v>
      </c>
      <c r="AD954" t="str">
        <f t="shared" si="203"/>
        <v>Medium</v>
      </c>
      <c r="AH954" t="str">
        <f t="shared" si="204"/>
        <v>Low</v>
      </c>
      <c r="AI954">
        <f t="shared" si="205"/>
        <v>1</v>
      </c>
      <c r="AJ954">
        <f t="shared" si="206"/>
        <v>0</v>
      </c>
      <c r="AK954" t="str">
        <f t="shared" si="207"/>
        <v>Medium</v>
      </c>
    </row>
    <row r="955" spans="1:37" x14ac:dyDescent="0.25">
      <c r="A955" s="9">
        <v>44601.666666666664</v>
      </c>
      <c r="B955" s="1" t="str">
        <f t="shared" si="196"/>
        <v>Wednesday</v>
      </c>
      <c r="C955" s="1" t="str">
        <f t="shared" si="197"/>
        <v>Weekday</v>
      </c>
      <c r="D955" s="4">
        <f t="shared" si="198"/>
        <v>16</v>
      </c>
      <c r="E955" s="4" t="str">
        <f t="shared" si="199"/>
        <v>Peak</v>
      </c>
      <c r="F955">
        <v>27.003291087185101</v>
      </c>
      <c r="G955">
        <v>42.480580928684198</v>
      </c>
      <c r="H955">
        <v>1662.27088582282</v>
      </c>
      <c r="I955">
        <v>9</v>
      </c>
      <c r="J955" t="s">
        <v>12</v>
      </c>
      <c r="K955" t="s">
        <v>12</v>
      </c>
      <c r="L955">
        <v>15.603829019480701</v>
      </c>
      <c r="M955" t="s">
        <v>17</v>
      </c>
      <c r="N955" t="s">
        <v>14</v>
      </c>
      <c r="O955">
        <v>76.356418443074304</v>
      </c>
      <c r="P955">
        <f t="shared" si="208"/>
        <v>729.17772953925032</v>
      </c>
      <c r="Q955">
        <f t="shared" si="200"/>
        <v>2061.8745935932443</v>
      </c>
      <c r="T955">
        <f t="shared" si="209"/>
        <v>81.055905523106659</v>
      </c>
      <c r="U955">
        <f t="shared" si="201"/>
        <v>4.6994870800323554</v>
      </c>
      <c r="AC955" t="str">
        <f t="shared" si="202"/>
        <v>High</v>
      </c>
      <c r="AD955" t="str">
        <f t="shared" si="203"/>
        <v>High</v>
      </c>
      <c r="AH955" t="str">
        <f t="shared" si="204"/>
        <v>Low</v>
      </c>
      <c r="AI955">
        <f t="shared" si="205"/>
        <v>0</v>
      </c>
      <c r="AJ955">
        <f t="shared" si="206"/>
        <v>0</v>
      </c>
      <c r="AK955" t="str">
        <f t="shared" si="207"/>
        <v>High</v>
      </c>
    </row>
    <row r="956" spans="1:37" x14ac:dyDescent="0.25">
      <c r="A956" s="9">
        <v>44601.708333333336</v>
      </c>
      <c r="B956" s="1" t="str">
        <f t="shared" si="196"/>
        <v>Wednesday</v>
      </c>
      <c r="C956" s="1" t="str">
        <f t="shared" si="197"/>
        <v>Weekday</v>
      </c>
      <c r="D956" s="4">
        <f t="shared" si="198"/>
        <v>17</v>
      </c>
      <c r="E956" s="4" t="str">
        <f t="shared" si="199"/>
        <v>Peak</v>
      </c>
      <c r="F956">
        <v>25.079778432723899</v>
      </c>
      <c r="G956">
        <v>35.1817458421705</v>
      </c>
      <c r="H956">
        <v>1328.4834500934501</v>
      </c>
      <c r="I956">
        <v>1</v>
      </c>
      <c r="J956" t="s">
        <v>11</v>
      </c>
      <c r="K956" t="s">
        <v>11</v>
      </c>
      <c r="L956">
        <v>28.2904887747498</v>
      </c>
      <c r="M956" t="s">
        <v>17</v>
      </c>
      <c r="N956" t="s">
        <v>19</v>
      </c>
      <c r="O956">
        <v>79.6434926957957</v>
      </c>
      <c r="P956">
        <f t="shared" si="208"/>
        <v>628.99528623452284</v>
      </c>
      <c r="Q956">
        <f t="shared" si="200"/>
        <v>1997.4411504188204</v>
      </c>
      <c r="T956">
        <f t="shared" si="209"/>
        <v>77.204612500295198</v>
      </c>
      <c r="U956">
        <f t="shared" si="201"/>
        <v>2.4388801955005022</v>
      </c>
      <c r="AC956" t="str">
        <f t="shared" si="202"/>
        <v>Low</v>
      </c>
      <c r="AD956" t="str">
        <f t="shared" si="203"/>
        <v>Medium</v>
      </c>
      <c r="AH956" t="str">
        <f t="shared" si="204"/>
        <v>High</v>
      </c>
      <c r="AI956">
        <f t="shared" si="205"/>
        <v>1</v>
      </c>
      <c r="AJ956">
        <f t="shared" si="206"/>
        <v>1</v>
      </c>
      <c r="AK956" t="str">
        <f t="shared" si="207"/>
        <v>Medium</v>
      </c>
    </row>
    <row r="957" spans="1:37" x14ac:dyDescent="0.25">
      <c r="A957" s="9">
        <v>44601.75</v>
      </c>
      <c r="B957" s="1" t="str">
        <f t="shared" si="196"/>
        <v>Wednesday</v>
      </c>
      <c r="C957" s="1" t="str">
        <f t="shared" si="197"/>
        <v>Weekday</v>
      </c>
      <c r="D957" s="4">
        <f t="shared" si="198"/>
        <v>18</v>
      </c>
      <c r="E957" s="4" t="str">
        <f t="shared" si="199"/>
        <v>Peak</v>
      </c>
      <c r="F957">
        <v>26.973465322108101</v>
      </c>
      <c r="G957">
        <v>33.662502489250897</v>
      </c>
      <c r="H957">
        <v>1470.1348700997301</v>
      </c>
      <c r="I957">
        <v>9</v>
      </c>
      <c r="J957" t="s">
        <v>12</v>
      </c>
      <c r="K957" t="s">
        <v>12</v>
      </c>
      <c r="L957">
        <v>17.589348539279399</v>
      </c>
      <c r="M957" t="s">
        <v>15</v>
      </c>
      <c r="N957" t="s">
        <v>14</v>
      </c>
      <c r="O957">
        <v>70.996554258517605</v>
      </c>
      <c r="P957">
        <f t="shared" si="208"/>
        <v>727.56783148296824</v>
      </c>
      <c r="Q957">
        <f t="shared" si="200"/>
        <v>1915.0230942812909</v>
      </c>
      <c r="T957">
        <f t="shared" si="209"/>
        <v>80.996187818273967</v>
      </c>
      <c r="U957">
        <f t="shared" si="201"/>
        <v>9.9996335597563615</v>
      </c>
      <c r="AC957" t="str">
        <f t="shared" si="202"/>
        <v>High</v>
      </c>
      <c r="AD957" t="str">
        <f t="shared" si="203"/>
        <v>Medium</v>
      </c>
      <c r="AH957" t="str">
        <f t="shared" si="204"/>
        <v>Low</v>
      </c>
      <c r="AI957">
        <f t="shared" si="205"/>
        <v>0</v>
      </c>
      <c r="AJ957">
        <f t="shared" si="206"/>
        <v>0</v>
      </c>
      <c r="AK957" t="str">
        <f t="shared" si="207"/>
        <v>High</v>
      </c>
    </row>
    <row r="958" spans="1:37" x14ac:dyDescent="0.25">
      <c r="A958" s="9">
        <v>44601.791666666664</v>
      </c>
      <c r="B958" s="1" t="str">
        <f t="shared" si="196"/>
        <v>Wednesday</v>
      </c>
      <c r="C958" s="1" t="str">
        <f t="shared" si="197"/>
        <v>Weekday</v>
      </c>
      <c r="D958" s="4">
        <f t="shared" si="198"/>
        <v>19</v>
      </c>
      <c r="E958" s="4" t="str">
        <f t="shared" si="199"/>
        <v>Peak</v>
      </c>
      <c r="F958">
        <v>21.676012686741998</v>
      </c>
      <c r="G958">
        <v>49.482006985845402</v>
      </c>
      <c r="H958">
        <v>1020.90076365261</v>
      </c>
      <c r="I958">
        <v>1</v>
      </c>
      <c r="J958" t="s">
        <v>11</v>
      </c>
      <c r="K958" t="s">
        <v>11</v>
      </c>
      <c r="L958">
        <v>28.0504947784395</v>
      </c>
      <c r="M958" t="s">
        <v>15</v>
      </c>
      <c r="N958" t="s">
        <v>19</v>
      </c>
      <c r="O958">
        <v>82.106336502591006</v>
      </c>
      <c r="P958">
        <f t="shared" si="208"/>
        <v>469.84952599580009</v>
      </c>
      <c r="Q958">
        <f t="shared" si="200"/>
        <v>1779.7379916920702</v>
      </c>
      <c r="T958">
        <f t="shared" si="209"/>
        <v>70.389529044316234</v>
      </c>
      <c r="U958">
        <f t="shared" si="201"/>
        <v>11.716807458274772</v>
      </c>
      <c r="AC958" t="str">
        <f t="shared" si="202"/>
        <v>Low</v>
      </c>
      <c r="AD958" t="str">
        <f t="shared" si="203"/>
        <v>Medium</v>
      </c>
      <c r="AH958" t="str">
        <f t="shared" si="204"/>
        <v>High</v>
      </c>
      <c r="AI958">
        <f t="shared" si="205"/>
        <v>1</v>
      </c>
      <c r="AJ958">
        <f t="shared" si="206"/>
        <v>1</v>
      </c>
      <c r="AK958" t="str">
        <f t="shared" si="207"/>
        <v>Low</v>
      </c>
    </row>
    <row r="959" spans="1:37" x14ac:dyDescent="0.25">
      <c r="A959" s="9">
        <v>44601.833333333336</v>
      </c>
      <c r="B959" s="1" t="str">
        <f t="shared" si="196"/>
        <v>Wednesday</v>
      </c>
      <c r="C959" s="1" t="str">
        <f t="shared" si="197"/>
        <v>Weekday</v>
      </c>
      <c r="D959" s="4">
        <f t="shared" si="198"/>
        <v>20</v>
      </c>
      <c r="E959" s="4" t="str">
        <f t="shared" si="199"/>
        <v>Peak</v>
      </c>
      <c r="F959">
        <v>27.6539867533726</v>
      </c>
      <c r="G959">
        <v>41.175426275647297</v>
      </c>
      <c r="H959">
        <v>1850.08551424353</v>
      </c>
      <c r="I959">
        <v>9</v>
      </c>
      <c r="J959" t="s">
        <v>11</v>
      </c>
      <c r="K959" t="s">
        <v>12</v>
      </c>
      <c r="L959">
        <v>28.8977130951533</v>
      </c>
      <c r="M959" t="s">
        <v>18</v>
      </c>
      <c r="N959" t="s">
        <v>14</v>
      </c>
      <c r="O959">
        <v>88.269879750886702</v>
      </c>
      <c r="P959">
        <f t="shared" si="208"/>
        <v>764.74298335570722</v>
      </c>
      <c r="Q959">
        <f t="shared" si="200"/>
        <v>2441.0140853528133</v>
      </c>
      <c r="T959">
        <f t="shared" si="209"/>
        <v>82.358740559491451</v>
      </c>
      <c r="U959">
        <f t="shared" si="201"/>
        <v>5.9111391913952502</v>
      </c>
      <c r="AC959" t="str">
        <f t="shared" si="202"/>
        <v>High</v>
      </c>
      <c r="AD959" t="str">
        <f t="shared" si="203"/>
        <v>High</v>
      </c>
      <c r="AH959" t="str">
        <f t="shared" si="204"/>
        <v>High</v>
      </c>
      <c r="AI959">
        <f t="shared" si="205"/>
        <v>1</v>
      </c>
      <c r="AJ959">
        <f t="shared" si="206"/>
        <v>0</v>
      </c>
      <c r="AK959" t="str">
        <f t="shared" si="207"/>
        <v>High</v>
      </c>
    </row>
    <row r="960" spans="1:37" x14ac:dyDescent="0.25">
      <c r="A960" s="9">
        <v>44601.875</v>
      </c>
      <c r="B960" s="1" t="str">
        <f t="shared" si="196"/>
        <v>Wednesday</v>
      </c>
      <c r="C960" s="1" t="str">
        <f t="shared" si="197"/>
        <v>Weekday</v>
      </c>
      <c r="D960" s="4">
        <f t="shared" si="198"/>
        <v>21</v>
      </c>
      <c r="E960" s="4" t="str">
        <f t="shared" si="199"/>
        <v>Peak</v>
      </c>
      <c r="F960">
        <v>23.828504016968399</v>
      </c>
      <c r="G960">
        <v>34.256256696171597</v>
      </c>
      <c r="H960">
        <v>1303.48705610514</v>
      </c>
      <c r="I960">
        <v>8</v>
      </c>
      <c r="J960" t="s">
        <v>11</v>
      </c>
      <c r="K960" t="s">
        <v>11</v>
      </c>
      <c r="L960">
        <v>20.999639676148401</v>
      </c>
      <c r="M960" t="s">
        <v>18</v>
      </c>
      <c r="N960" t="s">
        <v>19</v>
      </c>
      <c r="O960">
        <v>83.568671921574705</v>
      </c>
      <c r="P960">
        <f t="shared" si="208"/>
        <v>567.79760368667917</v>
      </c>
      <c r="Q960">
        <f t="shared" si="200"/>
        <v>1991.3164345759571</v>
      </c>
      <c r="T960">
        <f t="shared" si="209"/>
        <v>74.699287455593847</v>
      </c>
      <c r="U960">
        <f t="shared" si="201"/>
        <v>8.8693844659808576</v>
      </c>
      <c r="AC960" t="str">
        <f t="shared" si="202"/>
        <v>High</v>
      </c>
      <c r="AD960" t="str">
        <f t="shared" si="203"/>
        <v>Medium</v>
      </c>
      <c r="AH960" t="str">
        <f t="shared" si="204"/>
        <v>High</v>
      </c>
      <c r="AI960">
        <f t="shared" si="205"/>
        <v>1</v>
      </c>
      <c r="AJ960">
        <f t="shared" si="206"/>
        <v>1</v>
      </c>
      <c r="AK960" t="str">
        <f t="shared" si="207"/>
        <v>Medium</v>
      </c>
    </row>
    <row r="961" spans="1:37" x14ac:dyDescent="0.25">
      <c r="A961" s="9">
        <v>44601.916666666664</v>
      </c>
      <c r="B961" s="1" t="str">
        <f t="shared" si="196"/>
        <v>Wednesday</v>
      </c>
      <c r="C961" s="1" t="str">
        <f t="shared" si="197"/>
        <v>Weekday</v>
      </c>
      <c r="D961" s="4">
        <f t="shared" si="198"/>
        <v>22</v>
      </c>
      <c r="E961" s="4" t="str">
        <f t="shared" si="199"/>
        <v>Off-Peak</v>
      </c>
      <c r="F961">
        <v>29.9035644621781</v>
      </c>
      <c r="G961">
        <v>42.493791805114398</v>
      </c>
      <c r="H961">
        <v>1677.9136218745</v>
      </c>
      <c r="I961">
        <v>5</v>
      </c>
      <c r="J961" t="s">
        <v>12</v>
      </c>
      <c r="K961" t="s">
        <v>12</v>
      </c>
      <c r="L961">
        <v>14.8985442205159</v>
      </c>
      <c r="M961" t="s">
        <v>17</v>
      </c>
      <c r="N961" t="s">
        <v>14</v>
      </c>
      <c r="O961">
        <v>86.338049905387194</v>
      </c>
      <c r="P961">
        <f t="shared" si="208"/>
        <v>894.22316754364101</v>
      </c>
      <c r="Q961">
        <f t="shared" si="200"/>
        <v>2581.8154408844957</v>
      </c>
      <c r="T961">
        <f t="shared" si="209"/>
        <v>86.862887134301303</v>
      </c>
      <c r="U961">
        <f t="shared" si="201"/>
        <v>0.52483722891410878</v>
      </c>
      <c r="AC961" t="str">
        <f t="shared" si="202"/>
        <v>Medium</v>
      </c>
      <c r="AD961" t="str">
        <f t="shared" si="203"/>
        <v>High</v>
      </c>
      <c r="AH961" t="str">
        <f t="shared" si="204"/>
        <v>High</v>
      </c>
      <c r="AI961">
        <f t="shared" si="205"/>
        <v>0</v>
      </c>
      <c r="AJ961">
        <f t="shared" si="206"/>
        <v>0</v>
      </c>
      <c r="AK961" t="str">
        <f t="shared" si="207"/>
        <v>High</v>
      </c>
    </row>
    <row r="962" spans="1:37" x14ac:dyDescent="0.25">
      <c r="A962" s="9">
        <v>44601.958333333336</v>
      </c>
      <c r="B962" s="1" t="str">
        <f t="shared" si="196"/>
        <v>Wednesday</v>
      </c>
      <c r="C962" s="1" t="str">
        <f t="shared" si="197"/>
        <v>Weekday</v>
      </c>
      <c r="D962" s="4">
        <f t="shared" si="198"/>
        <v>23</v>
      </c>
      <c r="E962" s="4" t="str">
        <f t="shared" si="199"/>
        <v>Off-Peak</v>
      </c>
      <c r="F962">
        <v>28.748116345592699</v>
      </c>
      <c r="G962">
        <v>48.888028872469597</v>
      </c>
      <c r="H962">
        <v>1999.98225213163</v>
      </c>
      <c r="I962">
        <v>6</v>
      </c>
      <c r="J962" t="s">
        <v>12</v>
      </c>
      <c r="K962" t="s">
        <v>12</v>
      </c>
      <c r="L962">
        <v>13.313382816696199</v>
      </c>
      <c r="M962" t="s">
        <v>16</v>
      </c>
      <c r="N962" t="s">
        <v>19</v>
      </c>
      <c r="O962">
        <v>76.767502731885003</v>
      </c>
      <c r="P962">
        <f t="shared" si="208"/>
        <v>826.45419341973411</v>
      </c>
      <c r="Q962">
        <f t="shared" si="200"/>
        <v>2206.9211000968353</v>
      </c>
      <c r="T962">
        <f t="shared" si="209"/>
        <v>84.549427298565263</v>
      </c>
      <c r="U962">
        <f t="shared" si="201"/>
        <v>7.7819245666802601</v>
      </c>
      <c r="AC962" t="str">
        <f t="shared" si="202"/>
        <v>High</v>
      </c>
      <c r="AD962" t="str">
        <f t="shared" si="203"/>
        <v>High</v>
      </c>
      <c r="AH962" t="str">
        <f t="shared" si="204"/>
        <v>Low</v>
      </c>
      <c r="AI962">
        <f t="shared" si="205"/>
        <v>0</v>
      </c>
      <c r="AJ962">
        <f t="shared" si="206"/>
        <v>0</v>
      </c>
      <c r="AK962" t="str">
        <f t="shared" si="207"/>
        <v>High</v>
      </c>
    </row>
    <row r="963" spans="1:37" x14ac:dyDescent="0.25">
      <c r="A963" s="9">
        <v>44602</v>
      </c>
      <c r="B963" s="1" t="str">
        <f t="shared" si="196"/>
        <v>Thursday</v>
      </c>
      <c r="C963" s="1" t="str">
        <f t="shared" si="197"/>
        <v>Weekday</v>
      </c>
      <c r="D963" s="4">
        <f t="shared" si="198"/>
        <v>0</v>
      </c>
      <c r="E963" s="4" t="str">
        <f t="shared" si="199"/>
        <v>Off-Peak</v>
      </c>
      <c r="F963">
        <v>26.824760017182602</v>
      </c>
      <c r="G963">
        <v>44.4803181327799</v>
      </c>
      <c r="H963">
        <v>1639.72457009033</v>
      </c>
      <c r="I963">
        <v>0</v>
      </c>
      <c r="J963" t="s">
        <v>12</v>
      </c>
      <c r="K963" t="s">
        <v>11</v>
      </c>
      <c r="L963">
        <v>20.641684808058599</v>
      </c>
      <c r="M963" t="s">
        <v>21</v>
      </c>
      <c r="N963" t="s">
        <v>19</v>
      </c>
      <c r="O963">
        <v>69.989627141606306</v>
      </c>
      <c r="P963">
        <f t="shared" si="208"/>
        <v>719.5677499794383</v>
      </c>
      <c r="Q963">
        <f t="shared" si="200"/>
        <v>1877.454951765679</v>
      </c>
      <c r="T963">
        <f t="shared" si="209"/>
        <v>80.698447274697955</v>
      </c>
      <c r="U963">
        <f t="shared" si="201"/>
        <v>10.708820133091649</v>
      </c>
      <c r="AC963" t="str">
        <f t="shared" si="202"/>
        <v>Low</v>
      </c>
      <c r="AD963" t="str">
        <f t="shared" si="203"/>
        <v>High</v>
      </c>
      <c r="AH963" t="str">
        <f t="shared" si="204"/>
        <v>Low</v>
      </c>
      <c r="AI963">
        <f t="shared" si="205"/>
        <v>0</v>
      </c>
      <c r="AJ963">
        <f t="shared" si="206"/>
        <v>1</v>
      </c>
      <c r="AK963" t="str">
        <f t="shared" si="207"/>
        <v>High</v>
      </c>
    </row>
    <row r="964" spans="1:37" x14ac:dyDescent="0.25">
      <c r="A964" s="9">
        <v>44602.041666666664</v>
      </c>
      <c r="B964" s="1" t="str">
        <f t="shared" ref="B964:B1002" si="210">TEXT(A964,"dddd")</f>
        <v>Thursday</v>
      </c>
      <c r="C964" s="1" t="str">
        <f t="shared" ref="C964:C1002" si="211">IF(OR(B964="Saturday", B964="Sunday"), "Weekend", "Weekday")</f>
        <v>Weekday</v>
      </c>
      <c r="D964" s="4">
        <f t="shared" ref="D964:D1002" si="212">HOUR(A964)</f>
        <v>1</v>
      </c>
      <c r="E964" s="4" t="str">
        <f t="shared" ref="E964:E1002" si="213">IF(AND(D964&gt;=8, D964&lt;22), "Peak", "Off-Peak")</f>
        <v>Off-Peak</v>
      </c>
      <c r="F964">
        <v>24.1914747438686</v>
      </c>
      <c r="G964">
        <v>46.789443519160699</v>
      </c>
      <c r="H964">
        <v>1391.9847052712901</v>
      </c>
      <c r="I964">
        <v>7</v>
      </c>
      <c r="J964" t="s">
        <v>12</v>
      </c>
      <c r="K964" t="s">
        <v>11</v>
      </c>
      <c r="L964">
        <v>11.0950443554428</v>
      </c>
      <c r="M964" t="s">
        <v>21</v>
      </c>
      <c r="N964" t="s">
        <v>14</v>
      </c>
      <c r="O964">
        <v>71.833548576522205</v>
      </c>
      <c r="P964">
        <f t="shared" si="208"/>
        <v>585.22745028323232</v>
      </c>
      <c r="Q964">
        <f t="shared" ref="Q964:Q1002" si="214">F964*O964</f>
        <v>1737.7594761513951</v>
      </c>
      <c r="T964">
        <f t="shared" si="209"/>
        <v>75.426034235633679</v>
      </c>
      <c r="U964">
        <f t="shared" ref="U964:U1002" si="215">ABS(O964-T964)</f>
        <v>3.5924856591114747</v>
      </c>
      <c r="AC964" t="str">
        <f t="shared" ref="AC964:AC1002" si="216">IF(I964 &lt;= 4, "Low", IF(I964 &lt;= 5, "Medium", "High"))</f>
        <v>High</v>
      </c>
      <c r="AD964" t="str">
        <f t="shared" ref="AD964:AD1002" si="217">IF(H964 &lt;= 1000, "Low", IF(H964 &lt;= 1500, "Medium", "High"))</f>
        <v>Medium</v>
      </c>
      <c r="AH964" t="str">
        <f t="shared" ref="AH964:AH1002" si="218">IF(O964&gt;=$V$4, "High", "Low")</f>
        <v>Low</v>
      </c>
      <c r="AI964">
        <f t="shared" ref="AI964:AI1002" si="219">IF(J964 = "On", 1, 0)</f>
        <v>0</v>
      </c>
      <c r="AJ964">
        <f t="shared" ref="AJ964:AJ1002" si="220">IF(K964 = "On", 1, 0)</f>
        <v>1</v>
      </c>
      <c r="AK964" t="str">
        <f t="shared" ref="AK964:AK1002" si="221">IF(F964 &lt;= 22, "Low", IF(F964 &lt;= 26, "Medium", "High"))</f>
        <v>Medium</v>
      </c>
    </row>
    <row r="965" spans="1:37" x14ac:dyDescent="0.25">
      <c r="A965" s="9">
        <v>44602.083333333336</v>
      </c>
      <c r="B965" s="1" t="str">
        <f t="shared" si="210"/>
        <v>Thursday</v>
      </c>
      <c r="C965" s="1" t="str">
        <f t="shared" si="211"/>
        <v>Weekday</v>
      </c>
      <c r="D965" s="4">
        <f t="shared" si="212"/>
        <v>2</v>
      </c>
      <c r="E965" s="4" t="str">
        <f t="shared" si="213"/>
        <v>Off-Peak</v>
      </c>
      <c r="F965">
        <v>22.098215513118198</v>
      </c>
      <c r="G965">
        <v>40.972865888510398</v>
      </c>
      <c r="H965">
        <v>1004.11067212747</v>
      </c>
      <c r="I965">
        <v>4</v>
      </c>
      <c r="J965" t="s">
        <v>11</v>
      </c>
      <c r="K965" t="s">
        <v>12</v>
      </c>
      <c r="L965">
        <v>17.961627356124598</v>
      </c>
      <c r="M965" t="s">
        <v>21</v>
      </c>
      <c r="N965" t="s">
        <v>14</v>
      </c>
      <c r="O965">
        <v>76.933413834947402</v>
      </c>
      <c r="P965">
        <f t="shared" ref="P965:P1002" si="222">F965^2</f>
        <v>488.33112886421782</v>
      </c>
      <c r="Q965">
        <f t="shared" si="214"/>
        <v>1700.0911590845769</v>
      </c>
      <c r="T965">
        <f t="shared" ref="T965:T1002" si="223">($S$6*F965)+$R$4</f>
        <v>71.234871442071025</v>
      </c>
      <c r="U965">
        <f t="shared" si="215"/>
        <v>5.6985423928763765</v>
      </c>
      <c r="AC965" t="str">
        <f t="shared" si="216"/>
        <v>Low</v>
      </c>
      <c r="AD965" t="str">
        <f t="shared" si="217"/>
        <v>Medium</v>
      </c>
      <c r="AH965" t="str">
        <f t="shared" si="218"/>
        <v>Low</v>
      </c>
      <c r="AI965">
        <f t="shared" si="219"/>
        <v>1</v>
      </c>
      <c r="AJ965">
        <f t="shared" si="220"/>
        <v>0</v>
      </c>
      <c r="AK965" t="str">
        <f t="shared" si="221"/>
        <v>Medium</v>
      </c>
    </row>
    <row r="966" spans="1:37" x14ac:dyDescent="0.25">
      <c r="A966" s="9">
        <v>44602.125</v>
      </c>
      <c r="B966" s="1" t="str">
        <f t="shared" si="210"/>
        <v>Thursday</v>
      </c>
      <c r="C966" s="1" t="str">
        <f t="shared" si="211"/>
        <v>Weekday</v>
      </c>
      <c r="D966" s="4">
        <f t="shared" si="212"/>
        <v>3</v>
      </c>
      <c r="E966" s="4" t="str">
        <f t="shared" si="213"/>
        <v>Off-Peak</v>
      </c>
      <c r="F966">
        <v>25.410412214272199</v>
      </c>
      <c r="G966">
        <v>43.796399119275598</v>
      </c>
      <c r="H966">
        <v>1988.43847425378</v>
      </c>
      <c r="I966">
        <v>7</v>
      </c>
      <c r="J966" t="s">
        <v>11</v>
      </c>
      <c r="K966" t="s">
        <v>11</v>
      </c>
      <c r="L966">
        <v>3.2597693363069902</v>
      </c>
      <c r="M966" t="s">
        <v>18</v>
      </c>
      <c r="N966" t="s">
        <v>19</v>
      </c>
      <c r="O966">
        <v>85.938000983118698</v>
      </c>
      <c r="P966">
        <f t="shared" si="222"/>
        <v>645.68904889923374</v>
      </c>
      <c r="Q966">
        <f t="shared" si="214"/>
        <v>2183.7200298515754</v>
      </c>
      <c r="T966">
        <f t="shared" si="223"/>
        <v>77.866613643375501</v>
      </c>
      <c r="U966">
        <f t="shared" si="215"/>
        <v>8.0713873397431968</v>
      </c>
      <c r="AC966" t="str">
        <f t="shared" si="216"/>
        <v>High</v>
      </c>
      <c r="AD966" t="str">
        <f t="shared" si="217"/>
        <v>High</v>
      </c>
      <c r="AH966" t="str">
        <f t="shared" si="218"/>
        <v>High</v>
      </c>
      <c r="AI966">
        <f t="shared" si="219"/>
        <v>1</v>
      </c>
      <c r="AJ966">
        <f t="shared" si="220"/>
        <v>1</v>
      </c>
      <c r="AK966" t="str">
        <f t="shared" si="221"/>
        <v>Medium</v>
      </c>
    </row>
    <row r="967" spans="1:37" x14ac:dyDescent="0.25">
      <c r="A967" s="9">
        <v>44602.166666666664</v>
      </c>
      <c r="B967" s="1" t="str">
        <f t="shared" si="210"/>
        <v>Thursday</v>
      </c>
      <c r="C967" s="1" t="str">
        <f t="shared" si="211"/>
        <v>Weekday</v>
      </c>
      <c r="D967" s="4">
        <f t="shared" si="212"/>
        <v>4</v>
      </c>
      <c r="E967" s="4" t="str">
        <f t="shared" si="213"/>
        <v>Off-Peak</v>
      </c>
      <c r="F967">
        <v>21.321407486988701</v>
      </c>
      <c r="G967">
        <v>49.251736621172398</v>
      </c>
      <c r="H967">
        <v>1456.1385824337999</v>
      </c>
      <c r="I967">
        <v>0</v>
      </c>
      <c r="J967" t="s">
        <v>11</v>
      </c>
      <c r="K967" t="s">
        <v>11</v>
      </c>
      <c r="L967">
        <v>8.3560396019756595</v>
      </c>
      <c r="M967" t="s">
        <v>18</v>
      </c>
      <c r="N967" t="s">
        <v>14</v>
      </c>
      <c r="O967">
        <v>73.764917664826697</v>
      </c>
      <c r="P967">
        <f t="shared" si="222"/>
        <v>454.60241722621782</v>
      </c>
      <c r="Q967">
        <f t="shared" si="214"/>
        <v>1572.771867775941</v>
      </c>
      <c r="T967">
        <f t="shared" si="223"/>
        <v>69.67953187923645</v>
      </c>
      <c r="U967">
        <f t="shared" si="215"/>
        <v>4.0853857855902476</v>
      </c>
      <c r="AC967" t="str">
        <f t="shared" si="216"/>
        <v>Low</v>
      </c>
      <c r="AD967" t="str">
        <f t="shared" si="217"/>
        <v>Medium</v>
      </c>
      <c r="AH967" t="str">
        <f t="shared" si="218"/>
        <v>Low</v>
      </c>
      <c r="AI967">
        <f t="shared" si="219"/>
        <v>1</v>
      </c>
      <c r="AJ967">
        <f t="shared" si="220"/>
        <v>1</v>
      </c>
      <c r="AK967" t="str">
        <f t="shared" si="221"/>
        <v>Low</v>
      </c>
    </row>
    <row r="968" spans="1:37" x14ac:dyDescent="0.25">
      <c r="A968" s="9">
        <v>44602.208333333336</v>
      </c>
      <c r="B968" s="1" t="str">
        <f t="shared" si="210"/>
        <v>Thursday</v>
      </c>
      <c r="C968" s="1" t="str">
        <f t="shared" si="211"/>
        <v>Weekday</v>
      </c>
      <c r="D968" s="4">
        <f t="shared" si="212"/>
        <v>5</v>
      </c>
      <c r="E968" s="4" t="str">
        <f t="shared" si="213"/>
        <v>Off-Peak</v>
      </c>
      <c r="F968">
        <v>24.893530032261101</v>
      </c>
      <c r="G968">
        <v>39.764446875400303</v>
      </c>
      <c r="H968">
        <v>1171.57375946667</v>
      </c>
      <c r="I968">
        <v>8</v>
      </c>
      <c r="J968" t="s">
        <v>11</v>
      </c>
      <c r="K968" t="s">
        <v>11</v>
      </c>
      <c r="L968">
        <v>15.639256028306701</v>
      </c>
      <c r="M968" t="s">
        <v>21</v>
      </c>
      <c r="N968" t="s">
        <v>19</v>
      </c>
      <c r="O968">
        <v>81.374915745402404</v>
      </c>
      <c r="P968">
        <f t="shared" si="222"/>
        <v>619.68783746708539</v>
      </c>
      <c r="Q968">
        <f t="shared" si="214"/>
        <v>2025.7089089808915</v>
      </c>
      <c r="T968">
        <f t="shared" si="223"/>
        <v>76.831702468459156</v>
      </c>
      <c r="U968">
        <f t="shared" si="215"/>
        <v>4.5432132769432485</v>
      </c>
      <c r="AC968" t="str">
        <f t="shared" si="216"/>
        <v>High</v>
      </c>
      <c r="AD968" t="str">
        <f t="shared" si="217"/>
        <v>Medium</v>
      </c>
      <c r="AH968" t="str">
        <f t="shared" si="218"/>
        <v>High</v>
      </c>
      <c r="AI968">
        <f t="shared" si="219"/>
        <v>1</v>
      </c>
      <c r="AJ968">
        <f t="shared" si="220"/>
        <v>1</v>
      </c>
      <c r="AK968" t="str">
        <f t="shared" si="221"/>
        <v>Medium</v>
      </c>
    </row>
    <row r="969" spans="1:37" x14ac:dyDescent="0.25">
      <c r="A969" s="9">
        <v>44602.25</v>
      </c>
      <c r="B969" s="1" t="str">
        <f t="shared" si="210"/>
        <v>Thursday</v>
      </c>
      <c r="C969" s="1" t="str">
        <f t="shared" si="211"/>
        <v>Weekday</v>
      </c>
      <c r="D969" s="4">
        <f t="shared" si="212"/>
        <v>6</v>
      </c>
      <c r="E969" s="4" t="str">
        <f t="shared" si="213"/>
        <v>Off-Peak</v>
      </c>
      <c r="F969">
        <v>20.653431405073</v>
      </c>
      <c r="G969">
        <v>57.528673697527502</v>
      </c>
      <c r="H969">
        <v>1887.5130076585699</v>
      </c>
      <c r="I969">
        <v>4</v>
      </c>
      <c r="J969" t="s">
        <v>11</v>
      </c>
      <c r="K969" t="s">
        <v>11</v>
      </c>
      <c r="L969">
        <v>10.958254752783301</v>
      </c>
      <c r="M969" t="s">
        <v>21</v>
      </c>
      <c r="N969" t="s">
        <v>19</v>
      </c>
      <c r="O969">
        <v>64.1604409404394</v>
      </c>
      <c r="P969">
        <f t="shared" si="222"/>
        <v>426.56422880405569</v>
      </c>
      <c r="Q969">
        <f t="shared" si="214"/>
        <v>1325.1332658826025</v>
      </c>
      <c r="T969">
        <f t="shared" si="223"/>
        <v>68.342097671189876</v>
      </c>
      <c r="U969">
        <f t="shared" si="215"/>
        <v>4.1816567307504755</v>
      </c>
      <c r="AC969" t="str">
        <f t="shared" si="216"/>
        <v>Low</v>
      </c>
      <c r="AD969" t="str">
        <f t="shared" si="217"/>
        <v>High</v>
      </c>
      <c r="AH969" t="str">
        <f t="shared" si="218"/>
        <v>Low</v>
      </c>
      <c r="AI969">
        <f t="shared" si="219"/>
        <v>1</v>
      </c>
      <c r="AJ969">
        <f t="shared" si="220"/>
        <v>1</v>
      </c>
      <c r="AK969" t="str">
        <f t="shared" si="221"/>
        <v>Low</v>
      </c>
    </row>
    <row r="970" spans="1:37" x14ac:dyDescent="0.25">
      <c r="A970" s="9">
        <v>44602.291666666664</v>
      </c>
      <c r="B970" s="1" t="str">
        <f t="shared" si="210"/>
        <v>Thursday</v>
      </c>
      <c r="C970" s="1" t="str">
        <f t="shared" si="211"/>
        <v>Weekday</v>
      </c>
      <c r="D970" s="4">
        <f t="shared" si="212"/>
        <v>7</v>
      </c>
      <c r="E970" s="4" t="str">
        <f t="shared" si="213"/>
        <v>Off-Peak</v>
      </c>
      <c r="F970">
        <v>21.837071209293999</v>
      </c>
      <c r="G970">
        <v>45.639819399931604</v>
      </c>
      <c r="H970">
        <v>1256.9501747960001</v>
      </c>
      <c r="I970">
        <v>7</v>
      </c>
      <c r="J970" t="s">
        <v>12</v>
      </c>
      <c r="K970" t="s">
        <v>11</v>
      </c>
      <c r="L970">
        <v>23.307386599953201</v>
      </c>
      <c r="M970" t="s">
        <v>21</v>
      </c>
      <c r="N970" t="s">
        <v>14</v>
      </c>
      <c r="O970">
        <v>70.644224807509104</v>
      </c>
      <c r="P970">
        <f t="shared" si="222"/>
        <v>476.85767899977685</v>
      </c>
      <c r="Q970">
        <f t="shared" si="214"/>
        <v>1542.6629676469499</v>
      </c>
      <c r="T970">
        <f t="shared" si="223"/>
        <v>70.712003431334281</v>
      </c>
      <c r="U970">
        <f t="shared" si="215"/>
        <v>6.7778623825176965E-2</v>
      </c>
      <c r="AC970" t="str">
        <f t="shared" si="216"/>
        <v>High</v>
      </c>
      <c r="AD970" t="str">
        <f t="shared" si="217"/>
        <v>Medium</v>
      </c>
      <c r="AH970" t="str">
        <f t="shared" si="218"/>
        <v>Low</v>
      </c>
      <c r="AI970">
        <f t="shared" si="219"/>
        <v>0</v>
      </c>
      <c r="AJ970">
        <f t="shared" si="220"/>
        <v>1</v>
      </c>
      <c r="AK970" t="str">
        <f t="shared" si="221"/>
        <v>Low</v>
      </c>
    </row>
    <row r="971" spans="1:37" x14ac:dyDescent="0.25">
      <c r="A971" s="9">
        <v>44602.333333333336</v>
      </c>
      <c r="B971" s="1" t="str">
        <f t="shared" si="210"/>
        <v>Thursday</v>
      </c>
      <c r="C971" s="1" t="str">
        <f t="shared" si="211"/>
        <v>Weekday</v>
      </c>
      <c r="D971" s="4">
        <f t="shared" si="212"/>
        <v>8</v>
      </c>
      <c r="E971" s="4" t="str">
        <f t="shared" si="213"/>
        <v>Peak</v>
      </c>
      <c r="F971">
        <v>22.640603014321901</v>
      </c>
      <c r="G971">
        <v>34.750779081673599</v>
      </c>
      <c r="H971">
        <v>1368.56836264975</v>
      </c>
      <c r="I971">
        <v>5</v>
      </c>
      <c r="J971" t="s">
        <v>11</v>
      </c>
      <c r="K971" t="s">
        <v>12</v>
      </c>
      <c r="L971">
        <v>11.367641061810801</v>
      </c>
      <c r="M971" t="s">
        <v>17</v>
      </c>
      <c r="N971" t="s">
        <v>19</v>
      </c>
      <c r="O971">
        <v>77.156199248019405</v>
      </c>
      <c r="P971">
        <f t="shared" si="222"/>
        <v>512.59690485212195</v>
      </c>
      <c r="Q971">
        <f t="shared" si="214"/>
        <v>1746.8628772683294</v>
      </c>
      <c r="T971">
        <f t="shared" si="223"/>
        <v>72.320849844241238</v>
      </c>
      <c r="U971">
        <f t="shared" si="215"/>
        <v>4.8353494037781672</v>
      </c>
      <c r="AC971" t="str">
        <f t="shared" si="216"/>
        <v>Medium</v>
      </c>
      <c r="AD971" t="str">
        <f t="shared" si="217"/>
        <v>Medium</v>
      </c>
      <c r="AH971" t="str">
        <f t="shared" si="218"/>
        <v>High</v>
      </c>
      <c r="AI971">
        <f t="shared" si="219"/>
        <v>1</v>
      </c>
      <c r="AJ971">
        <f t="shared" si="220"/>
        <v>0</v>
      </c>
      <c r="AK971" t="str">
        <f t="shared" si="221"/>
        <v>Medium</v>
      </c>
    </row>
    <row r="972" spans="1:37" x14ac:dyDescent="0.25">
      <c r="A972" s="9">
        <v>44602.375</v>
      </c>
      <c r="B972" s="1" t="str">
        <f t="shared" si="210"/>
        <v>Thursday</v>
      </c>
      <c r="C972" s="1" t="str">
        <f t="shared" si="211"/>
        <v>Weekday</v>
      </c>
      <c r="D972" s="4">
        <f t="shared" si="212"/>
        <v>9</v>
      </c>
      <c r="E972" s="4" t="str">
        <f t="shared" si="213"/>
        <v>Peak</v>
      </c>
      <c r="F972">
        <v>21.679493073725801</v>
      </c>
      <c r="G972">
        <v>46.167242287300603</v>
      </c>
      <c r="H972">
        <v>1780.30662934464</v>
      </c>
      <c r="I972">
        <v>0</v>
      </c>
      <c r="J972" t="s">
        <v>11</v>
      </c>
      <c r="K972" t="s">
        <v>11</v>
      </c>
      <c r="L972">
        <v>22.638543444285201</v>
      </c>
      <c r="M972" t="s">
        <v>21</v>
      </c>
      <c r="N972" t="s">
        <v>19</v>
      </c>
      <c r="O972">
        <v>67.007114516958097</v>
      </c>
      <c r="P972">
        <f t="shared" si="222"/>
        <v>470.00041993372497</v>
      </c>
      <c r="Q972">
        <f t="shared" si="214"/>
        <v>1452.6802750607446</v>
      </c>
      <c r="T972">
        <f t="shared" si="223"/>
        <v>70.396497540248035</v>
      </c>
      <c r="U972">
        <f t="shared" si="215"/>
        <v>3.3893830232899376</v>
      </c>
      <c r="AC972" t="str">
        <f t="shared" si="216"/>
        <v>Low</v>
      </c>
      <c r="AD972" t="str">
        <f t="shared" si="217"/>
        <v>High</v>
      </c>
      <c r="AH972" t="str">
        <f t="shared" si="218"/>
        <v>Low</v>
      </c>
      <c r="AI972">
        <f t="shared" si="219"/>
        <v>1</v>
      </c>
      <c r="AJ972">
        <f t="shared" si="220"/>
        <v>1</v>
      </c>
      <c r="AK972" t="str">
        <f t="shared" si="221"/>
        <v>Low</v>
      </c>
    </row>
    <row r="973" spans="1:37" x14ac:dyDescent="0.25">
      <c r="A973" s="9">
        <v>44602.416666666664</v>
      </c>
      <c r="B973" s="1" t="str">
        <f t="shared" si="210"/>
        <v>Thursday</v>
      </c>
      <c r="C973" s="1" t="str">
        <f t="shared" si="211"/>
        <v>Weekday</v>
      </c>
      <c r="D973" s="4">
        <f t="shared" si="212"/>
        <v>10</v>
      </c>
      <c r="E973" s="4" t="str">
        <f t="shared" si="213"/>
        <v>Peak</v>
      </c>
      <c r="F973">
        <v>25.8369357117049</v>
      </c>
      <c r="G973">
        <v>39.919611210968199</v>
      </c>
      <c r="H973">
        <v>1365.4896726643401</v>
      </c>
      <c r="I973">
        <v>7</v>
      </c>
      <c r="J973" t="s">
        <v>12</v>
      </c>
      <c r="K973" t="s">
        <v>12</v>
      </c>
      <c r="L973">
        <v>19.965328950193101</v>
      </c>
      <c r="M973" t="s">
        <v>16</v>
      </c>
      <c r="N973" t="s">
        <v>19</v>
      </c>
      <c r="O973">
        <v>83.071314414978701</v>
      </c>
      <c r="P973">
        <f t="shared" si="222"/>
        <v>667.54724697077199</v>
      </c>
      <c r="Q973">
        <f t="shared" si="214"/>
        <v>2146.3082100266292</v>
      </c>
      <c r="T973">
        <f t="shared" si="223"/>
        <v>78.720606969552932</v>
      </c>
      <c r="U973">
        <f t="shared" si="215"/>
        <v>4.350707445425769</v>
      </c>
      <c r="AC973" t="str">
        <f t="shared" si="216"/>
        <v>High</v>
      </c>
      <c r="AD973" t="str">
        <f t="shared" si="217"/>
        <v>Medium</v>
      </c>
      <c r="AH973" t="str">
        <f t="shared" si="218"/>
        <v>High</v>
      </c>
      <c r="AI973">
        <f t="shared" si="219"/>
        <v>0</v>
      </c>
      <c r="AJ973">
        <f t="shared" si="220"/>
        <v>0</v>
      </c>
      <c r="AK973" t="str">
        <f t="shared" si="221"/>
        <v>Medium</v>
      </c>
    </row>
    <row r="974" spans="1:37" x14ac:dyDescent="0.25">
      <c r="A974" s="9">
        <v>44602.458333333336</v>
      </c>
      <c r="B974" s="1" t="str">
        <f t="shared" si="210"/>
        <v>Thursday</v>
      </c>
      <c r="C974" s="1" t="str">
        <f t="shared" si="211"/>
        <v>Weekday</v>
      </c>
      <c r="D974" s="4">
        <f t="shared" si="212"/>
        <v>11</v>
      </c>
      <c r="E974" s="4" t="str">
        <f t="shared" si="213"/>
        <v>Peak</v>
      </c>
      <c r="F974">
        <v>28.018438618136301</v>
      </c>
      <c r="G974">
        <v>31.607004499430801</v>
      </c>
      <c r="H974">
        <v>1848.97247785884</v>
      </c>
      <c r="I974">
        <v>7</v>
      </c>
      <c r="J974" t="s">
        <v>12</v>
      </c>
      <c r="K974" t="s">
        <v>12</v>
      </c>
      <c r="L974">
        <v>22.589281103535399</v>
      </c>
      <c r="M974" t="s">
        <v>18</v>
      </c>
      <c r="N974" t="s">
        <v>14</v>
      </c>
      <c r="O974">
        <v>87.408309752387794</v>
      </c>
      <c r="P974">
        <f t="shared" si="222"/>
        <v>785.03290259827168</v>
      </c>
      <c r="Q974">
        <f t="shared" si="214"/>
        <v>2449.0443615123222</v>
      </c>
      <c r="T974">
        <f t="shared" si="223"/>
        <v>83.08845290147147</v>
      </c>
      <c r="U974">
        <f t="shared" si="215"/>
        <v>4.3198568509163238</v>
      </c>
      <c r="AC974" t="str">
        <f t="shared" si="216"/>
        <v>High</v>
      </c>
      <c r="AD974" t="str">
        <f t="shared" si="217"/>
        <v>High</v>
      </c>
      <c r="AH974" t="str">
        <f t="shared" si="218"/>
        <v>High</v>
      </c>
      <c r="AI974">
        <f t="shared" si="219"/>
        <v>0</v>
      </c>
      <c r="AJ974">
        <f t="shared" si="220"/>
        <v>0</v>
      </c>
      <c r="AK974" t="str">
        <f t="shared" si="221"/>
        <v>High</v>
      </c>
    </row>
    <row r="975" spans="1:37" x14ac:dyDescent="0.25">
      <c r="A975" s="9">
        <v>44602.5</v>
      </c>
      <c r="B975" s="1" t="str">
        <f t="shared" si="210"/>
        <v>Thursday</v>
      </c>
      <c r="C975" s="1" t="str">
        <f t="shared" si="211"/>
        <v>Weekday</v>
      </c>
      <c r="D975" s="4">
        <f t="shared" si="212"/>
        <v>12</v>
      </c>
      <c r="E975" s="4" t="str">
        <f t="shared" si="213"/>
        <v>Peak</v>
      </c>
      <c r="F975">
        <v>25.081028599810601</v>
      </c>
      <c r="G975">
        <v>31.303698372614701</v>
      </c>
      <c r="H975">
        <v>1555.7476093478699</v>
      </c>
      <c r="I975">
        <v>3</v>
      </c>
      <c r="J975" t="s">
        <v>12</v>
      </c>
      <c r="K975" t="s">
        <v>12</v>
      </c>
      <c r="L975">
        <v>5.2197667115740698</v>
      </c>
      <c r="M975" t="s">
        <v>18</v>
      </c>
      <c r="N975" t="s">
        <v>19</v>
      </c>
      <c r="O975">
        <v>81.385154804364603</v>
      </c>
      <c r="P975">
        <f t="shared" si="222"/>
        <v>629.05799562451728</v>
      </c>
      <c r="Q975">
        <f t="shared" si="214"/>
        <v>2041.2233952482818</v>
      </c>
      <c r="T975">
        <f t="shared" si="223"/>
        <v>77.207115608224953</v>
      </c>
      <c r="U975">
        <f t="shared" si="215"/>
        <v>4.1780391961396504</v>
      </c>
      <c r="AC975" t="str">
        <f t="shared" si="216"/>
        <v>Low</v>
      </c>
      <c r="AD975" t="str">
        <f t="shared" si="217"/>
        <v>High</v>
      </c>
      <c r="AH975" t="str">
        <f t="shared" si="218"/>
        <v>High</v>
      </c>
      <c r="AI975">
        <f t="shared" si="219"/>
        <v>0</v>
      </c>
      <c r="AJ975">
        <f t="shared" si="220"/>
        <v>0</v>
      </c>
      <c r="AK975" t="str">
        <f t="shared" si="221"/>
        <v>Medium</v>
      </c>
    </row>
    <row r="976" spans="1:37" x14ac:dyDescent="0.25">
      <c r="A976" s="9">
        <v>44602.541666666664</v>
      </c>
      <c r="B976" s="1" t="str">
        <f t="shared" si="210"/>
        <v>Thursday</v>
      </c>
      <c r="C976" s="1" t="str">
        <f t="shared" si="211"/>
        <v>Weekday</v>
      </c>
      <c r="D976" s="4">
        <f t="shared" si="212"/>
        <v>13</v>
      </c>
      <c r="E976" s="4" t="str">
        <f t="shared" si="213"/>
        <v>Peak</v>
      </c>
      <c r="F976">
        <v>27.417999929856499</v>
      </c>
      <c r="G976">
        <v>54.1117406513156</v>
      </c>
      <c r="H976">
        <v>1743.0002029003399</v>
      </c>
      <c r="I976">
        <v>3</v>
      </c>
      <c r="J976" t="s">
        <v>12</v>
      </c>
      <c r="K976" t="s">
        <v>11</v>
      </c>
      <c r="L976">
        <v>12.6575893151795</v>
      </c>
      <c r="M976" t="s">
        <v>18</v>
      </c>
      <c r="N976" t="s">
        <v>14</v>
      </c>
      <c r="O976">
        <v>85.556235580314905</v>
      </c>
      <c r="P976">
        <f t="shared" si="222"/>
        <v>751.74672015361102</v>
      </c>
      <c r="Q976">
        <f t="shared" si="214"/>
        <v>2345.78086113986</v>
      </c>
      <c r="T976">
        <f t="shared" si="223"/>
        <v>81.886243326486465</v>
      </c>
      <c r="U976">
        <f t="shared" si="215"/>
        <v>3.6699922538284397</v>
      </c>
      <c r="AC976" t="str">
        <f t="shared" si="216"/>
        <v>Low</v>
      </c>
      <c r="AD976" t="str">
        <f t="shared" si="217"/>
        <v>High</v>
      </c>
      <c r="AH976" t="str">
        <f t="shared" si="218"/>
        <v>High</v>
      </c>
      <c r="AI976">
        <f t="shared" si="219"/>
        <v>0</v>
      </c>
      <c r="AJ976">
        <f t="shared" si="220"/>
        <v>1</v>
      </c>
      <c r="AK976" t="str">
        <f t="shared" si="221"/>
        <v>High</v>
      </c>
    </row>
    <row r="977" spans="1:37" x14ac:dyDescent="0.25">
      <c r="A977" s="9">
        <v>44602.583333333336</v>
      </c>
      <c r="B977" s="1" t="str">
        <f t="shared" si="210"/>
        <v>Thursday</v>
      </c>
      <c r="C977" s="1" t="str">
        <f t="shared" si="211"/>
        <v>Weekday</v>
      </c>
      <c r="D977" s="4">
        <f t="shared" si="212"/>
        <v>14</v>
      </c>
      <c r="E977" s="4" t="str">
        <f t="shared" si="213"/>
        <v>Peak</v>
      </c>
      <c r="F977">
        <v>24.575067555746202</v>
      </c>
      <c r="G977">
        <v>39.761963053597803</v>
      </c>
      <c r="H977">
        <v>1229.5938961792999</v>
      </c>
      <c r="I977">
        <v>8</v>
      </c>
      <c r="J977" t="s">
        <v>12</v>
      </c>
      <c r="K977" t="s">
        <v>11</v>
      </c>
      <c r="L977">
        <v>14.6852809121352</v>
      </c>
      <c r="M977" t="s">
        <v>21</v>
      </c>
      <c r="N977" t="s">
        <v>19</v>
      </c>
      <c r="O977">
        <v>71.359781025744894</v>
      </c>
      <c r="P977">
        <f t="shared" si="222"/>
        <v>603.93394536948961</v>
      </c>
      <c r="Q977">
        <f t="shared" si="214"/>
        <v>1753.6714394709368</v>
      </c>
      <c r="T977">
        <f t="shared" si="223"/>
        <v>76.194070940023678</v>
      </c>
      <c r="U977">
        <f t="shared" si="215"/>
        <v>4.8342899142787843</v>
      </c>
      <c r="AC977" t="str">
        <f t="shared" si="216"/>
        <v>High</v>
      </c>
      <c r="AD977" t="str">
        <f t="shared" si="217"/>
        <v>Medium</v>
      </c>
      <c r="AH977" t="str">
        <f t="shared" si="218"/>
        <v>Low</v>
      </c>
      <c r="AI977">
        <f t="shared" si="219"/>
        <v>0</v>
      </c>
      <c r="AJ977">
        <f t="shared" si="220"/>
        <v>1</v>
      </c>
      <c r="AK977" t="str">
        <f t="shared" si="221"/>
        <v>Medium</v>
      </c>
    </row>
    <row r="978" spans="1:37" x14ac:dyDescent="0.25">
      <c r="A978" s="9">
        <v>44602.625</v>
      </c>
      <c r="B978" s="1" t="str">
        <f t="shared" si="210"/>
        <v>Thursday</v>
      </c>
      <c r="C978" s="1" t="str">
        <f t="shared" si="211"/>
        <v>Weekday</v>
      </c>
      <c r="D978" s="4">
        <f t="shared" si="212"/>
        <v>15</v>
      </c>
      <c r="E978" s="4" t="str">
        <f t="shared" si="213"/>
        <v>Peak</v>
      </c>
      <c r="F978">
        <v>25.038166458222399</v>
      </c>
      <c r="G978">
        <v>32.482980306806397</v>
      </c>
      <c r="H978">
        <v>1591.2570278400101</v>
      </c>
      <c r="I978">
        <v>9</v>
      </c>
      <c r="J978" t="s">
        <v>11</v>
      </c>
      <c r="K978" t="s">
        <v>11</v>
      </c>
      <c r="L978">
        <v>20.969063432043601</v>
      </c>
      <c r="M978" t="s">
        <v>16</v>
      </c>
      <c r="N978" t="s">
        <v>19</v>
      </c>
      <c r="O978">
        <v>77.812802940784906</v>
      </c>
      <c r="P978">
        <f t="shared" si="222"/>
        <v>626.90977958965323</v>
      </c>
      <c r="Q978">
        <f t="shared" si="214"/>
        <v>1948.28991261223</v>
      </c>
      <c r="T978">
        <f t="shared" si="223"/>
        <v>77.121296226450397</v>
      </c>
      <c r="U978">
        <f t="shared" si="215"/>
        <v>0.69150671433450839</v>
      </c>
      <c r="AC978" t="str">
        <f t="shared" si="216"/>
        <v>High</v>
      </c>
      <c r="AD978" t="str">
        <f t="shared" si="217"/>
        <v>High</v>
      </c>
      <c r="AH978" t="str">
        <f t="shared" si="218"/>
        <v>High</v>
      </c>
      <c r="AI978">
        <f t="shared" si="219"/>
        <v>1</v>
      </c>
      <c r="AJ978">
        <f t="shared" si="220"/>
        <v>1</v>
      </c>
      <c r="AK978" t="str">
        <f t="shared" si="221"/>
        <v>Medium</v>
      </c>
    </row>
    <row r="979" spans="1:37" x14ac:dyDescent="0.25">
      <c r="A979" s="9">
        <v>44602.666666666664</v>
      </c>
      <c r="B979" s="1" t="str">
        <f t="shared" si="210"/>
        <v>Thursday</v>
      </c>
      <c r="C979" s="1" t="str">
        <f t="shared" si="211"/>
        <v>Weekday</v>
      </c>
      <c r="D979" s="4">
        <f t="shared" si="212"/>
        <v>16</v>
      </c>
      <c r="E979" s="4" t="str">
        <f t="shared" si="213"/>
        <v>Peak</v>
      </c>
      <c r="F979">
        <v>23.6010954957632</v>
      </c>
      <c r="G979">
        <v>52.295077821759698</v>
      </c>
      <c r="H979">
        <v>1502.55690656398</v>
      </c>
      <c r="I979">
        <v>5</v>
      </c>
      <c r="J979" t="s">
        <v>12</v>
      </c>
      <c r="K979" t="s">
        <v>12</v>
      </c>
      <c r="L979">
        <v>11.9745957512765</v>
      </c>
      <c r="M979" t="s">
        <v>20</v>
      </c>
      <c r="N979" t="s">
        <v>14</v>
      </c>
      <c r="O979">
        <v>74.008294134165396</v>
      </c>
      <c r="P979">
        <f t="shared" si="222"/>
        <v>557.01170860013406</v>
      </c>
      <c r="Q979">
        <f t="shared" si="214"/>
        <v>1746.6768173389689</v>
      </c>
      <c r="T979">
        <f t="shared" si="223"/>
        <v>74.243965859962969</v>
      </c>
      <c r="U979">
        <f t="shared" si="215"/>
        <v>0.23567172579757312</v>
      </c>
      <c r="AC979" t="str">
        <f t="shared" si="216"/>
        <v>Medium</v>
      </c>
      <c r="AD979" t="str">
        <f t="shared" si="217"/>
        <v>High</v>
      </c>
      <c r="AH979" t="str">
        <f t="shared" si="218"/>
        <v>Low</v>
      </c>
      <c r="AI979">
        <f t="shared" si="219"/>
        <v>0</v>
      </c>
      <c r="AJ979">
        <f t="shared" si="220"/>
        <v>0</v>
      </c>
      <c r="AK979" t="str">
        <f t="shared" si="221"/>
        <v>Medium</v>
      </c>
    </row>
    <row r="980" spans="1:37" x14ac:dyDescent="0.25">
      <c r="A980" s="9">
        <v>44602.708333333336</v>
      </c>
      <c r="B980" s="1" t="str">
        <f t="shared" si="210"/>
        <v>Thursday</v>
      </c>
      <c r="C980" s="1" t="str">
        <f t="shared" si="211"/>
        <v>Weekday</v>
      </c>
      <c r="D980" s="4">
        <f t="shared" si="212"/>
        <v>17</v>
      </c>
      <c r="E980" s="4" t="str">
        <f t="shared" si="213"/>
        <v>Peak</v>
      </c>
      <c r="F980">
        <v>21.391320811538201</v>
      </c>
      <c r="G980">
        <v>49.703707188136597</v>
      </c>
      <c r="H980">
        <v>1271.2872594610601</v>
      </c>
      <c r="I980">
        <v>4</v>
      </c>
      <c r="J980" t="s">
        <v>12</v>
      </c>
      <c r="K980" t="s">
        <v>12</v>
      </c>
      <c r="L980">
        <v>19.740874702749199</v>
      </c>
      <c r="M980" t="s">
        <v>16</v>
      </c>
      <c r="N980" t="s">
        <v>19</v>
      </c>
      <c r="O980">
        <v>67.449943852674195</v>
      </c>
      <c r="P980">
        <f t="shared" si="222"/>
        <v>457.58860606214733</v>
      </c>
      <c r="Q980">
        <f t="shared" si="214"/>
        <v>1442.8433876727927</v>
      </c>
      <c r="T980">
        <f t="shared" si="223"/>
        <v>69.819513645623346</v>
      </c>
      <c r="U980">
        <f t="shared" si="215"/>
        <v>2.3695697929491502</v>
      </c>
      <c r="AC980" t="str">
        <f t="shared" si="216"/>
        <v>Low</v>
      </c>
      <c r="AD980" t="str">
        <f t="shared" si="217"/>
        <v>Medium</v>
      </c>
      <c r="AH980" t="str">
        <f t="shared" si="218"/>
        <v>Low</v>
      </c>
      <c r="AI980">
        <f t="shared" si="219"/>
        <v>0</v>
      </c>
      <c r="AJ980">
        <f t="shared" si="220"/>
        <v>0</v>
      </c>
      <c r="AK980" t="str">
        <f t="shared" si="221"/>
        <v>Low</v>
      </c>
    </row>
    <row r="981" spans="1:37" x14ac:dyDescent="0.25">
      <c r="A981" s="9">
        <v>44602.75</v>
      </c>
      <c r="B981" s="1" t="str">
        <f t="shared" si="210"/>
        <v>Thursday</v>
      </c>
      <c r="C981" s="1" t="str">
        <f t="shared" si="211"/>
        <v>Weekday</v>
      </c>
      <c r="D981" s="4">
        <f t="shared" si="212"/>
        <v>18</v>
      </c>
      <c r="E981" s="4" t="str">
        <f t="shared" si="213"/>
        <v>Peak</v>
      </c>
      <c r="F981">
        <v>26.7726834338835</v>
      </c>
      <c r="G981">
        <v>50.967437136475503</v>
      </c>
      <c r="H981">
        <v>1077.00620400249</v>
      </c>
      <c r="I981">
        <v>4</v>
      </c>
      <c r="J981" t="s">
        <v>12</v>
      </c>
      <c r="K981" t="s">
        <v>11</v>
      </c>
      <c r="L981">
        <v>10.325075073215499</v>
      </c>
      <c r="M981" t="s">
        <v>20</v>
      </c>
      <c r="N981" t="s">
        <v>14</v>
      </c>
      <c r="O981">
        <v>87.428844388737403</v>
      </c>
      <c r="P981">
        <f t="shared" si="222"/>
        <v>716.77657825094002</v>
      </c>
      <c r="Q981">
        <f t="shared" si="214"/>
        <v>2340.7047738099282</v>
      </c>
      <c r="T981">
        <f t="shared" si="223"/>
        <v>80.594178565341394</v>
      </c>
      <c r="U981">
        <f t="shared" si="215"/>
        <v>6.8346658233960085</v>
      </c>
      <c r="AC981" t="str">
        <f t="shared" si="216"/>
        <v>Low</v>
      </c>
      <c r="AD981" t="str">
        <f t="shared" si="217"/>
        <v>Medium</v>
      </c>
      <c r="AH981" t="str">
        <f t="shared" si="218"/>
        <v>High</v>
      </c>
      <c r="AI981">
        <f t="shared" si="219"/>
        <v>0</v>
      </c>
      <c r="AJ981">
        <f t="shared" si="220"/>
        <v>1</v>
      </c>
      <c r="AK981" t="str">
        <f t="shared" si="221"/>
        <v>High</v>
      </c>
    </row>
    <row r="982" spans="1:37" x14ac:dyDescent="0.25">
      <c r="A982" s="9">
        <v>44602.791666666664</v>
      </c>
      <c r="B982" s="1" t="str">
        <f t="shared" si="210"/>
        <v>Thursday</v>
      </c>
      <c r="C982" s="1" t="str">
        <f t="shared" si="211"/>
        <v>Weekday</v>
      </c>
      <c r="D982" s="4">
        <f t="shared" si="212"/>
        <v>19</v>
      </c>
      <c r="E982" s="4" t="str">
        <f t="shared" si="213"/>
        <v>Peak</v>
      </c>
      <c r="F982">
        <v>21.654188937209799</v>
      </c>
      <c r="G982">
        <v>49.527989552853803</v>
      </c>
      <c r="H982">
        <v>1404.6769101893599</v>
      </c>
      <c r="I982">
        <v>8</v>
      </c>
      <c r="J982" t="s">
        <v>11</v>
      </c>
      <c r="K982" t="s">
        <v>12</v>
      </c>
      <c r="L982">
        <v>8.1815620059385505</v>
      </c>
      <c r="M982" t="s">
        <v>16</v>
      </c>
      <c r="N982" t="s">
        <v>19</v>
      </c>
      <c r="O982">
        <v>73.944897160381899</v>
      </c>
      <c r="P982">
        <f t="shared" si="222"/>
        <v>468.90389852837927</v>
      </c>
      <c r="Q982">
        <f t="shared" si="214"/>
        <v>1601.216774053458</v>
      </c>
      <c r="T982">
        <f t="shared" si="223"/>
        <v>70.345833124713096</v>
      </c>
      <c r="U982">
        <f t="shared" si="215"/>
        <v>3.5990640356688033</v>
      </c>
      <c r="AC982" t="str">
        <f t="shared" si="216"/>
        <v>High</v>
      </c>
      <c r="AD982" t="str">
        <f t="shared" si="217"/>
        <v>Medium</v>
      </c>
      <c r="AH982" t="str">
        <f t="shared" si="218"/>
        <v>Low</v>
      </c>
      <c r="AI982">
        <f t="shared" si="219"/>
        <v>1</v>
      </c>
      <c r="AJ982">
        <f t="shared" si="220"/>
        <v>0</v>
      </c>
      <c r="AK982" t="str">
        <f t="shared" si="221"/>
        <v>Low</v>
      </c>
    </row>
    <row r="983" spans="1:37" x14ac:dyDescent="0.25">
      <c r="A983" s="9">
        <v>44602.833333333336</v>
      </c>
      <c r="B983" s="1" t="str">
        <f t="shared" si="210"/>
        <v>Thursday</v>
      </c>
      <c r="C983" s="1" t="str">
        <f t="shared" si="211"/>
        <v>Weekday</v>
      </c>
      <c r="D983" s="4">
        <f t="shared" si="212"/>
        <v>20</v>
      </c>
      <c r="E983" s="4" t="str">
        <f t="shared" si="213"/>
        <v>Peak</v>
      </c>
      <c r="F983">
        <v>28.7810316130399</v>
      </c>
      <c r="G983">
        <v>36.298309298188698</v>
      </c>
      <c r="H983">
        <v>1153.79305288551</v>
      </c>
      <c r="I983">
        <v>1</v>
      </c>
      <c r="J983" t="s">
        <v>12</v>
      </c>
      <c r="K983" t="s">
        <v>11</v>
      </c>
      <c r="L983">
        <v>25.6128022028252</v>
      </c>
      <c r="M983" t="s">
        <v>21</v>
      </c>
      <c r="N983" t="s">
        <v>14</v>
      </c>
      <c r="O983">
        <v>79.663778707618803</v>
      </c>
      <c r="P983">
        <f t="shared" si="222"/>
        <v>828.34778071080211</v>
      </c>
      <c r="Q983">
        <f t="shared" si="214"/>
        <v>2292.8057333981915</v>
      </c>
      <c r="T983">
        <f t="shared" si="223"/>
        <v>84.61533086284355</v>
      </c>
      <c r="U983">
        <f t="shared" si="215"/>
        <v>4.9515521552247463</v>
      </c>
      <c r="AC983" t="str">
        <f t="shared" si="216"/>
        <v>Low</v>
      </c>
      <c r="AD983" t="str">
        <f t="shared" si="217"/>
        <v>Medium</v>
      </c>
      <c r="AH983" t="str">
        <f t="shared" si="218"/>
        <v>High</v>
      </c>
      <c r="AI983">
        <f t="shared" si="219"/>
        <v>0</v>
      </c>
      <c r="AJ983">
        <f t="shared" si="220"/>
        <v>1</v>
      </c>
      <c r="AK983" t="str">
        <f t="shared" si="221"/>
        <v>High</v>
      </c>
    </row>
    <row r="984" spans="1:37" x14ac:dyDescent="0.25">
      <c r="A984" s="9">
        <v>44602.875</v>
      </c>
      <c r="B984" s="1" t="str">
        <f t="shared" si="210"/>
        <v>Thursday</v>
      </c>
      <c r="C984" s="1" t="str">
        <f t="shared" si="211"/>
        <v>Weekday</v>
      </c>
      <c r="D984" s="4">
        <f t="shared" si="212"/>
        <v>21</v>
      </c>
      <c r="E984" s="4" t="str">
        <f t="shared" si="213"/>
        <v>Peak</v>
      </c>
      <c r="F984">
        <v>21.264102983359098</v>
      </c>
      <c r="G984">
        <v>53.103580363326202</v>
      </c>
      <c r="H984">
        <v>1950.12909952879</v>
      </c>
      <c r="I984">
        <v>3</v>
      </c>
      <c r="J984" t="s">
        <v>11</v>
      </c>
      <c r="K984" t="s">
        <v>11</v>
      </c>
      <c r="L984">
        <v>23.586464293389799</v>
      </c>
      <c r="M984" t="s">
        <v>17</v>
      </c>
      <c r="N984" t="s">
        <v>14</v>
      </c>
      <c r="O984">
        <v>67.045248266699602</v>
      </c>
      <c r="P984">
        <f t="shared" si="222"/>
        <v>452.16207568690129</v>
      </c>
      <c r="Q984">
        <f t="shared" si="214"/>
        <v>1425.6570636879785</v>
      </c>
      <c r="T984">
        <f t="shared" si="223"/>
        <v>69.564795729987566</v>
      </c>
      <c r="U984">
        <f t="shared" si="215"/>
        <v>2.5195474632879638</v>
      </c>
      <c r="AC984" t="str">
        <f t="shared" si="216"/>
        <v>Low</v>
      </c>
      <c r="AD984" t="str">
        <f t="shared" si="217"/>
        <v>High</v>
      </c>
      <c r="AH984" t="str">
        <f t="shared" si="218"/>
        <v>Low</v>
      </c>
      <c r="AI984">
        <f t="shared" si="219"/>
        <v>1</v>
      </c>
      <c r="AJ984">
        <f t="shared" si="220"/>
        <v>1</v>
      </c>
      <c r="AK984" t="str">
        <f t="shared" si="221"/>
        <v>Low</v>
      </c>
    </row>
    <row r="985" spans="1:37" x14ac:dyDescent="0.25">
      <c r="A985" s="9">
        <v>44602.916666666664</v>
      </c>
      <c r="B985" s="1" t="str">
        <f t="shared" si="210"/>
        <v>Thursday</v>
      </c>
      <c r="C985" s="1" t="str">
        <f t="shared" si="211"/>
        <v>Weekday</v>
      </c>
      <c r="D985" s="4">
        <f t="shared" si="212"/>
        <v>22</v>
      </c>
      <c r="E985" s="4" t="str">
        <f t="shared" si="213"/>
        <v>Off-Peak</v>
      </c>
      <c r="F985">
        <v>24.643516969507001</v>
      </c>
      <c r="G985">
        <v>35.280929191510701</v>
      </c>
      <c r="H985">
        <v>1728.9315217089299</v>
      </c>
      <c r="I985">
        <v>5</v>
      </c>
      <c r="J985" t="s">
        <v>12</v>
      </c>
      <c r="K985" t="s">
        <v>11</v>
      </c>
      <c r="L985">
        <v>27.902648576126602</v>
      </c>
      <c r="M985" t="s">
        <v>16</v>
      </c>
      <c r="N985" t="s">
        <v>14</v>
      </c>
      <c r="O985">
        <v>75.146011701324596</v>
      </c>
      <c r="P985">
        <f t="shared" si="222"/>
        <v>607.30292862637953</v>
      </c>
      <c r="Q985">
        <f t="shared" si="214"/>
        <v>1851.8620145523644</v>
      </c>
      <c r="T985">
        <f t="shared" si="223"/>
        <v>76.331121636841857</v>
      </c>
      <c r="U985">
        <f t="shared" si="215"/>
        <v>1.1851099355172607</v>
      </c>
      <c r="AC985" t="str">
        <f t="shared" si="216"/>
        <v>Medium</v>
      </c>
      <c r="AD985" t="str">
        <f t="shared" si="217"/>
        <v>High</v>
      </c>
      <c r="AH985" t="str">
        <f t="shared" si="218"/>
        <v>Low</v>
      </c>
      <c r="AI985">
        <f t="shared" si="219"/>
        <v>0</v>
      </c>
      <c r="AJ985">
        <f t="shared" si="220"/>
        <v>1</v>
      </c>
      <c r="AK985" t="str">
        <f t="shared" si="221"/>
        <v>Medium</v>
      </c>
    </row>
    <row r="986" spans="1:37" x14ac:dyDescent="0.25">
      <c r="A986" s="9">
        <v>44602.958333333336</v>
      </c>
      <c r="B986" s="1" t="str">
        <f t="shared" si="210"/>
        <v>Thursday</v>
      </c>
      <c r="C986" s="1" t="str">
        <f t="shared" si="211"/>
        <v>Weekday</v>
      </c>
      <c r="D986" s="4">
        <f t="shared" si="212"/>
        <v>23</v>
      </c>
      <c r="E986" s="4" t="str">
        <f t="shared" si="213"/>
        <v>Off-Peak</v>
      </c>
      <c r="F986">
        <v>23.158493441187002</v>
      </c>
      <c r="G986">
        <v>40.150903393528097</v>
      </c>
      <c r="H986">
        <v>1257.6919224180001</v>
      </c>
      <c r="I986">
        <v>7</v>
      </c>
      <c r="J986" t="s">
        <v>12</v>
      </c>
      <c r="K986" t="s">
        <v>11</v>
      </c>
      <c r="L986">
        <v>8.4687572702578997</v>
      </c>
      <c r="M986" t="s">
        <v>21</v>
      </c>
      <c r="N986" t="s">
        <v>14</v>
      </c>
      <c r="O986">
        <v>68.306447751316497</v>
      </c>
      <c r="P986">
        <f t="shared" si="222"/>
        <v>536.31581846550137</v>
      </c>
      <c r="Q986">
        <f t="shared" si="214"/>
        <v>1581.8744222396458</v>
      </c>
      <c r="T986">
        <f t="shared" si="223"/>
        <v>73.357779745867035</v>
      </c>
      <c r="U986">
        <f t="shared" si="215"/>
        <v>5.0513319945505373</v>
      </c>
      <c r="AC986" t="str">
        <f t="shared" si="216"/>
        <v>High</v>
      </c>
      <c r="AD986" t="str">
        <f t="shared" si="217"/>
        <v>Medium</v>
      </c>
      <c r="AH986" t="str">
        <f t="shared" si="218"/>
        <v>Low</v>
      </c>
      <c r="AI986">
        <f t="shared" si="219"/>
        <v>0</v>
      </c>
      <c r="AJ986">
        <f t="shared" si="220"/>
        <v>1</v>
      </c>
      <c r="AK986" t="str">
        <f t="shared" si="221"/>
        <v>Medium</v>
      </c>
    </row>
    <row r="987" spans="1:37" x14ac:dyDescent="0.25">
      <c r="A987" s="9">
        <v>44603</v>
      </c>
      <c r="B987" s="1" t="str">
        <f t="shared" si="210"/>
        <v>Friday</v>
      </c>
      <c r="C987" s="1" t="str">
        <f t="shared" si="211"/>
        <v>Weekday</v>
      </c>
      <c r="D987" s="4">
        <f t="shared" si="212"/>
        <v>0</v>
      </c>
      <c r="E987" s="4" t="str">
        <f t="shared" si="213"/>
        <v>Off-Peak</v>
      </c>
      <c r="F987">
        <v>20.594336974640999</v>
      </c>
      <c r="G987">
        <v>50.115780987696702</v>
      </c>
      <c r="H987">
        <v>1359.43489787833</v>
      </c>
      <c r="I987">
        <v>0</v>
      </c>
      <c r="J987" t="s">
        <v>12</v>
      </c>
      <c r="K987" t="s">
        <v>12</v>
      </c>
      <c r="L987">
        <v>24.286758505939101</v>
      </c>
      <c r="M987" t="s">
        <v>18</v>
      </c>
      <c r="N987" t="s">
        <v>14</v>
      </c>
      <c r="O987">
        <v>77.433119886456893</v>
      </c>
      <c r="P987">
        <f t="shared" si="222"/>
        <v>424.12671542506536</v>
      </c>
      <c r="Q987">
        <f t="shared" si="214"/>
        <v>1594.6837639394685</v>
      </c>
      <c r="T987">
        <f t="shared" si="223"/>
        <v>68.223777697010377</v>
      </c>
      <c r="U987">
        <f t="shared" si="215"/>
        <v>9.2093421894465166</v>
      </c>
      <c r="AC987" t="str">
        <f t="shared" si="216"/>
        <v>Low</v>
      </c>
      <c r="AD987" t="str">
        <f t="shared" si="217"/>
        <v>Medium</v>
      </c>
      <c r="AH987" t="str">
        <f t="shared" si="218"/>
        <v>High</v>
      </c>
      <c r="AI987">
        <f t="shared" si="219"/>
        <v>0</v>
      </c>
      <c r="AJ987">
        <f t="shared" si="220"/>
        <v>0</v>
      </c>
      <c r="AK987" t="str">
        <f t="shared" si="221"/>
        <v>Low</v>
      </c>
    </row>
    <row r="988" spans="1:37" x14ac:dyDescent="0.25">
      <c r="A988" s="9">
        <v>44603.041666666664</v>
      </c>
      <c r="B988" s="1" t="str">
        <f t="shared" si="210"/>
        <v>Friday</v>
      </c>
      <c r="C988" s="1" t="str">
        <f t="shared" si="211"/>
        <v>Weekday</v>
      </c>
      <c r="D988" s="4">
        <f t="shared" si="212"/>
        <v>1</v>
      </c>
      <c r="E988" s="4" t="str">
        <f t="shared" si="213"/>
        <v>Off-Peak</v>
      </c>
      <c r="F988">
        <v>28.045022331898402</v>
      </c>
      <c r="G988">
        <v>47.549057929684402</v>
      </c>
      <c r="H988">
        <v>1017.97614444865</v>
      </c>
      <c r="I988">
        <v>3</v>
      </c>
      <c r="J988" t="s">
        <v>12</v>
      </c>
      <c r="K988" t="s">
        <v>11</v>
      </c>
      <c r="L988">
        <v>28.689731559306999</v>
      </c>
      <c r="M988" t="s">
        <v>15</v>
      </c>
      <c r="N988" t="s">
        <v>19</v>
      </c>
      <c r="O988">
        <v>85.271028491938793</v>
      </c>
      <c r="P988">
        <f t="shared" si="222"/>
        <v>786.52327759668003</v>
      </c>
      <c r="Q988">
        <f t="shared" si="214"/>
        <v>2391.4278983203685</v>
      </c>
      <c r="T988">
        <f t="shared" si="223"/>
        <v>83.141679310507527</v>
      </c>
      <c r="U988">
        <f t="shared" si="215"/>
        <v>2.1293491814312659</v>
      </c>
      <c r="AC988" t="str">
        <f t="shared" si="216"/>
        <v>Low</v>
      </c>
      <c r="AD988" t="str">
        <f t="shared" si="217"/>
        <v>Medium</v>
      </c>
      <c r="AH988" t="str">
        <f t="shared" si="218"/>
        <v>High</v>
      </c>
      <c r="AI988">
        <f t="shared" si="219"/>
        <v>0</v>
      </c>
      <c r="AJ988">
        <f t="shared" si="220"/>
        <v>1</v>
      </c>
      <c r="AK988" t="str">
        <f t="shared" si="221"/>
        <v>High</v>
      </c>
    </row>
    <row r="989" spans="1:37" x14ac:dyDescent="0.25">
      <c r="A989" s="9">
        <v>44603.083333333336</v>
      </c>
      <c r="B989" s="1" t="str">
        <f t="shared" si="210"/>
        <v>Friday</v>
      </c>
      <c r="C989" s="1" t="str">
        <f t="shared" si="211"/>
        <v>Weekday</v>
      </c>
      <c r="D989" s="4">
        <f t="shared" si="212"/>
        <v>2</v>
      </c>
      <c r="E989" s="4" t="str">
        <f t="shared" si="213"/>
        <v>Off-Peak</v>
      </c>
      <c r="F989">
        <v>22.2369482272555</v>
      </c>
      <c r="G989">
        <v>31.9367184816901</v>
      </c>
      <c r="H989">
        <v>1718.3469480680101</v>
      </c>
      <c r="I989">
        <v>5</v>
      </c>
      <c r="J989" t="s">
        <v>12</v>
      </c>
      <c r="K989" t="s">
        <v>11</v>
      </c>
      <c r="L989">
        <v>11.377114809124301</v>
      </c>
      <c r="M989" t="s">
        <v>17</v>
      </c>
      <c r="N989" t="s">
        <v>19</v>
      </c>
      <c r="O989">
        <v>62.729873318023998</v>
      </c>
      <c r="P989">
        <f t="shared" si="222"/>
        <v>494.48186646164152</v>
      </c>
      <c r="Q989">
        <f t="shared" si="214"/>
        <v>1394.9209452751959</v>
      </c>
      <c r="T989">
        <f t="shared" si="223"/>
        <v>71.512644677798633</v>
      </c>
      <c r="U989">
        <f t="shared" si="215"/>
        <v>8.7827713597746353</v>
      </c>
      <c r="AC989" t="str">
        <f t="shared" si="216"/>
        <v>Medium</v>
      </c>
      <c r="AD989" t="str">
        <f t="shared" si="217"/>
        <v>High</v>
      </c>
      <c r="AH989" t="str">
        <f t="shared" si="218"/>
        <v>Low</v>
      </c>
      <c r="AI989">
        <f t="shared" si="219"/>
        <v>0</v>
      </c>
      <c r="AJ989">
        <f t="shared" si="220"/>
        <v>1</v>
      </c>
      <c r="AK989" t="str">
        <f t="shared" si="221"/>
        <v>Medium</v>
      </c>
    </row>
    <row r="990" spans="1:37" x14ac:dyDescent="0.25">
      <c r="A990" s="9">
        <v>44603.125</v>
      </c>
      <c r="B990" s="1" t="str">
        <f t="shared" si="210"/>
        <v>Friday</v>
      </c>
      <c r="C990" s="1" t="str">
        <f t="shared" si="211"/>
        <v>Weekday</v>
      </c>
      <c r="D990" s="4">
        <f t="shared" si="212"/>
        <v>3</v>
      </c>
      <c r="E990" s="4" t="str">
        <f t="shared" si="213"/>
        <v>Off-Peak</v>
      </c>
      <c r="F990">
        <v>23.907819594491801</v>
      </c>
      <c r="G990">
        <v>47.476990135833603</v>
      </c>
      <c r="H990">
        <v>1377.29276215249</v>
      </c>
      <c r="I990">
        <v>4</v>
      </c>
      <c r="J990" t="s">
        <v>11</v>
      </c>
      <c r="K990" t="s">
        <v>12</v>
      </c>
      <c r="L990">
        <v>7.06312999955043</v>
      </c>
      <c r="M990" t="s">
        <v>21</v>
      </c>
      <c r="N990" t="s">
        <v>14</v>
      </c>
      <c r="O990">
        <v>73.621236769030602</v>
      </c>
      <c r="P990">
        <f t="shared" si="222"/>
        <v>571.58383776276617</v>
      </c>
      <c r="Q990">
        <f t="shared" si="214"/>
        <v>1760.1232469973502</v>
      </c>
      <c r="T990">
        <f t="shared" si="223"/>
        <v>74.85809458878721</v>
      </c>
      <c r="U990">
        <f t="shared" si="215"/>
        <v>1.236857819756608</v>
      </c>
      <c r="AC990" t="str">
        <f t="shared" si="216"/>
        <v>Low</v>
      </c>
      <c r="AD990" t="str">
        <f t="shared" si="217"/>
        <v>Medium</v>
      </c>
      <c r="AH990" t="str">
        <f t="shared" si="218"/>
        <v>Low</v>
      </c>
      <c r="AI990">
        <f t="shared" si="219"/>
        <v>1</v>
      </c>
      <c r="AJ990">
        <f t="shared" si="220"/>
        <v>0</v>
      </c>
      <c r="AK990" t="str">
        <f t="shared" si="221"/>
        <v>Medium</v>
      </c>
    </row>
    <row r="991" spans="1:37" x14ac:dyDescent="0.25">
      <c r="A991" s="9">
        <v>44603.166666666664</v>
      </c>
      <c r="B991" s="1" t="str">
        <f t="shared" si="210"/>
        <v>Friday</v>
      </c>
      <c r="C991" s="1" t="str">
        <f t="shared" si="211"/>
        <v>Weekday</v>
      </c>
      <c r="D991" s="4">
        <f t="shared" si="212"/>
        <v>4</v>
      </c>
      <c r="E991" s="4" t="str">
        <f t="shared" si="213"/>
        <v>Off-Peak</v>
      </c>
      <c r="F991">
        <v>29.169420553736099</v>
      </c>
      <c r="G991">
        <v>48.934528365034801</v>
      </c>
      <c r="H991">
        <v>1804.77301587222</v>
      </c>
      <c r="I991">
        <v>6</v>
      </c>
      <c r="J991" t="s">
        <v>11</v>
      </c>
      <c r="K991" t="s">
        <v>11</v>
      </c>
      <c r="L991">
        <v>9.91435497684793</v>
      </c>
      <c r="M991" t="s">
        <v>20</v>
      </c>
      <c r="N991" t="s">
        <v>19</v>
      </c>
      <c r="O991">
        <v>86.780203271683803</v>
      </c>
      <c r="P991">
        <f t="shared" si="222"/>
        <v>850.85509544072204</v>
      </c>
      <c r="Q991">
        <f t="shared" si="214"/>
        <v>2531.3282449704502</v>
      </c>
      <c r="T991">
        <f t="shared" si="223"/>
        <v>85.392970466082559</v>
      </c>
      <c r="U991">
        <f t="shared" si="215"/>
        <v>1.3872328056012435</v>
      </c>
      <c r="AC991" t="str">
        <f t="shared" si="216"/>
        <v>High</v>
      </c>
      <c r="AD991" t="str">
        <f t="shared" si="217"/>
        <v>High</v>
      </c>
      <c r="AH991" t="str">
        <f t="shared" si="218"/>
        <v>High</v>
      </c>
      <c r="AI991">
        <f t="shared" si="219"/>
        <v>1</v>
      </c>
      <c r="AJ991">
        <f t="shared" si="220"/>
        <v>1</v>
      </c>
      <c r="AK991" t="str">
        <f t="shared" si="221"/>
        <v>High</v>
      </c>
    </row>
    <row r="992" spans="1:37" x14ac:dyDescent="0.25">
      <c r="A992" s="9">
        <v>44603.208333333336</v>
      </c>
      <c r="B992" s="1" t="str">
        <f t="shared" si="210"/>
        <v>Friday</v>
      </c>
      <c r="C992" s="1" t="str">
        <f t="shared" si="211"/>
        <v>Weekday</v>
      </c>
      <c r="D992" s="4">
        <f t="shared" si="212"/>
        <v>5</v>
      </c>
      <c r="E992" s="4" t="str">
        <f t="shared" si="213"/>
        <v>Off-Peak</v>
      </c>
      <c r="F992">
        <v>21.396571549628</v>
      </c>
      <c r="G992">
        <v>59.6784783802511</v>
      </c>
      <c r="H992">
        <v>1130.6320706685401</v>
      </c>
      <c r="I992">
        <v>3</v>
      </c>
      <c r="J992" t="s">
        <v>12</v>
      </c>
      <c r="K992" t="s">
        <v>12</v>
      </c>
      <c r="L992">
        <v>19.441684054223501</v>
      </c>
      <c r="M992" t="s">
        <v>21</v>
      </c>
      <c r="N992" t="s">
        <v>19</v>
      </c>
      <c r="O992">
        <v>71.775781141030393</v>
      </c>
      <c r="P992">
        <f t="shared" si="222"/>
        <v>457.81327407835033</v>
      </c>
      <c r="Q992">
        <f t="shared" si="214"/>
        <v>1535.7556367144969</v>
      </c>
      <c r="T992">
        <f t="shared" si="223"/>
        <v>69.830026771660215</v>
      </c>
      <c r="U992">
        <f t="shared" si="215"/>
        <v>1.945754369370178</v>
      </c>
      <c r="AC992" t="str">
        <f t="shared" si="216"/>
        <v>Low</v>
      </c>
      <c r="AD992" t="str">
        <f t="shared" si="217"/>
        <v>Medium</v>
      </c>
      <c r="AH992" t="str">
        <f t="shared" si="218"/>
        <v>Low</v>
      </c>
      <c r="AI992">
        <f t="shared" si="219"/>
        <v>0</v>
      </c>
      <c r="AJ992">
        <f t="shared" si="220"/>
        <v>0</v>
      </c>
      <c r="AK992" t="str">
        <f t="shared" si="221"/>
        <v>Low</v>
      </c>
    </row>
    <row r="993" spans="1:37" x14ac:dyDescent="0.25">
      <c r="A993" s="9">
        <v>44603.25</v>
      </c>
      <c r="B993" s="1" t="str">
        <f t="shared" si="210"/>
        <v>Friday</v>
      </c>
      <c r="C993" s="1" t="str">
        <f t="shared" si="211"/>
        <v>Weekday</v>
      </c>
      <c r="D993" s="4">
        <f t="shared" si="212"/>
        <v>6</v>
      </c>
      <c r="E993" s="4" t="str">
        <f t="shared" si="213"/>
        <v>Off-Peak</v>
      </c>
      <c r="F993">
        <v>22.619670816507199</v>
      </c>
      <c r="G993">
        <v>33.826955183019102</v>
      </c>
      <c r="H993">
        <v>1508.4025646303501</v>
      </c>
      <c r="I993">
        <v>6</v>
      </c>
      <c r="J993" t="s">
        <v>11</v>
      </c>
      <c r="K993" t="s">
        <v>11</v>
      </c>
      <c r="L993">
        <v>27.1525987773182</v>
      </c>
      <c r="M993" t="s">
        <v>17</v>
      </c>
      <c r="N993" t="s">
        <v>14</v>
      </c>
      <c r="O993">
        <v>74.638956321090106</v>
      </c>
      <c r="P993">
        <f t="shared" si="222"/>
        <v>511.64950784714745</v>
      </c>
      <c r="Q993">
        <f t="shared" si="214"/>
        <v>1688.3086220707173</v>
      </c>
      <c r="T993">
        <f t="shared" si="223"/>
        <v>72.278939006166482</v>
      </c>
      <c r="U993">
        <f t="shared" si="215"/>
        <v>2.3600173149236241</v>
      </c>
      <c r="AC993" t="str">
        <f t="shared" si="216"/>
        <v>High</v>
      </c>
      <c r="AD993" t="str">
        <f t="shared" si="217"/>
        <v>High</v>
      </c>
      <c r="AH993" t="str">
        <f t="shared" si="218"/>
        <v>Low</v>
      </c>
      <c r="AI993">
        <f t="shared" si="219"/>
        <v>1</v>
      </c>
      <c r="AJ993">
        <f t="shared" si="220"/>
        <v>1</v>
      </c>
      <c r="AK993" t="str">
        <f t="shared" si="221"/>
        <v>Medium</v>
      </c>
    </row>
    <row r="994" spans="1:37" x14ac:dyDescent="0.25">
      <c r="A994" s="9">
        <v>44603.291666666664</v>
      </c>
      <c r="B994" s="1" t="str">
        <f t="shared" si="210"/>
        <v>Friday</v>
      </c>
      <c r="C994" s="1" t="str">
        <f t="shared" si="211"/>
        <v>Weekday</v>
      </c>
      <c r="D994" s="4">
        <f t="shared" si="212"/>
        <v>7</v>
      </c>
      <c r="E994" s="4" t="str">
        <f t="shared" si="213"/>
        <v>Off-Peak</v>
      </c>
      <c r="F994">
        <v>21.990213727321098</v>
      </c>
      <c r="G994">
        <v>58.501819545942404</v>
      </c>
      <c r="H994">
        <v>1352.48967642512</v>
      </c>
      <c r="I994">
        <v>6</v>
      </c>
      <c r="J994" t="s">
        <v>12</v>
      </c>
      <c r="K994" t="s">
        <v>12</v>
      </c>
      <c r="L994">
        <v>6.2800636872419204</v>
      </c>
      <c r="M994" t="s">
        <v>13</v>
      </c>
      <c r="N994" t="s">
        <v>14</v>
      </c>
      <c r="O994">
        <v>64.903077815587494</v>
      </c>
      <c r="P994">
        <f t="shared" si="222"/>
        <v>483.56949977326127</v>
      </c>
      <c r="Q994">
        <f t="shared" si="214"/>
        <v>1427.2325527257215</v>
      </c>
      <c r="T994">
        <f t="shared" si="223"/>
        <v>71.018628245995956</v>
      </c>
      <c r="U994">
        <f t="shared" si="215"/>
        <v>6.1155504304084616</v>
      </c>
      <c r="AC994" t="str">
        <f t="shared" si="216"/>
        <v>High</v>
      </c>
      <c r="AD994" t="str">
        <f t="shared" si="217"/>
        <v>Medium</v>
      </c>
      <c r="AH994" t="str">
        <f t="shared" si="218"/>
        <v>Low</v>
      </c>
      <c r="AI994">
        <f t="shared" si="219"/>
        <v>0</v>
      </c>
      <c r="AJ994">
        <f t="shared" si="220"/>
        <v>0</v>
      </c>
      <c r="AK994" t="str">
        <f t="shared" si="221"/>
        <v>Low</v>
      </c>
    </row>
    <row r="995" spans="1:37" x14ac:dyDescent="0.25">
      <c r="A995" s="9">
        <v>44603.333333333336</v>
      </c>
      <c r="B995" s="1" t="str">
        <f t="shared" si="210"/>
        <v>Friday</v>
      </c>
      <c r="C995" s="1" t="str">
        <f t="shared" si="211"/>
        <v>Weekday</v>
      </c>
      <c r="D995" s="4">
        <f t="shared" si="212"/>
        <v>8</v>
      </c>
      <c r="E995" s="4" t="str">
        <f t="shared" si="213"/>
        <v>Peak</v>
      </c>
      <c r="F995">
        <v>27.6218833331368</v>
      </c>
      <c r="G995">
        <v>52.275173086352403</v>
      </c>
      <c r="H995">
        <v>1853.9709234843201</v>
      </c>
      <c r="I995">
        <v>8</v>
      </c>
      <c r="J995" t="s">
        <v>12</v>
      </c>
      <c r="K995" t="s">
        <v>12</v>
      </c>
      <c r="L995">
        <v>12.005881178301699</v>
      </c>
      <c r="M995" t="s">
        <v>15</v>
      </c>
      <c r="N995" t="s">
        <v>19</v>
      </c>
      <c r="O995">
        <v>93.639643812699404</v>
      </c>
      <c r="P995">
        <f t="shared" si="222"/>
        <v>762.96843886942054</v>
      </c>
      <c r="Q995">
        <f t="shared" si="214"/>
        <v>2586.5033167508682</v>
      </c>
      <c r="T995">
        <f t="shared" si="223"/>
        <v>82.294462490888293</v>
      </c>
      <c r="U995">
        <f t="shared" si="215"/>
        <v>11.345181321811111</v>
      </c>
      <c r="AC995" t="str">
        <f t="shared" si="216"/>
        <v>High</v>
      </c>
      <c r="AD995" t="str">
        <f t="shared" si="217"/>
        <v>High</v>
      </c>
      <c r="AH995" t="str">
        <f t="shared" si="218"/>
        <v>High</v>
      </c>
      <c r="AI995">
        <f t="shared" si="219"/>
        <v>0</v>
      </c>
      <c r="AJ995">
        <f t="shared" si="220"/>
        <v>0</v>
      </c>
      <c r="AK995" t="str">
        <f t="shared" si="221"/>
        <v>High</v>
      </c>
    </row>
    <row r="996" spans="1:37" x14ac:dyDescent="0.25">
      <c r="A996" s="9">
        <v>44603.375</v>
      </c>
      <c r="B996" s="1" t="str">
        <f t="shared" si="210"/>
        <v>Friday</v>
      </c>
      <c r="C996" s="1" t="str">
        <f t="shared" si="211"/>
        <v>Weekday</v>
      </c>
      <c r="D996" s="4">
        <f t="shared" si="212"/>
        <v>9</v>
      </c>
      <c r="E996" s="4" t="str">
        <f t="shared" si="213"/>
        <v>Peak</v>
      </c>
      <c r="F996">
        <v>28.7328441667607</v>
      </c>
      <c r="G996">
        <v>44.1706478101082</v>
      </c>
      <c r="H996">
        <v>1168.9370327271399</v>
      </c>
      <c r="I996">
        <v>9</v>
      </c>
      <c r="J996" t="s">
        <v>11</v>
      </c>
      <c r="K996" t="s">
        <v>12</v>
      </c>
      <c r="L996">
        <v>4.0998147048823101</v>
      </c>
      <c r="M996" t="s">
        <v>15</v>
      </c>
      <c r="N996" t="s">
        <v>14</v>
      </c>
      <c r="O996">
        <v>83.299462073121205</v>
      </c>
      <c r="P996">
        <f t="shared" si="222"/>
        <v>825.57633391135437</v>
      </c>
      <c r="Q996">
        <f t="shared" si="214"/>
        <v>2393.4304629219846</v>
      </c>
      <c r="T996">
        <f t="shared" si="223"/>
        <v>84.518849056388177</v>
      </c>
      <c r="U996">
        <f t="shared" si="215"/>
        <v>1.2193869832669719</v>
      </c>
      <c r="AC996" t="str">
        <f t="shared" si="216"/>
        <v>High</v>
      </c>
      <c r="AD996" t="str">
        <f t="shared" si="217"/>
        <v>Medium</v>
      </c>
      <c r="AH996" t="str">
        <f t="shared" si="218"/>
        <v>High</v>
      </c>
      <c r="AI996">
        <f t="shared" si="219"/>
        <v>1</v>
      </c>
      <c r="AJ996">
        <f t="shared" si="220"/>
        <v>0</v>
      </c>
      <c r="AK996" t="str">
        <f t="shared" si="221"/>
        <v>High</v>
      </c>
    </row>
    <row r="997" spans="1:37" x14ac:dyDescent="0.25">
      <c r="A997" s="9">
        <v>44603.416666666664</v>
      </c>
      <c r="B997" s="1" t="str">
        <f t="shared" si="210"/>
        <v>Friday</v>
      </c>
      <c r="C997" s="1" t="str">
        <f t="shared" si="211"/>
        <v>Weekday</v>
      </c>
      <c r="D997" s="4">
        <f t="shared" si="212"/>
        <v>10</v>
      </c>
      <c r="E997" s="4" t="str">
        <f t="shared" si="213"/>
        <v>Peak</v>
      </c>
      <c r="F997">
        <v>26.6568886946568</v>
      </c>
      <c r="G997">
        <v>54.163668261286098</v>
      </c>
      <c r="H997">
        <v>1539.67161788613</v>
      </c>
      <c r="I997">
        <v>8</v>
      </c>
      <c r="J997" t="s">
        <v>11</v>
      </c>
      <c r="K997" t="s">
        <v>12</v>
      </c>
      <c r="L997">
        <v>28.618945054693398</v>
      </c>
      <c r="M997" t="s">
        <v>18</v>
      </c>
      <c r="N997" t="s">
        <v>14</v>
      </c>
      <c r="O997">
        <v>89.964064182134294</v>
      </c>
      <c r="P997">
        <f t="shared" si="222"/>
        <v>710.58971487932149</v>
      </c>
      <c r="Q997">
        <f t="shared" si="214"/>
        <v>2398.1620454221143</v>
      </c>
      <c r="T997">
        <f t="shared" si="223"/>
        <v>80.362332172115046</v>
      </c>
      <c r="U997">
        <f t="shared" si="215"/>
        <v>9.6017320100192478</v>
      </c>
      <c r="AC997" t="str">
        <f t="shared" si="216"/>
        <v>High</v>
      </c>
      <c r="AD997" t="str">
        <f t="shared" si="217"/>
        <v>High</v>
      </c>
      <c r="AH997" t="str">
        <f t="shared" si="218"/>
        <v>High</v>
      </c>
      <c r="AI997">
        <f t="shared" si="219"/>
        <v>1</v>
      </c>
      <c r="AJ997">
        <f t="shared" si="220"/>
        <v>0</v>
      </c>
      <c r="AK997" t="str">
        <f t="shared" si="221"/>
        <v>High</v>
      </c>
    </row>
    <row r="998" spans="1:37" x14ac:dyDescent="0.25">
      <c r="A998" s="9">
        <v>44603.458333333336</v>
      </c>
      <c r="B998" s="1" t="str">
        <f t="shared" si="210"/>
        <v>Friday</v>
      </c>
      <c r="C998" s="1" t="str">
        <f t="shared" si="211"/>
        <v>Weekday</v>
      </c>
      <c r="D998" s="4">
        <f t="shared" si="212"/>
        <v>11</v>
      </c>
      <c r="E998" s="4" t="str">
        <f t="shared" si="213"/>
        <v>Peak</v>
      </c>
      <c r="F998">
        <v>28.619382298239799</v>
      </c>
      <c r="G998">
        <v>48.850159755470401</v>
      </c>
      <c r="H998">
        <v>1080.0870002546999</v>
      </c>
      <c r="I998">
        <v>5</v>
      </c>
      <c r="J998" t="s">
        <v>12</v>
      </c>
      <c r="K998" t="s">
        <v>12</v>
      </c>
      <c r="L998">
        <v>21.1946956635053</v>
      </c>
      <c r="M998" t="s">
        <v>15</v>
      </c>
      <c r="N998" t="s">
        <v>14</v>
      </c>
      <c r="O998">
        <v>82.306692188554607</v>
      </c>
      <c r="P998">
        <f t="shared" si="222"/>
        <v>819.06904313280154</v>
      </c>
      <c r="Q998">
        <f t="shared" si="214"/>
        <v>2355.5666894477918</v>
      </c>
      <c r="T998">
        <f t="shared" si="223"/>
        <v>84.291673580533512</v>
      </c>
      <c r="U998">
        <f t="shared" si="215"/>
        <v>1.9849813919789057</v>
      </c>
      <c r="AC998" t="str">
        <f t="shared" si="216"/>
        <v>Medium</v>
      </c>
      <c r="AD998" t="str">
        <f t="shared" si="217"/>
        <v>Medium</v>
      </c>
      <c r="AH998" t="str">
        <f t="shared" si="218"/>
        <v>High</v>
      </c>
      <c r="AI998">
        <f t="shared" si="219"/>
        <v>0</v>
      </c>
      <c r="AJ998">
        <f t="shared" si="220"/>
        <v>0</v>
      </c>
      <c r="AK998" t="str">
        <f t="shared" si="221"/>
        <v>High</v>
      </c>
    </row>
    <row r="999" spans="1:37" x14ac:dyDescent="0.25">
      <c r="A999" s="9">
        <v>44603.5</v>
      </c>
      <c r="B999" s="1" t="str">
        <f t="shared" si="210"/>
        <v>Friday</v>
      </c>
      <c r="C999" s="1" t="str">
        <f t="shared" si="211"/>
        <v>Weekday</v>
      </c>
      <c r="D999" s="4">
        <f t="shared" si="212"/>
        <v>12</v>
      </c>
      <c r="E999" s="4" t="str">
        <f t="shared" si="213"/>
        <v>Peak</v>
      </c>
      <c r="F999">
        <v>23.836646783615102</v>
      </c>
      <c r="G999">
        <v>47.2564354991679</v>
      </c>
      <c r="H999">
        <v>1705.2351556419001</v>
      </c>
      <c r="I999">
        <v>4</v>
      </c>
      <c r="J999" t="s">
        <v>12</v>
      </c>
      <c r="K999" t="s">
        <v>11</v>
      </c>
      <c r="L999">
        <v>25.7481763823845</v>
      </c>
      <c r="M999" t="s">
        <v>21</v>
      </c>
      <c r="N999" t="s">
        <v>19</v>
      </c>
      <c r="O999">
        <v>66.5773196772939</v>
      </c>
      <c r="P999">
        <f t="shared" si="222"/>
        <v>568.1857298868282</v>
      </c>
      <c r="Q999">
        <f t="shared" si="214"/>
        <v>1586.9800529474821</v>
      </c>
      <c r="T999">
        <f t="shared" si="223"/>
        <v>74.715591055312871</v>
      </c>
      <c r="U999">
        <f t="shared" si="215"/>
        <v>8.1382713780189704</v>
      </c>
      <c r="AC999" t="str">
        <f t="shared" si="216"/>
        <v>Low</v>
      </c>
      <c r="AD999" t="str">
        <f t="shared" si="217"/>
        <v>High</v>
      </c>
      <c r="AH999" t="str">
        <f t="shared" si="218"/>
        <v>Low</v>
      </c>
      <c r="AI999">
        <f t="shared" si="219"/>
        <v>0</v>
      </c>
      <c r="AJ999">
        <f t="shared" si="220"/>
        <v>1</v>
      </c>
      <c r="AK999" t="str">
        <f t="shared" si="221"/>
        <v>Medium</v>
      </c>
    </row>
    <row r="1000" spans="1:37" x14ac:dyDescent="0.25">
      <c r="A1000" s="9">
        <v>44603.541666666664</v>
      </c>
      <c r="B1000" s="1" t="str">
        <f t="shared" si="210"/>
        <v>Friday</v>
      </c>
      <c r="C1000" s="1" t="str">
        <f t="shared" si="211"/>
        <v>Weekday</v>
      </c>
      <c r="D1000" s="4">
        <f t="shared" si="212"/>
        <v>13</v>
      </c>
      <c r="E1000" s="4" t="str">
        <f t="shared" si="213"/>
        <v>Peak</v>
      </c>
      <c r="F1000">
        <v>23.005340215618698</v>
      </c>
      <c r="G1000">
        <v>48.720500966310603</v>
      </c>
      <c r="H1000">
        <v>1320.2852808500299</v>
      </c>
      <c r="I1000">
        <v>6</v>
      </c>
      <c r="J1000" t="s">
        <v>12</v>
      </c>
      <c r="K1000" t="s">
        <v>11</v>
      </c>
      <c r="L1000">
        <v>0.29707857343035199</v>
      </c>
      <c r="M1000" t="s">
        <v>18</v>
      </c>
      <c r="N1000" t="s">
        <v>19</v>
      </c>
      <c r="O1000">
        <v>72.753471392838506</v>
      </c>
      <c r="P1000">
        <f t="shared" si="222"/>
        <v>529.24567843636294</v>
      </c>
      <c r="Q1000">
        <f t="shared" si="214"/>
        <v>1673.7183612595322</v>
      </c>
      <c r="T1000">
        <f t="shared" si="223"/>
        <v>73.051133492366034</v>
      </c>
      <c r="U1000">
        <f t="shared" si="215"/>
        <v>0.29766209952752831</v>
      </c>
      <c r="AC1000" t="str">
        <f t="shared" si="216"/>
        <v>High</v>
      </c>
      <c r="AD1000" t="str">
        <f t="shared" si="217"/>
        <v>Medium</v>
      </c>
      <c r="AH1000" t="str">
        <f t="shared" si="218"/>
        <v>Low</v>
      </c>
      <c r="AI1000">
        <f t="shared" si="219"/>
        <v>0</v>
      </c>
      <c r="AJ1000">
        <f t="shared" si="220"/>
        <v>1</v>
      </c>
      <c r="AK1000" t="str">
        <f t="shared" si="221"/>
        <v>Medium</v>
      </c>
    </row>
    <row r="1001" spans="1:37" x14ac:dyDescent="0.25">
      <c r="A1001" s="9">
        <v>44603.583333333336</v>
      </c>
      <c r="B1001" s="1" t="str">
        <f t="shared" si="210"/>
        <v>Friday</v>
      </c>
      <c r="C1001" s="1" t="str">
        <f t="shared" si="211"/>
        <v>Weekday</v>
      </c>
      <c r="D1001" s="4">
        <f t="shared" si="212"/>
        <v>14</v>
      </c>
      <c r="E1001" s="4" t="str">
        <f t="shared" si="213"/>
        <v>Peak</v>
      </c>
      <c r="F1001">
        <v>25.138364885205501</v>
      </c>
      <c r="G1001">
        <v>31.306459213751499</v>
      </c>
      <c r="H1001">
        <v>1309.07971894505</v>
      </c>
      <c r="I1001">
        <v>3</v>
      </c>
      <c r="J1001" t="s">
        <v>11</v>
      </c>
      <c r="K1001" t="s">
        <v>12</v>
      </c>
      <c r="L1001">
        <v>20.425163131478801</v>
      </c>
      <c r="M1001" t="s">
        <v>20</v>
      </c>
      <c r="N1001" t="s">
        <v>19</v>
      </c>
      <c r="O1001">
        <v>76.950389391856703</v>
      </c>
      <c r="P1001">
        <f t="shared" si="222"/>
        <v>631.93738910173295</v>
      </c>
      <c r="Q1001">
        <f t="shared" si="214"/>
        <v>1934.4069665911404</v>
      </c>
      <c r="T1001">
        <f t="shared" si="223"/>
        <v>77.3219153915189</v>
      </c>
      <c r="U1001">
        <f t="shared" si="215"/>
        <v>0.37152599966219668</v>
      </c>
      <c r="AC1001" t="str">
        <f t="shared" si="216"/>
        <v>Low</v>
      </c>
      <c r="AD1001" t="str">
        <f t="shared" si="217"/>
        <v>Medium</v>
      </c>
      <c r="AH1001" t="str">
        <f t="shared" si="218"/>
        <v>Low</v>
      </c>
      <c r="AI1001">
        <f t="shared" si="219"/>
        <v>1</v>
      </c>
      <c r="AJ1001">
        <f t="shared" si="220"/>
        <v>0</v>
      </c>
      <c r="AK1001" t="str">
        <f t="shared" si="221"/>
        <v>Medium</v>
      </c>
    </row>
    <row r="1002" spans="1:37" x14ac:dyDescent="0.25">
      <c r="A1002" s="9">
        <v>44603.625</v>
      </c>
      <c r="B1002" s="1" t="str">
        <f t="shared" si="210"/>
        <v>Friday</v>
      </c>
      <c r="C1002" s="1" t="str">
        <f t="shared" si="211"/>
        <v>Weekday</v>
      </c>
      <c r="D1002" s="4">
        <f t="shared" si="212"/>
        <v>15</v>
      </c>
      <c r="E1002" s="4" t="str">
        <f t="shared" si="213"/>
        <v>Peak</v>
      </c>
      <c r="F1002">
        <v>23.051164865493199</v>
      </c>
      <c r="G1002">
        <v>42.615421327994703</v>
      </c>
      <c r="H1002">
        <v>1018.14060628225</v>
      </c>
      <c r="I1002">
        <v>6</v>
      </c>
      <c r="J1002" t="s">
        <v>12</v>
      </c>
      <c r="K1002" t="s">
        <v>11</v>
      </c>
      <c r="L1002">
        <v>2.4556574976011798</v>
      </c>
      <c r="M1002" t="s">
        <v>15</v>
      </c>
      <c r="N1002" t="s">
        <v>14</v>
      </c>
      <c r="O1002">
        <v>71.545311307918695</v>
      </c>
      <c r="P1002">
        <f t="shared" si="222"/>
        <v>531.35620165614807</v>
      </c>
      <c r="Q1002">
        <f t="shared" si="214"/>
        <v>1649.2027663118686</v>
      </c>
      <c r="T1002">
        <f t="shared" si="223"/>
        <v>73.142884463655534</v>
      </c>
      <c r="U1002">
        <f t="shared" si="215"/>
        <v>1.5975731557368391</v>
      </c>
      <c r="AC1002" t="str">
        <f t="shared" si="216"/>
        <v>High</v>
      </c>
      <c r="AD1002" t="str">
        <f t="shared" si="217"/>
        <v>Medium</v>
      </c>
      <c r="AH1002" t="str">
        <f t="shared" si="218"/>
        <v>Low</v>
      </c>
      <c r="AI1002">
        <f t="shared" si="219"/>
        <v>0</v>
      </c>
      <c r="AJ1002">
        <f t="shared" si="220"/>
        <v>1</v>
      </c>
      <c r="AK1002" t="str">
        <f t="shared" si="221"/>
        <v>Medium</v>
      </c>
    </row>
  </sheetData>
  <autoFilter ref="AH3:AK1002" xr:uid="{3C9B70CC-F9C0-46F8-9ADB-49E846856973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1366-62C0-40FC-9171-BD5CFC797E29}">
  <dimension ref="A1:D17"/>
  <sheetViews>
    <sheetView workbookViewId="0"/>
  </sheetViews>
  <sheetFormatPr defaultRowHeight="15" x14ac:dyDescent="0.25"/>
  <cols>
    <col min="1" max="1" width="15.7109375" customWidth="1"/>
    <col min="2" max="2" width="11.42578125" customWidth="1"/>
    <col min="3" max="3" width="16.5703125" customWidth="1"/>
  </cols>
  <sheetData>
    <row r="1" spans="1:4" ht="18.75" x14ac:dyDescent="0.3">
      <c r="A1" s="22" t="s">
        <v>4814</v>
      </c>
    </row>
    <row r="2" spans="1:4" ht="15.75" thickBot="1" x14ac:dyDescent="0.3"/>
    <row r="3" spans="1:4" x14ac:dyDescent="0.25">
      <c r="A3" s="3" t="s">
        <v>1</v>
      </c>
      <c r="B3" s="3"/>
      <c r="C3" s="3" t="s">
        <v>35</v>
      </c>
      <c r="D3" s="3"/>
    </row>
    <row r="5" spans="1:4" x14ac:dyDescent="0.25">
      <c r="A5" t="s">
        <v>22</v>
      </c>
      <c r="B5">
        <v>24.982026291058748</v>
      </c>
      <c r="C5" t="s">
        <v>22</v>
      </c>
      <c r="D5">
        <v>77.055872868692688</v>
      </c>
    </row>
    <row r="6" spans="1:4" x14ac:dyDescent="0.25">
      <c r="A6" t="s">
        <v>23</v>
      </c>
      <c r="B6">
        <v>8.9709068743944506E-2</v>
      </c>
      <c r="C6" t="s">
        <v>23</v>
      </c>
      <c r="D6">
        <v>0.25753942122593915</v>
      </c>
    </row>
    <row r="7" spans="1:4" x14ac:dyDescent="0.25">
      <c r="A7" t="s">
        <v>24</v>
      </c>
      <c r="B7">
        <v>24.75163688988415</v>
      </c>
      <c r="C7" t="s">
        <v>24</v>
      </c>
      <c r="D7">
        <v>76.943696472394947</v>
      </c>
    </row>
    <row r="8" spans="1:4" x14ac:dyDescent="0.25">
      <c r="A8" t="s">
        <v>25</v>
      </c>
      <c r="B8" t="e">
        <v>#N/A</v>
      </c>
      <c r="C8" t="s">
        <v>25</v>
      </c>
      <c r="D8" t="e">
        <v>#N/A</v>
      </c>
    </row>
    <row r="9" spans="1:4" x14ac:dyDescent="0.25">
      <c r="A9" t="s">
        <v>26</v>
      </c>
      <c r="B9">
        <v>2.836849840034851</v>
      </c>
      <c r="C9" t="s">
        <v>26</v>
      </c>
      <c r="D9">
        <v>8.1441115835548139</v>
      </c>
    </row>
    <row r="10" spans="1:4" x14ac:dyDescent="0.25">
      <c r="A10" t="s">
        <v>27</v>
      </c>
      <c r="B10">
        <v>8.0477170149057606</v>
      </c>
      <c r="C10" t="s">
        <v>27</v>
      </c>
      <c r="D10">
        <v>66.326553485391699</v>
      </c>
    </row>
    <row r="11" spans="1:4" x14ac:dyDescent="0.25">
      <c r="A11" t="s">
        <v>28</v>
      </c>
      <c r="B11">
        <v>-1.1151956012557631</v>
      </c>
      <c r="C11" t="s">
        <v>28</v>
      </c>
      <c r="D11">
        <v>-0.30015404678096047</v>
      </c>
    </row>
    <row r="12" spans="1:4" x14ac:dyDescent="0.25">
      <c r="A12" t="s">
        <v>29</v>
      </c>
      <c r="B12">
        <v>8.8427860967583871E-2</v>
      </c>
      <c r="C12" t="s">
        <v>29</v>
      </c>
      <c r="D12">
        <v>2.7398907453881384E-2</v>
      </c>
    </row>
    <row r="13" spans="1:4" x14ac:dyDescent="0.25">
      <c r="A13" t="s">
        <v>30</v>
      </c>
      <c r="B13">
        <v>9.9911057573662987</v>
      </c>
      <c r="C13" t="s">
        <v>30</v>
      </c>
      <c r="D13">
        <v>45.9378412502736</v>
      </c>
    </row>
    <row r="14" spans="1:4" x14ac:dyDescent="0.25">
      <c r="A14" t="s">
        <v>31</v>
      </c>
      <c r="B14">
        <v>20.0075650836176</v>
      </c>
      <c r="C14" t="s">
        <v>31</v>
      </c>
      <c r="D14">
        <v>53.263278340049403</v>
      </c>
    </row>
    <row r="15" spans="1:4" x14ac:dyDescent="0.25">
      <c r="A15" t="s">
        <v>32</v>
      </c>
      <c r="B15">
        <v>29.998670840983898</v>
      </c>
      <c r="C15" t="s">
        <v>32</v>
      </c>
      <c r="D15">
        <v>99.201119590323003</v>
      </c>
    </row>
    <row r="16" spans="1:4" x14ac:dyDescent="0.25">
      <c r="A16" t="s">
        <v>33</v>
      </c>
      <c r="B16">
        <v>24982.026291058748</v>
      </c>
      <c r="C16" t="s">
        <v>33</v>
      </c>
      <c r="D16">
        <v>77055.872868692692</v>
      </c>
    </row>
    <row r="17" spans="1:4" ht="15.75" thickBot="1" x14ac:dyDescent="0.3">
      <c r="A17" s="2" t="s">
        <v>34</v>
      </c>
      <c r="B17" s="2">
        <v>1000</v>
      </c>
      <c r="C17" s="2" t="s">
        <v>34</v>
      </c>
      <c r="D17" s="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7DBBA-1D6B-4BC0-9EBA-F4A668E320D6}">
  <dimension ref="A1:D7"/>
  <sheetViews>
    <sheetView workbookViewId="0"/>
  </sheetViews>
  <sheetFormatPr defaultRowHeight="15" x14ac:dyDescent="0.25"/>
  <cols>
    <col min="1" max="1" width="24.85546875" bestFit="1" customWidth="1"/>
    <col min="2" max="2" width="15.5703125" bestFit="1" customWidth="1"/>
    <col min="3" max="4" width="11.85546875" bestFit="1" customWidth="1"/>
  </cols>
  <sheetData>
    <row r="1" spans="1:4" ht="18.75" x14ac:dyDescent="0.3">
      <c r="A1" s="22" t="s">
        <v>4815</v>
      </c>
    </row>
    <row r="3" spans="1:4" x14ac:dyDescent="0.25">
      <c r="A3" s="5" t="s">
        <v>71</v>
      </c>
      <c r="B3" s="5" t="s">
        <v>72</v>
      </c>
    </row>
    <row r="4" spans="1:4" x14ac:dyDescent="0.25">
      <c r="A4" s="5" t="s">
        <v>37</v>
      </c>
      <c r="B4" t="s">
        <v>14</v>
      </c>
      <c r="C4" t="s">
        <v>19</v>
      </c>
      <c r="D4" t="s">
        <v>38</v>
      </c>
    </row>
    <row r="5" spans="1:4" x14ac:dyDescent="0.25">
      <c r="A5" s="7" t="s">
        <v>45</v>
      </c>
      <c r="B5">
        <v>15.141607889224856</v>
      </c>
      <c r="C5">
        <v>14.932144372811511</v>
      </c>
      <c r="D5">
        <v>15.043936698987164</v>
      </c>
    </row>
    <row r="6" spans="1:4" x14ac:dyDescent="0.25">
      <c r="A6" s="7" t="s">
        <v>46</v>
      </c>
      <c r="B6">
        <v>16.134053962715406</v>
      </c>
      <c r="C6">
        <v>14.466811570283044</v>
      </c>
      <c r="D6">
        <v>15.352534091262745</v>
      </c>
    </row>
    <row r="7" spans="1:4" x14ac:dyDescent="0.25">
      <c r="A7" s="7" t="s">
        <v>38</v>
      </c>
      <c r="B7">
        <v>15.42649391032065</v>
      </c>
      <c r="C7">
        <v>14.797626324971375</v>
      </c>
      <c r="D7">
        <v>15.132812747962531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7EDA-CB43-4B52-9562-88E280137ED8}">
  <dimension ref="A1:D7"/>
  <sheetViews>
    <sheetView workbookViewId="0"/>
  </sheetViews>
  <sheetFormatPr defaultRowHeight="15" x14ac:dyDescent="0.25"/>
  <cols>
    <col min="1" max="1" width="27" bestFit="1" customWidth="1"/>
    <col min="2" max="2" width="15.5703125" bestFit="1" customWidth="1"/>
    <col min="3" max="5" width="11.85546875" bestFit="1" customWidth="1"/>
  </cols>
  <sheetData>
    <row r="1" spans="1:4" ht="18.75" x14ac:dyDescent="0.3">
      <c r="A1" s="22" t="s">
        <v>4816</v>
      </c>
    </row>
    <row r="3" spans="1:4" x14ac:dyDescent="0.25">
      <c r="A3" s="5" t="s">
        <v>39</v>
      </c>
      <c r="B3" s="5" t="s">
        <v>72</v>
      </c>
    </row>
    <row r="4" spans="1:4" x14ac:dyDescent="0.25">
      <c r="A4" s="5" t="s">
        <v>37</v>
      </c>
      <c r="B4" t="s">
        <v>14</v>
      </c>
      <c r="C4" t="s">
        <v>19</v>
      </c>
      <c r="D4" t="s">
        <v>38</v>
      </c>
    </row>
    <row r="5" spans="1:4" x14ac:dyDescent="0.25">
      <c r="A5" s="7" t="s">
        <v>45</v>
      </c>
      <c r="B5">
        <v>76.103889918851607</v>
      </c>
      <c r="C5">
        <v>77.434549831706889</v>
      </c>
      <c r="D5">
        <v>76.724366170351544</v>
      </c>
    </row>
    <row r="6" spans="1:4" x14ac:dyDescent="0.25">
      <c r="A6" s="7" t="s">
        <v>46</v>
      </c>
      <c r="B6">
        <v>77.915898403072646</v>
      </c>
      <c r="C6">
        <v>77.829568146165471</v>
      </c>
      <c r="D6">
        <v>77.875431095147363</v>
      </c>
    </row>
    <row r="7" spans="1:4" x14ac:dyDescent="0.25">
      <c r="A7" s="7" t="s">
        <v>38</v>
      </c>
      <c r="B7">
        <v>76.624034943402847</v>
      </c>
      <c r="C7">
        <v>77.548741421539617</v>
      </c>
      <c r="D7">
        <v>77.055872868692745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C267-FBBD-43A0-B6CD-9E304AE50ADE}">
  <dimension ref="A1:B30"/>
  <sheetViews>
    <sheetView workbookViewId="0"/>
  </sheetViews>
  <sheetFormatPr defaultRowHeight="15" x14ac:dyDescent="0.25"/>
  <cols>
    <col min="1" max="1" width="12.85546875" bestFit="1" customWidth="1"/>
    <col min="2" max="2" width="26.28515625" bestFit="1" customWidth="1"/>
    <col min="3" max="3" width="23.140625" bestFit="1" customWidth="1"/>
  </cols>
  <sheetData>
    <row r="1" spans="1:2" ht="18.75" x14ac:dyDescent="0.3">
      <c r="A1" s="22" t="s">
        <v>4817</v>
      </c>
    </row>
    <row r="3" spans="1:2" x14ac:dyDescent="0.25">
      <c r="A3" s="5" t="s">
        <v>37</v>
      </c>
      <c r="B3" t="s">
        <v>71</v>
      </c>
    </row>
    <row r="4" spans="1:2" x14ac:dyDescent="0.25">
      <c r="A4" s="7" t="s">
        <v>42</v>
      </c>
    </row>
    <row r="5" spans="1:2" x14ac:dyDescent="0.25">
      <c r="A5" s="8">
        <v>0</v>
      </c>
      <c r="B5">
        <v>15.366444588072417</v>
      </c>
    </row>
    <row r="6" spans="1:2" x14ac:dyDescent="0.25">
      <c r="A6" s="8">
        <v>1</v>
      </c>
      <c r="B6">
        <v>15.755841717604358</v>
      </c>
    </row>
    <row r="7" spans="1:2" x14ac:dyDescent="0.25">
      <c r="A7" s="8">
        <v>2</v>
      </c>
      <c r="B7">
        <v>15.329703233615074</v>
      </c>
    </row>
    <row r="8" spans="1:2" x14ac:dyDescent="0.25">
      <c r="A8" s="8">
        <v>3</v>
      </c>
      <c r="B8">
        <v>12.456986648848748</v>
      </c>
    </row>
    <row r="9" spans="1:2" x14ac:dyDescent="0.25">
      <c r="A9" s="8">
        <v>4</v>
      </c>
      <c r="B9">
        <v>15.607026403200098</v>
      </c>
    </row>
    <row r="10" spans="1:2" x14ac:dyDescent="0.25">
      <c r="A10" s="8">
        <v>5</v>
      </c>
      <c r="B10">
        <v>14.83056887654902</v>
      </c>
    </row>
    <row r="11" spans="1:2" x14ac:dyDescent="0.25">
      <c r="A11" s="8">
        <v>6</v>
      </c>
      <c r="B11">
        <v>15.469339638529371</v>
      </c>
    </row>
    <row r="12" spans="1:2" x14ac:dyDescent="0.25">
      <c r="A12" s="8">
        <v>7</v>
      </c>
      <c r="B12">
        <v>14.149828459076783</v>
      </c>
    </row>
    <row r="13" spans="1:2" x14ac:dyDescent="0.25">
      <c r="A13" s="8">
        <v>22</v>
      </c>
      <c r="B13">
        <v>16.281445256066124</v>
      </c>
    </row>
    <row r="14" spans="1:2" x14ac:dyDescent="0.25">
      <c r="A14" s="8">
        <v>23</v>
      </c>
      <c r="B14">
        <v>14.669138251457852</v>
      </c>
    </row>
    <row r="15" spans="1:2" x14ac:dyDescent="0.25">
      <c r="A15" s="7" t="s">
        <v>40</v>
      </c>
    </row>
    <row r="16" spans="1:2" x14ac:dyDescent="0.25">
      <c r="A16" s="8">
        <v>8</v>
      </c>
      <c r="B16">
        <v>12.033124747991771</v>
      </c>
    </row>
    <row r="17" spans="1:2" x14ac:dyDescent="0.25">
      <c r="A17" s="8">
        <v>9</v>
      </c>
      <c r="B17">
        <v>17.63401775570124</v>
      </c>
    </row>
    <row r="18" spans="1:2" x14ac:dyDescent="0.25">
      <c r="A18" s="8">
        <v>10</v>
      </c>
      <c r="B18">
        <v>13.429077070961718</v>
      </c>
    </row>
    <row r="19" spans="1:2" x14ac:dyDescent="0.25">
      <c r="A19" s="8">
        <v>11</v>
      </c>
      <c r="B19">
        <v>17.642093535807891</v>
      </c>
    </row>
    <row r="20" spans="1:2" x14ac:dyDescent="0.25">
      <c r="A20" s="8">
        <v>12</v>
      </c>
      <c r="B20">
        <v>16.70461060386566</v>
      </c>
    </row>
    <row r="21" spans="1:2" x14ac:dyDescent="0.25">
      <c r="A21" s="8">
        <v>13</v>
      </c>
      <c r="B21">
        <v>13.254029226397041</v>
      </c>
    </row>
    <row r="22" spans="1:2" x14ac:dyDescent="0.25">
      <c r="A22" s="8">
        <v>14</v>
      </c>
      <c r="B22">
        <v>14.771692244561818</v>
      </c>
    </row>
    <row r="23" spans="1:2" x14ac:dyDescent="0.25">
      <c r="A23" s="8">
        <v>15</v>
      </c>
      <c r="B23">
        <v>16.152535688566456</v>
      </c>
    </row>
    <row r="24" spans="1:2" x14ac:dyDescent="0.25">
      <c r="A24" s="8">
        <v>16</v>
      </c>
      <c r="B24">
        <v>13.479670285868687</v>
      </c>
    </row>
    <row r="25" spans="1:2" x14ac:dyDescent="0.25">
      <c r="A25" s="8">
        <v>17</v>
      </c>
      <c r="B25">
        <v>15.161810994122384</v>
      </c>
    </row>
    <row r="26" spans="1:2" x14ac:dyDescent="0.25">
      <c r="A26" s="8">
        <v>18</v>
      </c>
      <c r="B26">
        <v>16.661708340981708</v>
      </c>
    </row>
    <row r="27" spans="1:2" x14ac:dyDescent="0.25">
      <c r="A27" s="8">
        <v>19</v>
      </c>
      <c r="B27">
        <v>14.073460238000106</v>
      </c>
    </row>
    <row r="28" spans="1:2" x14ac:dyDescent="0.25">
      <c r="A28" s="8">
        <v>20</v>
      </c>
      <c r="B28">
        <v>15.547488832395862</v>
      </c>
    </row>
    <row r="29" spans="1:2" x14ac:dyDescent="0.25">
      <c r="A29" s="8">
        <v>21</v>
      </c>
      <c r="B29">
        <v>16.763377545249931</v>
      </c>
    </row>
    <row r="30" spans="1:2" x14ac:dyDescent="0.25">
      <c r="A30" s="7" t="s">
        <v>38</v>
      </c>
      <c r="B30">
        <v>15.132812747962525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52260-D351-4A70-97C2-014AD10CD021}">
  <dimension ref="A1:B52"/>
  <sheetViews>
    <sheetView workbookViewId="0"/>
  </sheetViews>
  <sheetFormatPr defaultRowHeight="15" x14ac:dyDescent="0.25"/>
  <cols>
    <col min="1" max="1" width="12.85546875" bestFit="1" customWidth="1"/>
    <col min="2" max="2" width="28.5703125" bestFit="1" customWidth="1"/>
    <col min="4" max="4" width="12" customWidth="1"/>
  </cols>
  <sheetData>
    <row r="1" spans="1:2" ht="18.75" x14ac:dyDescent="0.3">
      <c r="A1" s="22" t="s">
        <v>4817</v>
      </c>
    </row>
    <row r="3" spans="1:2" x14ac:dyDescent="0.25">
      <c r="A3" s="5" t="s">
        <v>37</v>
      </c>
      <c r="B3" t="s">
        <v>39</v>
      </c>
    </row>
    <row r="4" spans="1:2" x14ac:dyDescent="0.25">
      <c r="A4" s="7">
        <v>0</v>
      </c>
    </row>
    <row r="5" spans="1:2" x14ac:dyDescent="0.25">
      <c r="A5" s="8" t="s">
        <v>42</v>
      </c>
      <c r="B5">
        <v>77.986503399824088</v>
      </c>
    </row>
    <row r="6" spans="1:2" x14ac:dyDescent="0.25">
      <c r="A6" s="7">
        <v>1</v>
      </c>
    </row>
    <row r="7" spans="1:2" x14ac:dyDescent="0.25">
      <c r="A7" s="8" t="s">
        <v>42</v>
      </c>
      <c r="B7">
        <v>79.267093020245625</v>
      </c>
    </row>
    <row r="8" spans="1:2" x14ac:dyDescent="0.25">
      <c r="A8" s="7">
        <v>2</v>
      </c>
    </row>
    <row r="9" spans="1:2" x14ac:dyDescent="0.25">
      <c r="A9" s="8" t="s">
        <v>42</v>
      </c>
      <c r="B9">
        <v>75.545923078950608</v>
      </c>
    </row>
    <row r="10" spans="1:2" x14ac:dyDescent="0.25">
      <c r="A10" s="7">
        <v>3</v>
      </c>
    </row>
    <row r="11" spans="1:2" x14ac:dyDescent="0.25">
      <c r="A11" s="8" t="s">
        <v>42</v>
      </c>
      <c r="B11">
        <v>76.23531014495903</v>
      </c>
    </row>
    <row r="12" spans="1:2" x14ac:dyDescent="0.25">
      <c r="A12" s="7">
        <v>4</v>
      </c>
    </row>
    <row r="13" spans="1:2" x14ac:dyDescent="0.25">
      <c r="A13" s="8" t="s">
        <v>42</v>
      </c>
      <c r="B13">
        <v>77.117016771354628</v>
      </c>
    </row>
    <row r="14" spans="1:2" x14ac:dyDescent="0.25">
      <c r="A14" s="7">
        <v>5</v>
      </c>
    </row>
    <row r="15" spans="1:2" x14ac:dyDescent="0.25">
      <c r="A15" s="8" t="s">
        <v>42</v>
      </c>
      <c r="B15">
        <v>76.345715610046071</v>
      </c>
    </row>
    <row r="16" spans="1:2" x14ac:dyDescent="0.25">
      <c r="A16" s="7">
        <v>6</v>
      </c>
    </row>
    <row r="17" spans="1:2" x14ac:dyDescent="0.25">
      <c r="A17" s="8" t="s">
        <v>42</v>
      </c>
      <c r="B17">
        <v>77.93567502079452</v>
      </c>
    </row>
    <row r="18" spans="1:2" x14ac:dyDescent="0.25">
      <c r="A18" s="7">
        <v>7</v>
      </c>
    </row>
    <row r="19" spans="1:2" x14ac:dyDescent="0.25">
      <c r="A19" s="8" t="s">
        <v>42</v>
      </c>
      <c r="B19">
        <v>76.308625777184986</v>
      </c>
    </row>
    <row r="20" spans="1:2" x14ac:dyDescent="0.25">
      <c r="A20" s="7">
        <v>8</v>
      </c>
    </row>
    <row r="21" spans="1:2" x14ac:dyDescent="0.25">
      <c r="A21" s="8" t="s">
        <v>40</v>
      </c>
      <c r="B21">
        <v>77.380336491890716</v>
      </c>
    </row>
    <row r="22" spans="1:2" x14ac:dyDescent="0.25">
      <c r="A22" s="7">
        <v>9</v>
      </c>
    </row>
    <row r="23" spans="1:2" x14ac:dyDescent="0.25">
      <c r="A23" s="8" t="s">
        <v>40</v>
      </c>
      <c r="B23">
        <v>74.398433420257433</v>
      </c>
    </row>
    <row r="24" spans="1:2" x14ac:dyDescent="0.25">
      <c r="A24" s="7">
        <v>10</v>
      </c>
    </row>
    <row r="25" spans="1:2" x14ac:dyDescent="0.25">
      <c r="A25" s="8" t="s">
        <v>40</v>
      </c>
      <c r="B25">
        <v>78.223163812385309</v>
      </c>
    </row>
    <row r="26" spans="1:2" x14ac:dyDescent="0.25">
      <c r="A26" s="7">
        <v>11</v>
      </c>
    </row>
    <row r="27" spans="1:2" x14ac:dyDescent="0.25">
      <c r="A27" s="8" t="s">
        <v>40</v>
      </c>
      <c r="B27">
        <v>77.006393893842287</v>
      </c>
    </row>
    <row r="28" spans="1:2" x14ac:dyDescent="0.25">
      <c r="A28" s="7">
        <v>12</v>
      </c>
    </row>
    <row r="29" spans="1:2" x14ac:dyDescent="0.25">
      <c r="A29" s="8" t="s">
        <v>40</v>
      </c>
      <c r="B29">
        <v>77.276994459360921</v>
      </c>
    </row>
    <row r="30" spans="1:2" x14ac:dyDescent="0.25">
      <c r="A30" s="7">
        <v>13</v>
      </c>
    </row>
    <row r="31" spans="1:2" x14ac:dyDescent="0.25">
      <c r="A31" s="8" t="s">
        <v>40</v>
      </c>
      <c r="B31">
        <v>76.332706059053976</v>
      </c>
    </row>
    <row r="32" spans="1:2" x14ac:dyDescent="0.25">
      <c r="A32" s="7">
        <v>14</v>
      </c>
    </row>
    <row r="33" spans="1:2" x14ac:dyDescent="0.25">
      <c r="A33" s="8" t="s">
        <v>40</v>
      </c>
      <c r="B33">
        <v>76.233709085077749</v>
      </c>
    </row>
    <row r="34" spans="1:2" x14ac:dyDescent="0.25">
      <c r="A34" s="7">
        <v>15</v>
      </c>
    </row>
    <row r="35" spans="1:2" x14ac:dyDescent="0.25">
      <c r="A35" s="8" t="s">
        <v>40</v>
      </c>
      <c r="B35">
        <v>77.61917619996855</v>
      </c>
    </row>
    <row r="36" spans="1:2" x14ac:dyDescent="0.25">
      <c r="A36" s="7">
        <v>16</v>
      </c>
    </row>
    <row r="37" spans="1:2" x14ac:dyDescent="0.25">
      <c r="A37" s="8" t="s">
        <v>40</v>
      </c>
      <c r="B37">
        <v>76.280072167584095</v>
      </c>
    </row>
    <row r="38" spans="1:2" x14ac:dyDescent="0.25">
      <c r="A38" s="7">
        <v>17</v>
      </c>
    </row>
    <row r="39" spans="1:2" x14ac:dyDescent="0.25">
      <c r="A39" s="8" t="s">
        <v>40</v>
      </c>
      <c r="B39">
        <v>78.252997953446339</v>
      </c>
    </row>
    <row r="40" spans="1:2" x14ac:dyDescent="0.25">
      <c r="A40" s="7">
        <v>18</v>
      </c>
    </row>
    <row r="41" spans="1:2" x14ac:dyDescent="0.25">
      <c r="A41" s="8" t="s">
        <v>40</v>
      </c>
      <c r="B41">
        <v>75.186461351587809</v>
      </c>
    </row>
    <row r="42" spans="1:2" x14ac:dyDescent="0.25">
      <c r="A42" s="7">
        <v>19</v>
      </c>
    </row>
    <row r="43" spans="1:2" x14ac:dyDescent="0.25">
      <c r="A43" s="8" t="s">
        <v>40</v>
      </c>
      <c r="B43">
        <v>78.614286870724825</v>
      </c>
    </row>
    <row r="44" spans="1:2" x14ac:dyDescent="0.25">
      <c r="A44" s="7">
        <v>20</v>
      </c>
    </row>
    <row r="45" spans="1:2" x14ac:dyDescent="0.25">
      <c r="A45" s="8" t="s">
        <v>40</v>
      </c>
      <c r="B45">
        <v>77.873187413116128</v>
      </c>
    </row>
    <row r="46" spans="1:2" x14ac:dyDescent="0.25">
      <c r="A46" s="7">
        <v>21</v>
      </c>
    </row>
    <row r="47" spans="1:2" x14ac:dyDescent="0.25">
      <c r="A47" s="8" t="s">
        <v>40</v>
      </c>
      <c r="B47">
        <v>76.386676712723514</v>
      </c>
    </row>
    <row r="48" spans="1:2" x14ac:dyDescent="0.25">
      <c r="A48" s="7">
        <v>22</v>
      </c>
    </row>
    <row r="49" spans="1:2" x14ac:dyDescent="0.25">
      <c r="A49" s="8" t="s">
        <v>42</v>
      </c>
      <c r="B49">
        <v>79.149366982393985</v>
      </c>
    </row>
    <row r="50" spans="1:2" x14ac:dyDescent="0.25">
      <c r="A50" s="7">
        <v>23</v>
      </c>
    </row>
    <row r="51" spans="1:2" x14ac:dyDescent="0.25">
      <c r="A51" s="8" t="s">
        <v>42</v>
      </c>
      <c r="B51">
        <v>76.426127777557411</v>
      </c>
    </row>
    <row r="52" spans="1:2" x14ac:dyDescent="0.25">
      <c r="A52" s="7" t="s">
        <v>38</v>
      </c>
      <c r="B52">
        <v>77.055872868692688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2BF0-D549-412E-B0BD-9BAD1DA2BDBE}">
  <dimension ref="A1:I1026"/>
  <sheetViews>
    <sheetView workbookViewId="0"/>
  </sheetViews>
  <sheetFormatPr defaultRowHeight="15" x14ac:dyDescent="0.25"/>
  <cols>
    <col min="1" max="1" width="15.28515625" customWidth="1"/>
    <col min="2" max="2" width="13.140625" customWidth="1"/>
    <col min="3" max="3" width="14.85546875" customWidth="1"/>
    <col min="6" max="6" width="52" customWidth="1"/>
    <col min="7" max="7" width="14.5703125" customWidth="1"/>
    <col min="8" max="8" width="10.42578125" customWidth="1"/>
    <col min="9" max="9" width="12.140625" customWidth="1"/>
  </cols>
  <sheetData>
    <row r="1" spans="1:6" ht="18.75" x14ac:dyDescent="0.3">
      <c r="A1" s="22" t="s">
        <v>4818</v>
      </c>
    </row>
    <row r="3" spans="1:6" x14ac:dyDescent="0.25">
      <c r="A3" t="s">
        <v>86</v>
      </c>
    </row>
    <row r="4" spans="1:6" ht="15.75" thickBot="1" x14ac:dyDescent="0.3"/>
    <row r="5" spans="1:6" x14ac:dyDescent="0.25">
      <c r="A5" s="3" t="s">
        <v>87</v>
      </c>
      <c r="B5" s="3"/>
    </row>
    <row r="6" spans="1:6" x14ac:dyDescent="0.25">
      <c r="A6" t="s">
        <v>88</v>
      </c>
      <c r="B6" s="13">
        <v>0.69641037733140265</v>
      </c>
    </row>
    <row r="7" spans="1:6" x14ac:dyDescent="0.25">
      <c r="A7" t="s">
        <v>89</v>
      </c>
      <c r="B7" s="17">
        <v>0.48498741365486658</v>
      </c>
    </row>
    <row r="8" spans="1:6" x14ac:dyDescent="0.25">
      <c r="A8" t="s">
        <v>90</v>
      </c>
      <c r="B8">
        <v>0.48447136897917004</v>
      </c>
    </row>
    <row r="9" spans="1:6" x14ac:dyDescent="0.25">
      <c r="A9" t="s">
        <v>23</v>
      </c>
      <c r="B9" s="13">
        <v>5.8474983812439261</v>
      </c>
      <c r="C9">
        <f>B9*3</f>
        <v>17.542495143731777</v>
      </c>
    </row>
    <row r="10" spans="1:6" ht="15.75" thickBot="1" x14ac:dyDescent="0.3">
      <c r="A10" s="2" t="s">
        <v>91</v>
      </c>
      <c r="B10" s="16">
        <v>1000</v>
      </c>
    </row>
    <row r="12" spans="1:6" ht="15.75" thickBot="1" x14ac:dyDescent="0.3">
      <c r="A12" t="s">
        <v>92</v>
      </c>
    </row>
    <row r="13" spans="1:6" x14ac:dyDescent="0.25">
      <c r="A13" s="15"/>
      <c r="B13" s="15" t="s">
        <v>96</v>
      </c>
      <c r="C13" s="15" t="s">
        <v>97</v>
      </c>
      <c r="D13" s="15" t="s">
        <v>98</v>
      </c>
      <c r="E13" s="15" t="s">
        <v>99</v>
      </c>
      <c r="F13" s="15" t="s">
        <v>100</v>
      </c>
    </row>
    <row r="14" spans="1:6" x14ac:dyDescent="0.25">
      <c r="A14" t="s">
        <v>93</v>
      </c>
      <c r="B14">
        <v>1</v>
      </c>
      <c r="C14">
        <v>32135.376087886478</v>
      </c>
      <c r="D14">
        <v>32135.376087886478</v>
      </c>
      <c r="E14">
        <v>939.81671838830493</v>
      </c>
      <c r="F14" s="13">
        <v>5.70222544140466E-146</v>
      </c>
    </row>
    <row r="15" spans="1:6" x14ac:dyDescent="0.25">
      <c r="A15" t="s">
        <v>94</v>
      </c>
      <c r="B15">
        <v>998</v>
      </c>
      <c r="C15">
        <v>34124.850844013032</v>
      </c>
      <c r="D15">
        <v>34.193237318650333</v>
      </c>
    </row>
    <row r="16" spans="1:6" ht="15.75" thickBot="1" x14ac:dyDescent="0.3">
      <c r="A16" s="2" t="s">
        <v>95</v>
      </c>
      <c r="B16" s="2">
        <v>999</v>
      </c>
      <c r="C16" s="2">
        <v>66260.22693189951</v>
      </c>
      <c r="D16" s="2"/>
      <c r="E16" s="2"/>
      <c r="F16" s="2"/>
    </row>
    <row r="17" spans="1:9" ht="15.75" thickBot="1" x14ac:dyDescent="0.3"/>
    <row r="18" spans="1:9" x14ac:dyDescent="0.25">
      <c r="A18" s="15"/>
      <c r="B18" s="15" t="s">
        <v>101</v>
      </c>
      <c r="C18" s="15" t="s">
        <v>23</v>
      </c>
      <c r="D18" s="15" t="s">
        <v>102</v>
      </c>
      <c r="E18" s="15" t="s">
        <v>103</v>
      </c>
      <c r="F18" s="15" t="s">
        <v>104</v>
      </c>
      <c r="G18" s="15" t="s">
        <v>105</v>
      </c>
      <c r="H18" s="15" t="s">
        <v>106</v>
      </c>
      <c r="I18" s="15" t="s">
        <v>107</v>
      </c>
    </row>
    <row r="19" spans="1:9" x14ac:dyDescent="0.25">
      <c r="A19" t="s">
        <v>81</v>
      </c>
      <c r="B19">
        <v>27.109924708705627</v>
      </c>
      <c r="C19">
        <v>1.6396762372738276</v>
      </c>
      <c r="D19">
        <v>16.533705918541187</v>
      </c>
      <c r="E19">
        <v>1.8621358175858639E-54</v>
      </c>
      <c r="F19">
        <v>23.892316134704174</v>
      </c>
      <c r="G19">
        <v>30.32753328270708</v>
      </c>
      <c r="H19">
        <v>23.892316134704174</v>
      </c>
      <c r="I19">
        <v>30.32753328270708</v>
      </c>
    </row>
    <row r="20" spans="1:9" ht="15.75" thickBot="1" x14ac:dyDescent="0.3">
      <c r="A20" s="2" t="s">
        <v>1</v>
      </c>
      <c r="B20" s="16">
        <v>1.9992753020944136</v>
      </c>
      <c r="C20" s="2">
        <v>6.5215528452025023E-2</v>
      </c>
      <c r="D20" s="2">
        <v>30.656430294284206</v>
      </c>
      <c r="E20" s="2">
        <v>5.702225441402712E-146</v>
      </c>
      <c r="F20" s="2">
        <v>1.8713000111588358</v>
      </c>
      <c r="G20" s="2">
        <v>2.1272505930299914</v>
      </c>
      <c r="H20" s="2">
        <v>1.8713000111588358</v>
      </c>
      <c r="I20" s="2">
        <v>2.1272505930299914</v>
      </c>
    </row>
    <row r="24" spans="1:9" x14ac:dyDescent="0.25">
      <c r="A24" t="s">
        <v>108</v>
      </c>
    </row>
    <row r="25" spans="1:9" ht="15.75" thickBot="1" x14ac:dyDescent="0.3"/>
    <row r="26" spans="1:9" x14ac:dyDescent="0.25">
      <c r="A26" s="15" t="s">
        <v>109</v>
      </c>
      <c r="B26" s="15" t="s">
        <v>110</v>
      </c>
      <c r="C26" s="15" t="s">
        <v>111</v>
      </c>
    </row>
    <row r="27" spans="1:9" x14ac:dyDescent="0.25">
      <c r="A27">
        <v>1</v>
      </c>
      <c r="B27">
        <v>77.370573089399471</v>
      </c>
      <c r="C27">
        <v>-2.0061996940073783</v>
      </c>
      <c r="D27">
        <f>COUNTIF(C27:C1026, "&gt;=17.542")</f>
        <v>1</v>
      </c>
      <c r="E27" t="str" cm="1">
        <f t="array" ref="E27:E1026">IF(C27:C1026&gt;=C9, "Yes", "No")</f>
        <v>No</v>
      </c>
    </row>
    <row r="28" spans="1:9" x14ac:dyDescent="0.25">
      <c r="A28">
        <v>2</v>
      </c>
      <c r="B28">
        <v>82.553128681240565</v>
      </c>
      <c r="C28">
        <v>0.84872626911072757</v>
      </c>
      <c r="E28" t="str">
        <v>No</v>
      </c>
    </row>
    <row r="29" spans="1:9" x14ac:dyDescent="0.25">
      <c r="A29">
        <v>3</v>
      </c>
      <c r="B29">
        <v>84.497676493882011</v>
      </c>
      <c r="C29">
        <v>-6.226788753271407</v>
      </c>
      <c r="E29" t="str">
        <v>No</v>
      </c>
    </row>
    <row r="30" spans="1:9" x14ac:dyDescent="0.25">
      <c r="A30">
        <v>4</v>
      </c>
      <c r="B30">
        <v>67.256311405122631</v>
      </c>
      <c r="C30">
        <v>-10.736460919642631</v>
      </c>
      <c r="E30" t="str">
        <v>No</v>
      </c>
    </row>
    <row r="31" spans="1:9" x14ac:dyDescent="0.25">
      <c r="A31">
        <v>5</v>
      </c>
      <c r="B31">
        <v>73.287904610932912</v>
      </c>
      <c r="C31">
        <v>-2.4761721429998147</v>
      </c>
      <c r="E31" t="str">
        <v>No</v>
      </c>
    </row>
    <row r="32" spans="1:9" x14ac:dyDescent="0.25">
      <c r="A32">
        <v>6</v>
      </c>
      <c r="B32">
        <v>86.240565803668702</v>
      </c>
      <c r="C32">
        <v>-1.9186806093316022</v>
      </c>
      <c r="E32" t="str">
        <v>No</v>
      </c>
    </row>
    <row r="33" spans="1:5" x14ac:dyDescent="0.25">
      <c r="A33">
        <v>7</v>
      </c>
      <c r="B33">
        <v>77.354046449884478</v>
      </c>
      <c r="C33">
        <v>-1.1882555477455838</v>
      </c>
      <c r="E33" t="str">
        <v>No</v>
      </c>
    </row>
    <row r="34" spans="1:5" x14ac:dyDescent="0.25">
      <c r="A34">
        <v>8</v>
      </c>
      <c r="B34">
        <v>73.458812647474844</v>
      </c>
      <c r="C34">
        <v>0.67309352982825033</v>
      </c>
      <c r="E34" t="str">
        <v>No</v>
      </c>
    </row>
    <row r="35" spans="1:5" x14ac:dyDescent="0.25">
      <c r="A35">
        <v>9</v>
      </c>
      <c r="B35">
        <v>77.875521928453253</v>
      </c>
      <c r="C35">
        <v>0.33071394250555386</v>
      </c>
      <c r="E35" t="str">
        <v>No</v>
      </c>
    </row>
    <row r="36" spans="1:5" x14ac:dyDescent="0.25">
      <c r="A36">
        <v>10</v>
      </c>
      <c r="B36">
        <v>71.518926169215121</v>
      </c>
      <c r="C36">
        <v>6.4732875327450756</v>
      </c>
      <c r="E36" t="str">
        <v>No</v>
      </c>
    </row>
    <row r="37" spans="1:5" x14ac:dyDescent="0.25">
      <c r="A37">
        <v>11</v>
      </c>
      <c r="B37">
        <v>83.21921335556948</v>
      </c>
      <c r="C37">
        <v>-0.94477887170407371</v>
      </c>
      <c r="E37" t="str">
        <v>No</v>
      </c>
    </row>
    <row r="38" spans="1:5" x14ac:dyDescent="0.25">
      <c r="A38">
        <v>12</v>
      </c>
      <c r="B38">
        <v>73.938042950783895</v>
      </c>
      <c r="C38">
        <v>-0.65937344651010221</v>
      </c>
      <c r="E38" t="str">
        <v>No</v>
      </c>
    </row>
    <row r="39" spans="1:5" x14ac:dyDescent="0.25">
      <c r="A39">
        <v>13</v>
      </c>
      <c r="B39">
        <v>77.869302415734069</v>
      </c>
      <c r="C39">
        <v>6.2754732418004266</v>
      </c>
      <c r="E39" t="str">
        <v>No</v>
      </c>
    </row>
    <row r="40" spans="1:5" x14ac:dyDescent="0.25">
      <c r="A40">
        <v>14</v>
      </c>
      <c r="B40">
        <v>67.212863894414028</v>
      </c>
      <c r="C40">
        <v>-7.1903453321937292</v>
      </c>
      <c r="E40" t="str">
        <v>No</v>
      </c>
    </row>
    <row r="41" spans="1:5" x14ac:dyDescent="0.25">
      <c r="A41">
        <v>15</v>
      </c>
      <c r="B41">
        <v>80.553601992293522</v>
      </c>
      <c r="C41">
        <v>0.62958557016997929</v>
      </c>
      <c r="E41" t="str">
        <v>No</v>
      </c>
    </row>
    <row r="42" spans="1:5" x14ac:dyDescent="0.25">
      <c r="A42">
        <v>16</v>
      </c>
      <c r="B42">
        <v>71.294393952739256</v>
      </c>
      <c r="C42">
        <v>2.7868623357547477</v>
      </c>
      <c r="E42" t="str">
        <v>No</v>
      </c>
    </row>
    <row r="43" spans="1:5" x14ac:dyDescent="0.25">
      <c r="A43">
        <v>17</v>
      </c>
      <c r="B43">
        <v>85.739824382824111</v>
      </c>
      <c r="C43">
        <v>3.7583832773315891</v>
      </c>
      <c r="E43" t="str">
        <v>No</v>
      </c>
    </row>
    <row r="44" spans="1:5" x14ac:dyDescent="0.25">
      <c r="A44">
        <v>18</v>
      </c>
      <c r="B44">
        <v>74.57761359636244</v>
      </c>
      <c r="C44">
        <v>-1.7051709599382434</v>
      </c>
      <c r="E44" t="str">
        <v>No</v>
      </c>
    </row>
    <row r="45" spans="1:5" x14ac:dyDescent="0.25">
      <c r="A45">
        <v>19</v>
      </c>
      <c r="B45">
        <v>82.138356428143112</v>
      </c>
      <c r="C45">
        <v>1.7615401717464891</v>
      </c>
      <c r="E45" t="str">
        <v>No</v>
      </c>
    </row>
    <row r="46" spans="1:5" x14ac:dyDescent="0.25">
      <c r="A46">
        <v>20</v>
      </c>
      <c r="B46">
        <v>82.352680335141201</v>
      </c>
      <c r="C46">
        <v>-0.2751009319672022</v>
      </c>
      <c r="E46" t="str">
        <v>No</v>
      </c>
    </row>
    <row r="47" spans="1:5" x14ac:dyDescent="0.25">
      <c r="A47">
        <v>21</v>
      </c>
      <c r="B47">
        <v>84.499111364708398</v>
      </c>
      <c r="C47">
        <v>9.7371763636266024</v>
      </c>
      <c r="E47" t="str">
        <v>No</v>
      </c>
    </row>
    <row r="48" spans="1:5" x14ac:dyDescent="0.25">
      <c r="A48">
        <v>22</v>
      </c>
      <c r="B48">
        <v>69.296856342323252</v>
      </c>
      <c r="C48">
        <v>-9.624475909352455</v>
      </c>
      <c r="E48" t="str">
        <v>No</v>
      </c>
    </row>
    <row r="49" spans="1:5" x14ac:dyDescent="0.25">
      <c r="A49">
        <v>23</v>
      </c>
      <c r="B49">
        <v>73.095095598172747</v>
      </c>
      <c r="C49">
        <v>-2.8598679808228411</v>
      </c>
      <c r="E49" t="str">
        <v>No</v>
      </c>
    </row>
    <row r="50" spans="1:5" x14ac:dyDescent="0.25">
      <c r="A50">
        <v>24</v>
      </c>
      <c r="B50">
        <v>76.590104437463751</v>
      </c>
      <c r="C50">
        <v>1.8041033371299449</v>
      </c>
      <c r="E50" t="str">
        <v>No</v>
      </c>
    </row>
    <row r="51" spans="1:5" x14ac:dyDescent="0.25">
      <c r="A51">
        <v>25</v>
      </c>
      <c r="B51">
        <v>80.549288375615788</v>
      </c>
      <c r="C51">
        <v>7.2923562810518092</v>
      </c>
      <c r="E51" t="str">
        <v>No</v>
      </c>
    </row>
    <row r="52" spans="1:5" x14ac:dyDescent="0.25">
      <c r="A52">
        <v>26</v>
      </c>
      <c r="B52">
        <v>72.245412642039781</v>
      </c>
      <c r="C52">
        <v>0.68443162002782287</v>
      </c>
      <c r="E52" t="str">
        <v>No</v>
      </c>
    </row>
    <row r="53" spans="1:5" x14ac:dyDescent="0.25">
      <c r="A53">
        <v>27</v>
      </c>
      <c r="B53">
        <v>81.113375916154467</v>
      </c>
      <c r="C53">
        <v>5.5557181376082383</v>
      </c>
      <c r="E53" t="str">
        <v>No</v>
      </c>
    </row>
    <row r="54" spans="1:5" x14ac:dyDescent="0.25">
      <c r="A54">
        <v>28</v>
      </c>
      <c r="B54">
        <v>80.230670672409104</v>
      </c>
      <c r="C54">
        <v>0.18075708743410246</v>
      </c>
      <c r="E54" t="str">
        <v>No</v>
      </c>
    </row>
    <row r="55" spans="1:5" x14ac:dyDescent="0.25">
      <c r="A55">
        <v>29</v>
      </c>
      <c r="B55">
        <v>70.734266898423556</v>
      </c>
      <c r="C55">
        <v>-6.5221688973999505</v>
      </c>
      <c r="E55" t="str">
        <v>No</v>
      </c>
    </row>
    <row r="56" spans="1:5" x14ac:dyDescent="0.25">
      <c r="A56">
        <v>30</v>
      </c>
      <c r="B56">
        <v>73.534356623412208</v>
      </c>
      <c r="C56">
        <v>0.6259809266375953</v>
      </c>
      <c r="E56" t="str">
        <v>No</v>
      </c>
    </row>
    <row r="57" spans="1:5" x14ac:dyDescent="0.25">
      <c r="A57">
        <v>31</v>
      </c>
      <c r="B57">
        <v>84.839747923648702</v>
      </c>
      <c r="C57">
        <v>-3.7901673506936078</v>
      </c>
      <c r="E57" t="str">
        <v>No</v>
      </c>
    </row>
    <row r="58" spans="1:5" x14ac:dyDescent="0.25">
      <c r="A58">
        <v>32</v>
      </c>
      <c r="B58">
        <v>68.761809941964458</v>
      </c>
      <c r="C58">
        <v>1.5463619838353395</v>
      </c>
      <c r="E58" t="str">
        <v>No</v>
      </c>
    </row>
    <row r="59" spans="1:5" x14ac:dyDescent="0.25">
      <c r="A59">
        <v>33</v>
      </c>
      <c r="B59">
        <v>82.021302818859382</v>
      </c>
      <c r="C59">
        <v>0.26308903394532024</v>
      </c>
      <c r="E59" t="str">
        <v>No</v>
      </c>
    </row>
    <row r="60" spans="1:5" x14ac:dyDescent="0.25">
      <c r="A60">
        <v>34</v>
      </c>
      <c r="B60">
        <v>68.341979880764185</v>
      </c>
      <c r="C60">
        <v>-8.494587192456386</v>
      </c>
      <c r="E60" t="str">
        <v>No</v>
      </c>
    </row>
    <row r="61" spans="1:5" x14ac:dyDescent="0.25">
      <c r="A61">
        <v>35</v>
      </c>
      <c r="B61">
        <v>81.719752253644259</v>
      </c>
      <c r="C61">
        <v>0.78428461034414454</v>
      </c>
      <c r="E61" t="str">
        <v>No</v>
      </c>
    </row>
    <row r="62" spans="1:5" x14ac:dyDescent="0.25">
      <c r="A62">
        <v>36</v>
      </c>
      <c r="B62">
        <v>81.940276886226314</v>
      </c>
      <c r="C62">
        <v>0.84216900503638215</v>
      </c>
      <c r="E62" t="str">
        <v>No</v>
      </c>
    </row>
    <row r="63" spans="1:5" x14ac:dyDescent="0.25">
      <c r="A63">
        <v>37</v>
      </c>
      <c r="B63">
        <v>75.250790862270463</v>
      </c>
      <c r="C63">
        <v>-0.57667758059106689</v>
      </c>
      <c r="E63" t="str">
        <v>No</v>
      </c>
    </row>
    <row r="64" spans="1:5" x14ac:dyDescent="0.25">
      <c r="A64">
        <v>38</v>
      </c>
      <c r="B64">
        <v>86.915906196734142</v>
      </c>
      <c r="C64">
        <v>-2.6768014036846921E-2</v>
      </c>
      <c r="E64" t="str">
        <v>No</v>
      </c>
    </row>
    <row r="65" spans="1:5" x14ac:dyDescent="0.25">
      <c r="A65">
        <v>39</v>
      </c>
      <c r="B65">
        <v>76.134900096227227</v>
      </c>
      <c r="C65">
        <v>2.4075263232019779</v>
      </c>
      <c r="E65" t="str">
        <v>No</v>
      </c>
    </row>
    <row r="66" spans="1:5" x14ac:dyDescent="0.25">
      <c r="A66">
        <v>40</v>
      </c>
      <c r="B66">
        <v>70.891625567327097</v>
      </c>
      <c r="C66">
        <v>6.3368315912074991</v>
      </c>
      <c r="E66" t="str">
        <v>No</v>
      </c>
    </row>
    <row r="67" spans="1:5" x14ac:dyDescent="0.25">
      <c r="A67">
        <v>41</v>
      </c>
      <c r="B67">
        <v>74.125411962902717</v>
      </c>
      <c r="C67">
        <v>-0.39026050687141378</v>
      </c>
      <c r="E67" t="str">
        <v>No</v>
      </c>
    </row>
    <row r="68" spans="1:5" x14ac:dyDescent="0.25">
      <c r="A68">
        <v>42</v>
      </c>
      <c r="B68">
        <v>81.386483853923423</v>
      </c>
      <c r="C68">
        <v>10.456924394763078</v>
      </c>
      <c r="E68" t="str">
        <v>No</v>
      </c>
    </row>
    <row r="69" spans="1:5" x14ac:dyDescent="0.25">
      <c r="A69">
        <v>43</v>
      </c>
      <c r="B69">
        <v>74.241547689037787</v>
      </c>
      <c r="C69">
        <v>-0.89084255666558931</v>
      </c>
      <c r="E69" t="str">
        <v>No</v>
      </c>
    </row>
    <row r="70" spans="1:5" x14ac:dyDescent="0.25">
      <c r="A70">
        <v>44</v>
      </c>
      <c r="B70">
        <v>68.127427751915604</v>
      </c>
      <c r="C70">
        <v>-1.9253302428545993</v>
      </c>
      <c r="E70" t="str">
        <v>No</v>
      </c>
    </row>
    <row r="71" spans="1:5" x14ac:dyDescent="0.25">
      <c r="A71">
        <v>45</v>
      </c>
      <c r="B71">
        <v>73.411521379225206</v>
      </c>
      <c r="C71">
        <v>4.4402549707643004</v>
      </c>
      <c r="E71" t="str">
        <v>No</v>
      </c>
    </row>
    <row r="72" spans="1:5" x14ac:dyDescent="0.25">
      <c r="A72">
        <v>46</v>
      </c>
      <c r="B72">
        <v>87.064284665792599</v>
      </c>
      <c r="C72">
        <v>3.9171914384856024</v>
      </c>
      <c r="E72" t="str">
        <v>No</v>
      </c>
    </row>
    <row r="73" spans="1:5" x14ac:dyDescent="0.25">
      <c r="A73">
        <v>47</v>
      </c>
      <c r="B73">
        <v>72.851441442474112</v>
      </c>
      <c r="C73">
        <v>9.0656378886392872</v>
      </c>
      <c r="E73" t="str">
        <v>No</v>
      </c>
    </row>
    <row r="74" spans="1:5" x14ac:dyDescent="0.25">
      <c r="A74">
        <v>48</v>
      </c>
      <c r="B74">
        <v>76.328001553901657</v>
      </c>
      <c r="C74">
        <v>-6.1033840145691585</v>
      </c>
      <c r="E74" t="str">
        <v>No</v>
      </c>
    </row>
    <row r="75" spans="1:5" x14ac:dyDescent="0.25">
      <c r="A75">
        <v>49</v>
      </c>
      <c r="B75">
        <v>81.795464497672555</v>
      </c>
      <c r="C75">
        <v>6.9383046843554439</v>
      </c>
      <c r="E75" t="str">
        <v>No</v>
      </c>
    </row>
    <row r="76" spans="1:5" x14ac:dyDescent="0.25">
      <c r="A76">
        <v>50</v>
      </c>
      <c r="B76">
        <v>85.962170943909399</v>
      </c>
      <c r="C76">
        <v>-9.4071458175949942</v>
      </c>
      <c r="E76" t="str">
        <v>No</v>
      </c>
    </row>
    <row r="77" spans="1:5" x14ac:dyDescent="0.25">
      <c r="A77">
        <v>51</v>
      </c>
      <c r="B77">
        <v>70.602212464626959</v>
      </c>
      <c r="C77">
        <v>-8.5471575288303612</v>
      </c>
      <c r="E77" t="str">
        <v>No</v>
      </c>
    </row>
    <row r="78" spans="1:5" x14ac:dyDescent="0.25">
      <c r="A78">
        <v>52</v>
      </c>
      <c r="B78">
        <v>71.342318855392904</v>
      </c>
      <c r="C78">
        <v>-9.3404249907297014</v>
      </c>
      <c r="E78" t="str">
        <v>No</v>
      </c>
    </row>
    <row r="79" spans="1:5" x14ac:dyDescent="0.25">
      <c r="A79">
        <v>53</v>
      </c>
      <c r="B79">
        <v>69.74402294711868</v>
      </c>
      <c r="C79">
        <v>10.708104473892817</v>
      </c>
      <c r="E79" t="str">
        <v>No</v>
      </c>
    </row>
    <row r="80" spans="1:5" x14ac:dyDescent="0.25">
      <c r="A80">
        <v>54</v>
      </c>
      <c r="B80">
        <v>71.267542287313717</v>
      </c>
      <c r="C80">
        <v>-6.549322222831421</v>
      </c>
      <c r="E80" t="str">
        <v>No</v>
      </c>
    </row>
    <row r="81" spans="1:5" x14ac:dyDescent="0.25">
      <c r="A81">
        <v>55</v>
      </c>
      <c r="B81">
        <v>87.001973911784006</v>
      </c>
      <c r="C81">
        <v>4.8699905971882913</v>
      </c>
      <c r="E81" t="str">
        <v>No</v>
      </c>
    </row>
    <row r="82" spans="1:5" x14ac:dyDescent="0.25">
      <c r="A82">
        <v>56</v>
      </c>
      <c r="B82">
        <v>72.026559951761982</v>
      </c>
      <c r="C82">
        <v>-2.334296920832486</v>
      </c>
      <c r="E82" t="str">
        <v>No</v>
      </c>
    </row>
    <row r="83" spans="1:5" x14ac:dyDescent="0.25">
      <c r="A83">
        <v>57</v>
      </c>
      <c r="B83">
        <v>69.295696369876026</v>
      </c>
      <c r="C83">
        <v>-5.4447202442770291</v>
      </c>
      <c r="E83" t="str">
        <v>No</v>
      </c>
    </row>
    <row r="84" spans="1:5" x14ac:dyDescent="0.25">
      <c r="A84">
        <v>58</v>
      </c>
      <c r="B84">
        <v>77.138195211647854</v>
      </c>
      <c r="C84">
        <v>-8.3329094316860477</v>
      </c>
      <c r="E84" t="str">
        <v>No</v>
      </c>
    </row>
    <row r="85" spans="1:5" x14ac:dyDescent="0.25">
      <c r="A85">
        <v>59</v>
      </c>
      <c r="B85">
        <v>76.214561549819251</v>
      </c>
      <c r="C85">
        <v>8.6747738162145538E-2</v>
      </c>
      <c r="E85" t="str">
        <v>No</v>
      </c>
    </row>
    <row r="86" spans="1:5" x14ac:dyDescent="0.25">
      <c r="A86">
        <v>60</v>
      </c>
      <c r="B86">
        <v>81.779912494205604</v>
      </c>
      <c r="C86">
        <v>2.2587716662729918</v>
      </c>
      <c r="E86" t="str">
        <v>No</v>
      </c>
    </row>
    <row r="87" spans="1:5" x14ac:dyDescent="0.25">
      <c r="A87">
        <v>61</v>
      </c>
      <c r="B87">
        <v>79.50980161220086</v>
      </c>
      <c r="C87">
        <v>-1.8360094408050571</v>
      </c>
      <c r="E87" t="str">
        <v>No</v>
      </c>
    </row>
    <row r="88" spans="1:5" x14ac:dyDescent="0.25">
      <c r="A88">
        <v>62</v>
      </c>
      <c r="B88">
        <v>79.512334401445059</v>
      </c>
      <c r="C88">
        <v>-0.60008424246765912</v>
      </c>
      <c r="E88" t="str">
        <v>No</v>
      </c>
    </row>
    <row r="89" spans="1:5" x14ac:dyDescent="0.25">
      <c r="A89">
        <v>63</v>
      </c>
      <c r="B89">
        <v>70.09779513657972</v>
      </c>
      <c r="C89">
        <v>-6.0553702581785132</v>
      </c>
      <c r="E89" t="str">
        <v>No</v>
      </c>
    </row>
    <row r="90" spans="1:5" x14ac:dyDescent="0.25">
      <c r="A90">
        <v>64</v>
      </c>
      <c r="B90">
        <v>77.857020805933047</v>
      </c>
      <c r="C90">
        <v>0.33026049769415522</v>
      </c>
      <c r="E90" t="str">
        <v>No</v>
      </c>
    </row>
    <row r="91" spans="1:5" x14ac:dyDescent="0.25">
      <c r="A91">
        <v>65</v>
      </c>
      <c r="B91">
        <v>69.501503466874738</v>
      </c>
      <c r="C91">
        <v>-6.1076552742507388</v>
      </c>
      <c r="E91" t="str">
        <v>No</v>
      </c>
    </row>
    <row r="92" spans="1:5" x14ac:dyDescent="0.25">
      <c r="A92">
        <v>66</v>
      </c>
      <c r="B92">
        <v>70.154832218268595</v>
      </c>
      <c r="C92">
        <v>5.9513458825618102</v>
      </c>
      <c r="E92" t="str">
        <v>No</v>
      </c>
    </row>
    <row r="93" spans="1:5" x14ac:dyDescent="0.25">
      <c r="A93">
        <v>67</v>
      </c>
      <c r="B93">
        <v>76.095739452301672</v>
      </c>
      <c r="C93">
        <v>-15.951501474489774</v>
      </c>
      <c r="E93" t="str">
        <v>No</v>
      </c>
    </row>
    <row r="94" spans="1:5" x14ac:dyDescent="0.25">
      <c r="A94">
        <v>68</v>
      </c>
      <c r="B94">
        <v>75.673768216414246</v>
      </c>
      <c r="C94">
        <v>4.518877295013553</v>
      </c>
      <c r="E94" t="str">
        <v>No</v>
      </c>
    </row>
    <row r="95" spans="1:5" x14ac:dyDescent="0.25">
      <c r="A95">
        <v>69</v>
      </c>
      <c r="B95">
        <v>81.763355533624576</v>
      </c>
      <c r="C95">
        <v>4.4602895343057298</v>
      </c>
      <c r="E95" t="str">
        <v>No</v>
      </c>
    </row>
    <row r="96" spans="1:5" x14ac:dyDescent="0.25">
      <c r="A96">
        <v>70</v>
      </c>
      <c r="B96">
        <v>68.566328580341491</v>
      </c>
      <c r="C96">
        <v>-15.303050240292087</v>
      </c>
      <c r="E96" t="str">
        <v>No</v>
      </c>
    </row>
    <row r="97" spans="1:5" x14ac:dyDescent="0.25">
      <c r="A97">
        <v>71</v>
      </c>
      <c r="B97">
        <v>72.669126990783326</v>
      </c>
      <c r="C97">
        <v>-7.7059433198773206</v>
      </c>
      <c r="E97" t="str">
        <v>No</v>
      </c>
    </row>
    <row r="98" spans="1:5" x14ac:dyDescent="0.25">
      <c r="A98">
        <v>72</v>
      </c>
      <c r="B98">
        <v>70.400108361691451</v>
      </c>
      <c r="C98">
        <v>-3.9611877128097461</v>
      </c>
      <c r="E98" t="str">
        <v>No</v>
      </c>
    </row>
    <row r="99" spans="1:5" x14ac:dyDescent="0.25">
      <c r="A99">
        <v>73</v>
      </c>
      <c r="B99">
        <v>77.25351141570755</v>
      </c>
      <c r="C99">
        <v>-1.3396050933433514</v>
      </c>
      <c r="E99" t="str">
        <v>No</v>
      </c>
    </row>
    <row r="100" spans="1:5" x14ac:dyDescent="0.25">
      <c r="A100">
        <v>74</v>
      </c>
      <c r="B100">
        <v>78.676255981253263</v>
      </c>
      <c r="C100">
        <v>5.5152114268688308</v>
      </c>
      <c r="E100" t="str">
        <v>No</v>
      </c>
    </row>
    <row r="101" spans="1:5" x14ac:dyDescent="0.25">
      <c r="A101">
        <v>75</v>
      </c>
      <c r="B101">
        <v>79.862961336862924</v>
      </c>
      <c r="C101">
        <v>-4.6111975125406275</v>
      </c>
      <c r="E101" t="str">
        <v>No</v>
      </c>
    </row>
    <row r="102" spans="1:5" x14ac:dyDescent="0.25">
      <c r="A102">
        <v>76</v>
      </c>
      <c r="B102">
        <v>71.37439379758753</v>
      </c>
      <c r="C102">
        <v>3.6400771810328649</v>
      </c>
      <c r="E102" t="str">
        <v>No</v>
      </c>
    </row>
    <row r="103" spans="1:5" x14ac:dyDescent="0.25">
      <c r="A103">
        <v>77</v>
      </c>
      <c r="B103">
        <v>75.443957542580179</v>
      </c>
      <c r="C103">
        <v>-6.0782127620876736</v>
      </c>
      <c r="E103" t="str">
        <v>No</v>
      </c>
    </row>
    <row r="104" spans="1:5" x14ac:dyDescent="0.25">
      <c r="A104">
        <v>78</v>
      </c>
      <c r="B104">
        <v>76.428331369989905</v>
      </c>
      <c r="C104">
        <v>1.6177109640571956</v>
      </c>
      <c r="E104" t="str">
        <v>No</v>
      </c>
    </row>
    <row r="105" spans="1:5" x14ac:dyDescent="0.25">
      <c r="A105">
        <v>79</v>
      </c>
      <c r="B105">
        <v>68.756213062072334</v>
      </c>
      <c r="C105">
        <v>-1.2714253117648298</v>
      </c>
      <c r="E105" t="str">
        <v>No</v>
      </c>
    </row>
    <row r="106" spans="1:5" x14ac:dyDescent="0.25">
      <c r="A106">
        <v>80</v>
      </c>
      <c r="B106">
        <v>78.496756155797925</v>
      </c>
      <c r="C106">
        <v>-0.24246825858372745</v>
      </c>
      <c r="E106" t="str">
        <v>No</v>
      </c>
    </row>
    <row r="107" spans="1:5" x14ac:dyDescent="0.25">
      <c r="A107">
        <v>81</v>
      </c>
      <c r="B107">
        <v>71.664125941898561</v>
      </c>
      <c r="C107">
        <v>3.1792549981951339</v>
      </c>
      <c r="E107" t="str">
        <v>No</v>
      </c>
    </row>
    <row r="108" spans="1:5" x14ac:dyDescent="0.25">
      <c r="A108">
        <v>82</v>
      </c>
      <c r="B108">
        <v>67.809766213692171</v>
      </c>
      <c r="C108">
        <v>-3.1678542850878699</v>
      </c>
      <c r="E108" t="str">
        <v>No</v>
      </c>
    </row>
    <row r="109" spans="1:5" x14ac:dyDescent="0.25">
      <c r="A109">
        <v>83</v>
      </c>
      <c r="B109">
        <v>86.379026391515879</v>
      </c>
      <c r="C109">
        <v>2.7094079064503234</v>
      </c>
      <c r="E109" t="str">
        <v>No</v>
      </c>
    </row>
    <row r="110" spans="1:5" x14ac:dyDescent="0.25">
      <c r="A110">
        <v>84</v>
      </c>
      <c r="B110">
        <v>68.588088622680488</v>
      </c>
      <c r="C110">
        <v>4.5662400257312186</v>
      </c>
      <c r="E110" t="str">
        <v>No</v>
      </c>
    </row>
    <row r="111" spans="1:5" x14ac:dyDescent="0.25">
      <c r="A111">
        <v>85</v>
      </c>
      <c r="B111">
        <v>81.69974179265671</v>
      </c>
      <c r="C111">
        <v>-9.5826431790548128</v>
      </c>
      <c r="E111" t="str">
        <v>No</v>
      </c>
    </row>
    <row r="112" spans="1:5" x14ac:dyDescent="0.25">
      <c r="A112">
        <v>86</v>
      </c>
      <c r="B112">
        <v>77.144386674277044</v>
      </c>
      <c r="C112">
        <v>-0.42282234526724949</v>
      </c>
      <c r="E112" t="str">
        <v>No</v>
      </c>
    </row>
    <row r="113" spans="1:5" x14ac:dyDescent="0.25">
      <c r="A113">
        <v>87</v>
      </c>
      <c r="B113">
        <v>68.946976297534263</v>
      </c>
      <c r="C113">
        <v>-2.9745152309499616</v>
      </c>
      <c r="E113" t="str">
        <v>No</v>
      </c>
    </row>
    <row r="114" spans="1:5" x14ac:dyDescent="0.25">
      <c r="A114">
        <v>88</v>
      </c>
      <c r="B114">
        <v>77.570620787783128</v>
      </c>
      <c r="C114">
        <v>-16.033911096282026</v>
      </c>
      <c r="E114" t="str">
        <v>No</v>
      </c>
    </row>
    <row r="115" spans="1:5" x14ac:dyDescent="0.25">
      <c r="A115">
        <v>89</v>
      </c>
      <c r="B115">
        <v>75.77664321171099</v>
      </c>
      <c r="C115">
        <v>1.6078346237516143</v>
      </c>
      <c r="E115" t="str">
        <v>No</v>
      </c>
    </row>
    <row r="116" spans="1:5" x14ac:dyDescent="0.25">
      <c r="A116">
        <v>90</v>
      </c>
      <c r="B116">
        <v>78.051787421261452</v>
      </c>
      <c r="C116">
        <v>-1.9751675009256502</v>
      </c>
      <c r="E116" t="str">
        <v>No</v>
      </c>
    </row>
    <row r="117" spans="1:5" x14ac:dyDescent="0.25">
      <c r="A117">
        <v>91</v>
      </c>
      <c r="B117">
        <v>85.788794140694336</v>
      </c>
      <c r="C117">
        <v>-10.920920446356135</v>
      </c>
      <c r="E117" t="str">
        <v>No</v>
      </c>
    </row>
    <row r="118" spans="1:5" x14ac:dyDescent="0.25">
      <c r="A118">
        <v>92</v>
      </c>
      <c r="B118">
        <v>86.989225701027436</v>
      </c>
      <c r="C118">
        <v>-0.69987168752523132</v>
      </c>
      <c r="E118" t="str">
        <v>No</v>
      </c>
    </row>
    <row r="119" spans="1:5" x14ac:dyDescent="0.25">
      <c r="A119">
        <v>93</v>
      </c>
      <c r="B119">
        <v>80.336992420996694</v>
      </c>
      <c r="C119">
        <v>3.5382645309174023</v>
      </c>
      <c r="E119" t="str">
        <v>No</v>
      </c>
    </row>
    <row r="120" spans="1:5" x14ac:dyDescent="0.25">
      <c r="A120">
        <v>94</v>
      </c>
      <c r="B120">
        <v>74.175469817450718</v>
      </c>
      <c r="C120">
        <v>9.2825795738799854</v>
      </c>
      <c r="E120" t="str">
        <v>No</v>
      </c>
    </row>
    <row r="121" spans="1:5" x14ac:dyDescent="0.25">
      <c r="A121">
        <v>95</v>
      </c>
      <c r="B121">
        <v>75.875388469557578</v>
      </c>
      <c r="C121">
        <v>6.1214399326772195</v>
      </c>
      <c r="E121" t="str">
        <v>No</v>
      </c>
    </row>
    <row r="122" spans="1:5" x14ac:dyDescent="0.25">
      <c r="A122">
        <v>96</v>
      </c>
      <c r="B122">
        <v>82.600128133931776</v>
      </c>
      <c r="C122">
        <v>4.0467935078500261</v>
      </c>
      <c r="E122" t="str">
        <v>No</v>
      </c>
    </row>
    <row r="123" spans="1:5" x14ac:dyDescent="0.25">
      <c r="A123">
        <v>97</v>
      </c>
      <c r="B123">
        <v>79.664687018888827</v>
      </c>
      <c r="C123">
        <v>-3.6823062692360224</v>
      </c>
      <c r="E123" t="str">
        <v>No</v>
      </c>
    </row>
    <row r="124" spans="1:5" x14ac:dyDescent="0.25">
      <c r="A124">
        <v>98</v>
      </c>
      <c r="B124">
        <v>69.054539035353486</v>
      </c>
      <c r="C124">
        <v>1.6598233231651136</v>
      </c>
      <c r="E124" t="str">
        <v>No</v>
      </c>
    </row>
    <row r="125" spans="1:5" x14ac:dyDescent="0.25">
      <c r="A125">
        <v>99</v>
      </c>
      <c r="B125">
        <v>80.122429921519057</v>
      </c>
      <c r="C125">
        <v>1.6230995880240471</v>
      </c>
      <c r="E125" t="str">
        <v>No</v>
      </c>
    </row>
    <row r="126" spans="1:5" x14ac:dyDescent="0.25">
      <c r="A126">
        <v>100</v>
      </c>
      <c r="B126">
        <v>86.460731377695197</v>
      </c>
      <c r="C126">
        <v>-1.2781788742323954</v>
      </c>
      <c r="E126" t="str">
        <v>No</v>
      </c>
    </row>
    <row r="127" spans="1:5" x14ac:dyDescent="0.25">
      <c r="A127">
        <v>101</v>
      </c>
      <c r="B127">
        <v>71.832752905911548</v>
      </c>
      <c r="C127">
        <v>3.4576530284583527</v>
      </c>
      <c r="E127" t="str">
        <v>No</v>
      </c>
    </row>
    <row r="128" spans="1:5" x14ac:dyDescent="0.25">
      <c r="A128">
        <v>102</v>
      </c>
      <c r="B128">
        <v>74.947059630226704</v>
      </c>
      <c r="C128">
        <v>10.23491415781929</v>
      </c>
      <c r="E128" t="str">
        <v>No</v>
      </c>
    </row>
    <row r="129" spans="1:5" x14ac:dyDescent="0.25">
      <c r="A129">
        <v>103</v>
      </c>
      <c r="B129">
        <v>68.748135970948525</v>
      </c>
      <c r="C129">
        <v>4.0189012412753726</v>
      </c>
      <c r="E129" t="str">
        <v>No</v>
      </c>
    </row>
    <row r="130" spans="1:5" x14ac:dyDescent="0.25">
      <c r="A130">
        <v>104</v>
      </c>
      <c r="B130">
        <v>83.560478504401118</v>
      </c>
      <c r="C130">
        <v>-1.7407030545401199</v>
      </c>
      <c r="E130" t="str">
        <v>No</v>
      </c>
    </row>
    <row r="131" spans="1:5" x14ac:dyDescent="0.25">
      <c r="A131">
        <v>105</v>
      </c>
      <c r="B131">
        <v>72.883258852780969</v>
      </c>
      <c r="C131">
        <v>5.7626258058231343</v>
      </c>
      <c r="E131" t="str">
        <v>No</v>
      </c>
    </row>
    <row r="132" spans="1:5" x14ac:dyDescent="0.25">
      <c r="A132">
        <v>106</v>
      </c>
      <c r="B132">
        <v>70.374203908139663</v>
      </c>
      <c r="C132">
        <v>-3.422589068449966</v>
      </c>
      <c r="E132" t="str">
        <v>No</v>
      </c>
    </row>
    <row r="133" spans="1:5" x14ac:dyDescent="0.25">
      <c r="A133">
        <v>107</v>
      </c>
      <c r="B133">
        <v>70.356949520323894</v>
      </c>
      <c r="C133">
        <v>0.82211489030170526</v>
      </c>
      <c r="E133" t="str">
        <v>No</v>
      </c>
    </row>
    <row r="134" spans="1:5" x14ac:dyDescent="0.25">
      <c r="A134">
        <v>108</v>
      </c>
      <c r="B134">
        <v>72.652690208957097</v>
      </c>
      <c r="C134">
        <v>-8.790780004014195</v>
      </c>
      <c r="E134" t="str">
        <v>No</v>
      </c>
    </row>
    <row r="135" spans="1:5" x14ac:dyDescent="0.25">
      <c r="A135">
        <v>109</v>
      </c>
      <c r="B135">
        <v>67.236630026011795</v>
      </c>
      <c r="C135">
        <v>-6.1056871776478943</v>
      </c>
      <c r="E135" t="str">
        <v>No</v>
      </c>
    </row>
    <row r="136" spans="1:5" x14ac:dyDescent="0.25">
      <c r="A136">
        <v>110</v>
      </c>
      <c r="B136">
        <v>82.065116487600307</v>
      </c>
      <c r="C136">
        <v>-2.3408303449900103</v>
      </c>
      <c r="E136" t="str">
        <v>No</v>
      </c>
    </row>
    <row r="137" spans="1:5" x14ac:dyDescent="0.25">
      <c r="A137">
        <v>111</v>
      </c>
      <c r="B137">
        <v>84.165541052053257</v>
      </c>
      <c r="C137">
        <v>-2.2715541953375578</v>
      </c>
      <c r="E137" t="str">
        <v>No</v>
      </c>
    </row>
    <row r="138" spans="1:5" x14ac:dyDescent="0.25">
      <c r="A138">
        <v>112</v>
      </c>
      <c r="B138">
        <v>85.602770853387398</v>
      </c>
      <c r="C138">
        <v>-0.24236778526679359</v>
      </c>
      <c r="E138" t="str">
        <v>No</v>
      </c>
    </row>
    <row r="139" spans="1:5" x14ac:dyDescent="0.25">
      <c r="A139">
        <v>113</v>
      </c>
      <c r="B139">
        <v>73.136139348909595</v>
      </c>
      <c r="C139">
        <v>4.6403297492571056</v>
      </c>
      <c r="E139" t="str">
        <v>No</v>
      </c>
    </row>
    <row r="140" spans="1:5" x14ac:dyDescent="0.25">
      <c r="A140">
        <v>114</v>
      </c>
      <c r="B140">
        <v>76.574601966183735</v>
      </c>
      <c r="C140">
        <v>11.173402634507568</v>
      </c>
      <c r="E140" t="str">
        <v>No</v>
      </c>
    </row>
    <row r="141" spans="1:5" x14ac:dyDescent="0.25">
      <c r="A141">
        <v>115</v>
      </c>
      <c r="B141">
        <v>81.896375057296723</v>
      </c>
      <c r="C141">
        <v>-9.5003634790848253</v>
      </c>
      <c r="E141" t="str">
        <v>No</v>
      </c>
    </row>
    <row r="142" spans="1:5" x14ac:dyDescent="0.25">
      <c r="A142">
        <v>116</v>
      </c>
      <c r="B142">
        <v>80.103460051913231</v>
      </c>
      <c r="C142">
        <v>-10.534448087144824</v>
      </c>
      <c r="E142" t="str">
        <v>No</v>
      </c>
    </row>
    <row r="143" spans="1:5" x14ac:dyDescent="0.25">
      <c r="A143">
        <v>117</v>
      </c>
      <c r="B143">
        <v>72.445845777934323</v>
      </c>
      <c r="C143">
        <v>0.80637048011877255</v>
      </c>
      <c r="E143" t="str">
        <v>No</v>
      </c>
    </row>
    <row r="144" spans="1:5" x14ac:dyDescent="0.25">
      <c r="A144">
        <v>118</v>
      </c>
      <c r="B144">
        <v>74.878035325486991</v>
      </c>
      <c r="C144">
        <v>0.93636664567750927</v>
      </c>
      <c r="E144" t="str">
        <v>No</v>
      </c>
    </row>
    <row r="145" spans="1:5" x14ac:dyDescent="0.25">
      <c r="A145">
        <v>119</v>
      </c>
      <c r="B145">
        <v>85.193688068776112</v>
      </c>
      <c r="C145">
        <v>1.341179658100387</v>
      </c>
      <c r="E145" t="str">
        <v>No</v>
      </c>
    </row>
    <row r="146" spans="1:5" x14ac:dyDescent="0.25">
      <c r="A146">
        <v>120</v>
      </c>
      <c r="B146">
        <v>81.706977685567693</v>
      </c>
      <c r="C146">
        <v>-0.51603985976439048</v>
      </c>
      <c r="E146" t="str">
        <v>No</v>
      </c>
    </row>
    <row r="147" spans="1:5" x14ac:dyDescent="0.25">
      <c r="A147">
        <v>121</v>
      </c>
      <c r="B147">
        <v>68.619800904479547</v>
      </c>
      <c r="C147">
        <v>8.316652191721758</v>
      </c>
      <c r="E147" t="str">
        <v>No</v>
      </c>
    </row>
    <row r="148" spans="1:5" x14ac:dyDescent="0.25">
      <c r="A148">
        <v>122</v>
      </c>
      <c r="B148">
        <v>71.219501259833436</v>
      </c>
      <c r="C148">
        <v>-6.624163883821538</v>
      </c>
      <c r="E148" t="str">
        <v>No</v>
      </c>
    </row>
    <row r="149" spans="1:5" x14ac:dyDescent="0.25">
      <c r="A149">
        <v>123</v>
      </c>
      <c r="B149">
        <v>84.855360837490849</v>
      </c>
      <c r="C149">
        <v>-3.7463419250860426</v>
      </c>
      <c r="E149" t="str">
        <v>No</v>
      </c>
    </row>
    <row r="150" spans="1:5" x14ac:dyDescent="0.25">
      <c r="A150">
        <v>124</v>
      </c>
      <c r="B150">
        <v>75.346541784318589</v>
      </c>
      <c r="C150">
        <v>-5.0887989344468849</v>
      </c>
      <c r="E150" t="str">
        <v>No</v>
      </c>
    </row>
    <row r="151" spans="1:5" x14ac:dyDescent="0.25">
      <c r="A151">
        <v>125</v>
      </c>
      <c r="B151">
        <v>71.184168633246628</v>
      </c>
      <c r="C151">
        <v>-5.2027467325277286</v>
      </c>
      <c r="E151" t="str">
        <v>No</v>
      </c>
    </row>
    <row r="152" spans="1:5" x14ac:dyDescent="0.25">
      <c r="A152">
        <v>126</v>
      </c>
      <c r="B152">
        <v>74.03154389367873</v>
      </c>
      <c r="C152">
        <v>2.1636099992373659</v>
      </c>
      <c r="E152" t="str">
        <v>No</v>
      </c>
    </row>
    <row r="153" spans="1:5" x14ac:dyDescent="0.25">
      <c r="A153">
        <v>127</v>
      </c>
      <c r="B153">
        <v>75.336421988863449</v>
      </c>
      <c r="C153">
        <v>-3.1726018089612467</v>
      </c>
      <c r="E153" t="str">
        <v>No</v>
      </c>
    </row>
    <row r="154" spans="1:5" x14ac:dyDescent="0.25">
      <c r="A154">
        <v>128</v>
      </c>
      <c r="B154">
        <v>82.195647384146355</v>
      </c>
      <c r="C154">
        <v>-8.0775520609771547</v>
      </c>
      <c r="E154" t="str">
        <v>No</v>
      </c>
    </row>
    <row r="155" spans="1:5" x14ac:dyDescent="0.25">
      <c r="A155">
        <v>129</v>
      </c>
      <c r="B155">
        <v>69.756147320895664</v>
      </c>
      <c r="C155">
        <v>4.1719962769879402</v>
      </c>
      <c r="E155" t="str">
        <v>No</v>
      </c>
    </row>
    <row r="156" spans="1:5" x14ac:dyDescent="0.25">
      <c r="A156">
        <v>130</v>
      </c>
      <c r="B156">
        <v>84.185658256182336</v>
      </c>
      <c r="C156">
        <v>-3.6739962304074396</v>
      </c>
      <c r="E156" t="str">
        <v>No</v>
      </c>
    </row>
    <row r="157" spans="1:5" x14ac:dyDescent="0.25">
      <c r="A157">
        <v>131</v>
      </c>
      <c r="B157">
        <v>74.688841811837449</v>
      </c>
      <c r="C157">
        <v>-6.1247540901623552</v>
      </c>
      <c r="E157" t="str">
        <v>No</v>
      </c>
    </row>
    <row r="158" spans="1:5" x14ac:dyDescent="0.25">
      <c r="A158">
        <v>132</v>
      </c>
      <c r="B158">
        <v>76.629534905854058</v>
      </c>
      <c r="C158">
        <v>-5.2019412924573629</v>
      </c>
      <c r="E158" t="str">
        <v>No</v>
      </c>
    </row>
    <row r="159" spans="1:5" x14ac:dyDescent="0.25">
      <c r="A159">
        <v>133</v>
      </c>
      <c r="B159">
        <v>69.697561470895181</v>
      </c>
      <c r="C159">
        <v>-5.6205938327868807</v>
      </c>
      <c r="E159" t="str">
        <v>No</v>
      </c>
    </row>
    <row r="160" spans="1:5" x14ac:dyDescent="0.25">
      <c r="A160">
        <v>134</v>
      </c>
      <c r="B160">
        <v>72.537405671122031</v>
      </c>
      <c r="C160">
        <v>-15.052963627020333</v>
      </c>
      <c r="E160" t="str">
        <v>No</v>
      </c>
    </row>
    <row r="161" spans="1:5" x14ac:dyDescent="0.25">
      <c r="A161">
        <v>135</v>
      </c>
      <c r="B161">
        <v>86.00533571739706</v>
      </c>
      <c r="C161">
        <v>-3.4075685160161555</v>
      </c>
      <c r="E161" t="str">
        <v>No</v>
      </c>
    </row>
    <row r="162" spans="1:5" x14ac:dyDescent="0.25">
      <c r="A162">
        <v>136</v>
      </c>
      <c r="B162">
        <v>76.579103639665206</v>
      </c>
      <c r="C162">
        <v>0.938947664488893</v>
      </c>
      <c r="E162" t="str">
        <v>No</v>
      </c>
    </row>
    <row r="163" spans="1:5" x14ac:dyDescent="0.25">
      <c r="A163">
        <v>137</v>
      </c>
      <c r="B163">
        <v>70.142858464277907</v>
      </c>
      <c r="C163">
        <v>0.87428114551069314</v>
      </c>
      <c r="E163" t="str">
        <v>No</v>
      </c>
    </row>
    <row r="164" spans="1:5" x14ac:dyDescent="0.25">
      <c r="A164">
        <v>138</v>
      </c>
      <c r="B164">
        <v>78.134370056058643</v>
      </c>
      <c r="C164">
        <v>-13.436459700886843</v>
      </c>
      <c r="E164" t="str">
        <v>No</v>
      </c>
    </row>
    <row r="165" spans="1:5" x14ac:dyDescent="0.25">
      <c r="A165">
        <v>139</v>
      </c>
      <c r="B165">
        <v>79.504316877847003</v>
      </c>
      <c r="C165">
        <v>-3.1954357909545053</v>
      </c>
      <c r="E165" t="str">
        <v>No</v>
      </c>
    </row>
    <row r="166" spans="1:5" x14ac:dyDescent="0.25">
      <c r="A166">
        <v>140</v>
      </c>
      <c r="B166">
        <v>84.069809674438659</v>
      </c>
      <c r="C166">
        <v>-4.0659621853624657</v>
      </c>
      <c r="E166" t="str">
        <v>No</v>
      </c>
    </row>
    <row r="167" spans="1:5" x14ac:dyDescent="0.25">
      <c r="A167">
        <v>141</v>
      </c>
      <c r="B167">
        <v>75.663701411201998</v>
      </c>
      <c r="C167">
        <v>-3.5596257889763052</v>
      </c>
      <c r="E167" t="str">
        <v>No</v>
      </c>
    </row>
    <row r="168" spans="1:5" x14ac:dyDescent="0.25">
      <c r="A168">
        <v>142</v>
      </c>
      <c r="B168">
        <v>86.2502265453126</v>
      </c>
      <c r="C168">
        <v>7.5392410971504944</v>
      </c>
      <c r="E168" t="str">
        <v>No</v>
      </c>
    </row>
    <row r="169" spans="1:5" x14ac:dyDescent="0.25">
      <c r="A169">
        <v>143</v>
      </c>
      <c r="B169">
        <v>71.00782058686849</v>
      </c>
      <c r="C169">
        <v>7.131142536614405</v>
      </c>
      <c r="E169" t="str">
        <v>No</v>
      </c>
    </row>
    <row r="170" spans="1:5" x14ac:dyDescent="0.25">
      <c r="A170">
        <v>144</v>
      </c>
      <c r="B170">
        <v>77.423472918564684</v>
      </c>
      <c r="C170">
        <v>9.9010166458266156</v>
      </c>
      <c r="E170" t="str">
        <v>No</v>
      </c>
    </row>
    <row r="171" spans="1:5" x14ac:dyDescent="0.25">
      <c r="A171">
        <v>145</v>
      </c>
      <c r="B171">
        <v>75.124404581181977</v>
      </c>
      <c r="C171">
        <v>-0.94536054438397343</v>
      </c>
      <c r="E171" t="str">
        <v>No</v>
      </c>
    </row>
    <row r="172" spans="1:5" x14ac:dyDescent="0.25">
      <c r="A172">
        <v>146</v>
      </c>
      <c r="B172">
        <v>72.669737665878444</v>
      </c>
      <c r="C172">
        <v>-2.7545964860978387</v>
      </c>
      <c r="E172" t="str">
        <v>No</v>
      </c>
    </row>
    <row r="173" spans="1:5" x14ac:dyDescent="0.25">
      <c r="A173">
        <v>147</v>
      </c>
      <c r="B173">
        <v>79.172842836763522</v>
      </c>
      <c r="C173">
        <v>12.421511958690573</v>
      </c>
      <c r="E173" t="str">
        <v>No</v>
      </c>
    </row>
    <row r="174" spans="1:5" x14ac:dyDescent="0.25">
      <c r="A174">
        <v>148</v>
      </c>
      <c r="B174">
        <v>68.688301705043415</v>
      </c>
      <c r="C174">
        <v>7.4506528017756892</v>
      </c>
      <c r="E174" t="str">
        <v>No</v>
      </c>
    </row>
    <row r="175" spans="1:5" x14ac:dyDescent="0.25">
      <c r="A175">
        <v>149</v>
      </c>
      <c r="B175">
        <v>76.994800580621927</v>
      </c>
      <c r="C175">
        <v>-6.0178872012322273</v>
      </c>
      <c r="E175" t="str">
        <v>No</v>
      </c>
    </row>
    <row r="176" spans="1:5" x14ac:dyDescent="0.25">
      <c r="A176">
        <v>150</v>
      </c>
      <c r="B176">
        <v>76.573434871015735</v>
      </c>
      <c r="C176">
        <v>2.8605051478278654</v>
      </c>
      <c r="E176" t="str">
        <v>No</v>
      </c>
    </row>
    <row r="177" spans="1:5" x14ac:dyDescent="0.25">
      <c r="A177">
        <v>151</v>
      </c>
      <c r="B177">
        <v>81.806207126530666</v>
      </c>
      <c r="C177">
        <v>-4.1540367776105711</v>
      </c>
      <c r="E177" t="str">
        <v>No</v>
      </c>
    </row>
    <row r="178" spans="1:5" x14ac:dyDescent="0.25">
      <c r="A178">
        <v>152</v>
      </c>
      <c r="B178">
        <v>72.962430139380473</v>
      </c>
      <c r="C178">
        <v>1.1536637526709228</v>
      </c>
      <c r="E178" t="str">
        <v>No</v>
      </c>
    </row>
    <row r="179" spans="1:5" x14ac:dyDescent="0.25">
      <c r="A179">
        <v>153</v>
      </c>
      <c r="B179">
        <v>71.435634981915442</v>
      </c>
      <c r="C179">
        <v>-3.7979943290013409</v>
      </c>
      <c r="E179" t="str">
        <v>No</v>
      </c>
    </row>
    <row r="180" spans="1:5" x14ac:dyDescent="0.25">
      <c r="A180">
        <v>154</v>
      </c>
      <c r="B180">
        <v>71.205553221015492</v>
      </c>
      <c r="C180">
        <v>1.3846740039800096</v>
      </c>
      <c r="E180" t="str">
        <v>No</v>
      </c>
    </row>
    <row r="181" spans="1:5" x14ac:dyDescent="0.25">
      <c r="A181">
        <v>155</v>
      </c>
      <c r="B181">
        <v>86.729321003382864</v>
      </c>
      <c r="C181">
        <v>-1.6085925713120588</v>
      </c>
      <c r="E181" t="str">
        <v>No</v>
      </c>
    </row>
    <row r="182" spans="1:5" x14ac:dyDescent="0.25">
      <c r="A182">
        <v>156</v>
      </c>
      <c r="B182">
        <v>76.15062243259527</v>
      </c>
      <c r="C182">
        <v>0.77696264475233079</v>
      </c>
      <c r="E182" t="str">
        <v>No</v>
      </c>
    </row>
    <row r="183" spans="1:5" x14ac:dyDescent="0.25">
      <c r="A183">
        <v>157</v>
      </c>
      <c r="B183">
        <v>86.262182565576211</v>
      </c>
      <c r="C183">
        <v>-3.2992495050466175</v>
      </c>
      <c r="E183" t="str">
        <v>No</v>
      </c>
    </row>
    <row r="184" spans="1:5" x14ac:dyDescent="0.25">
      <c r="A184">
        <v>158</v>
      </c>
      <c r="B184">
        <v>85.011067879640336</v>
      </c>
      <c r="C184">
        <v>-7.7909818465112295</v>
      </c>
      <c r="E184" t="str">
        <v>No</v>
      </c>
    </row>
    <row r="185" spans="1:5" x14ac:dyDescent="0.25">
      <c r="A185">
        <v>159</v>
      </c>
      <c r="B185">
        <v>75.910376241912246</v>
      </c>
      <c r="C185">
        <v>-4.7793145644854462</v>
      </c>
      <c r="E185" t="str">
        <v>No</v>
      </c>
    </row>
    <row r="186" spans="1:5" x14ac:dyDescent="0.25">
      <c r="A186">
        <v>160</v>
      </c>
      <c r="B186">
        <v>75.291699552787577</v>
      </c>
      <c r="C186">
        <v>-6.0194775684290818</v>
      </c>
      <c r="E186" t="str">
        <v>No</v>
      </c>
    </row>
    <row r="187" spans="1:5" x14ac:dyDescent="0.25">
      <c r="A187">
        <v>161</v>
      </c>
      <c r="B187">
        <v>80.309924197785278</v>
      </c>
      <c r="C187">
        <v>1.9269240781537178</v>
      </c>
      <c r="E187" t="str">
        <v>No</v>
      </c>
    </row>
    <row r="188" spans="1:5" x14ac:dyDescent="0.25">
      <c r="A188">
        <v>162</v>
      </c>
      <c r="B188">
        <v>85.76828897447129</v>
      </c>
      <c r="C188">
        <v>-2.4366729887291854</v>
      </c>
      <c r="E188" t="str">
        <v>No</v>
      </c>
    </row>
    <row r="189" spans="1:5" x14ac:dyDescent="0.25">
      <c r="A189">
        <v>163</v>
      </c>
      <c r="B189">
        <v>83.180339790157618</v>
      </c>
      <c r="C189">
        <v>11.890622378171187</v>
      </c>
      <c r="E189" t="str">
        <v>No</v>
      </c>
    </row>
    <row r="190" spans="1:5" x14ac:dyDescent="0.25">
      <c r="A190">
        <v>164</v>
      </c>
      <c r="B190">
        <v>76.58149828808692</v>
      </c>
      <c r="C190">
        <v>3.2187518164212747</v>
      </c>
      <c r="E190" t="str">
        <v>No</v>
      </c>
    </row>
    <row r="191" spans="1:5" x14ac:dyDescent="0.25">
      <c r="A191">
        <v>165</v>
      </c>
      <c r="B191">
        <v>76.970723434220304</v>
      </c>
      <c r="C191">
        <v>1.7597773817146987</v>
      </c>
      <c r="E191" t="str">
        <v>No</v>
      </c>
    </row>
    <row r="192" spans="1:5" x14ac:dyDescent="0.25">
      <c r="A192">
        <v>166</v>
      </c>
      <c r="B192">
        <v>72.201480156589355</v>
      </c>
      <c r="C192">
        <v>13.226197189892545</v>
      </c>
      <c r="E192" t="str">
        <v>No</v>
      </c>
    </row>
    <row r="193" spans="1:5" x14ac:dyDescent="0.25">
      <c r="A193">
        <v>167</v>
      </c>
      <c r="B193">
        <v>79.24091141740017</v>
      </c>
      <c r="C193">
        <v>4.7907784101801241</v>
      </c>
      <c r="E193" t="str">
        <v>No</v>
      </c>
    </row>
    <row r="194" spans="1:5" x14ac:dyDescent="0.25">
      <c r="A194">
        <v>168</v>
      </c>
      <c r="B194">
        <v>68.360353701170112</v>
      </c>
      <c r="C194">
        <v>4.5302299179361825</v>
      </c>
      <c r="E194" t="str">
        <v>No</v>
      </c>
    </row>
    <row r="195" spans="1:5" x14ac:dyDescent="0.25">
      <c r="A195">
        <v>169</v>
      </c>
      <c r="B195">
        <v>78.520758364670115</v>
      </c>
      <c r="C195">
        <v>-2.9057764757643127</v>
      </c>
      <c r="E195" t="str">
        <v>No</v>
      </c>
    </row>
    <row r="196" spans="1:5" x14ac:dyDescent="0.25">
      <c r="A196">
        <v>170</v>
      </c>
      <c r="B196">
        <v>68.924352712107833</v>
      </c>
      <c r="C196">
        <v>2.8652945033325636</v>
      </c>
      <c r="E196" t="str">
        <v>No</v>
      </c>
    </row>
    <row r="197" spans="1:5" x14ac:dyDescent="0.25">
      <c r="A197">
        <v>171</v>
      </c>
      <c r="B197">
        <v>77.502341437676435</v>
      </c>
      <c r="C197">
        <v>-14.494183779282736</v>
      </c>
      <c r="E197" t="str">
        <v>No</v>
      </c>
    </row>
    <row r="198" spans="1:5" x14ac:dyDescent="0.25">
      <c r="A198">
        <v>172</v>
      </c>
      <c r="B198">
        <v>79.044147705841809</v>
      </c>
      <c r="C198">
        <v>15.506476867114586</v>
      </c>
      <c r="E198" t="str">
        <v>No</v>
      </c>
    </row>
    <row r="199" spans="1:5" x14ac:dyDescent="0.25">
      <c r="A199">
        <v>173</v>
      </c>
      <c r="B199">
        <v>82.542658817432496</v>
      </c>
      <c r="C199">
        <v>1.0341717189267001</v>
      </c>
      <c r="E199" t="str">
        <v>No</v>
      </c>
    </row>
    <row r="200" spans="1:5" x14ac:dyDescent="0.25">
      <c r="A200">
        <v>174</v>
      </c>
      <c r="B200">
        <v>77.593865837832084</v>
      </c>
      <c r="C200">
        <v>7.0993075703566149</v>
      </c>
      <c r="E200" t="str">
        <v>No</v>
      </c>
    </row>
    <row r="201" spans="1:5" x14ac:dyDescent="0.25">
      <c r="A201">
        <v>175</v>
      </c>
      <c r="B201">
        <v>79.876300688081329</v>
      </c>
      <c r="C201">
        <v>-1.2901622667843355</v>
      </c>
      <c r="E201" t="str">
        <v>No</v>
      </c>
    </row>
    <row r="202" spans="1:5" x14ac:dyDescent="0.25">
      <c r="A202">
        <v>176</v>
      </c>
      <c r="B202">
        <v>77.898852564851438</v>
      </c>
      <c r="C202">
        <v>-2.2521680173502432</v>
      </c>
      <c r="E202" t="str">
        <v>No</v>
      </c>
    </row>
    <row r="203" spans="1:5" x14ac:dyDescent="0.25">
      <c r="A203">
        <v>177</v>
      </c>
      <c r="B203">
        <v>72.405154785004129</v>
      </c>
      <c r="C203">
        <v>0.80171263729177156</v>
      </c>
      <c r="E203" t="str">
        <v>No</v>
      </c>
    </row>
    <row r="204" spans="1:5" x14ac:dyDescent="0.25">
      <c r="A204">
        <v>178</v>
      </c>
      <c r="B204">
        <v>73.312746930699262</v>
      </c>
      <c r="C204">
        <v>1.0211883929095364</v>
      </c>
      <c r="E204" t="str">
        <v>No</v>
      </c>
    </row>
    <row r="205" spans="1:5" x14ac:dyDescent="0.25">
      <c r="A205">
        <v>179</v>
      </c>
      <c r="B205">
        <v>75.953642382579119</v>
      </c>
      <c r="C205">
        <v>5.346894244714079</v>
      </c>
      <c r="E205" t="str">
        <v>No</v>
      </c>
    </row>
    <row r="206" spans="1:5" x14ac:dyDescent="0.25">
      <c r="A206">
        <v>180</v>
      </c>
      <c r="B206">
        <v>74.629636663033381</v>
      </c>
      <c r="C206">
        <v>3.5995708249213152</v>
      </c>
      <c r="E206" t="str">
        <v>No</v>
      </c>
    </row>
    <row r="207" spans="1:5" x14ac:dyDescent="0.25">
      <c r="A207">
        <v>181</v>
      </c>
      <c r="B207">
        <v>78.437687002865431</v>
      </c>
      <c r="C207">
        <v>-3.0273711425045349</v>
      </c>
      <c r="E207" t="str">
        <v>No</v>
      </c>
    </row>
    <row r="208" spans="1:5" x14ac:dyDescent="0.25">
      <c r="A208">
        <v>182</v>
      </c>
      <c r="B208">
        <v>75.349942058876451</v>
      </c>
      <c r="C208">
        <v>-4.1637115999001537</v>
      </c>
      <c r="E208" t="str">
        <v>No</v>
      </c>
    </row>
    <row r="209" spans="1:5" x14ac:dyDescent="0.25">
      <c r="A209">
        <v>183</v>
      </c>
      <c r="B209">
        <v>86.156559973831264</v>
      </c>
      <c r="C209">
        <v>6.7043655194950418</v>
      </c>
      <c r="E209" t="str">
        <v>No</v>
      </c>
    </row>
    <row r="210" spans="1:5" x14ac:dyDescent="0.25">
      <c r="A210">
        <v>184</v>
      </c>
      <c r="B210">
        <v>79.024686942152016</v>
      </c>
      <c r="C210">
        <v>3.0780799021495824</v>
      </c>
      <c r="E210" t="str">
        <v>No</v>
      </c>
    </row>
    <row r="211" spans="1:5" x14ac:dyDescent="0.25">
      <c r="A211">
        <v>185</v>
      </c>
      <c r="B211">
        <v>76.573715599930452</v>
      </c>
      <c r="C211">
        <v>1.7128127789053451</v>
      </c>
      <c r="E211" t="str">
        <v>No</v>
      </c>
    </row>
    <row r="212" spans="1:5" x14ac:dyDescent="0.25">
      <c r="A212">
        <v>186</v>
      </c>
      <c r="B212">
        <v>86.998207156869853</v>
      </c>
      <c r="C212">
        <v>-0.91073796229964898</v>
      </c>
      <c r="E212" t="str">
        <v>No</v>
      </c>
    </row>
    <row r="213" spans="1:5" x14ac:dyDescent="0.25">
      <c r="A213">
        <v>187</v>
      </c>
      <c r="B213">
        <v>71.601672862123081</v>
      </c>
      <c r="C213">
        <v>2.9751321146478205</v>
      </c>
      <c r="E213" t="str">
        <v>No</v>
      </c>
    </row>
    <row r="214" spans="1:5" x14ac:dyDescent="0.25">
      <c r="A214">
        <v>188</v>
      </c>
      <c r="B214">
        <v>76.178575241284676</v>
      </c>
      <c r="C214">
        <v>14.359890046146319</v>
      </c>
      <c r="E214" t="str">
        <v>No</v>
      </c>
    </row>
    <row r="215" spans="1:5" x14ac:dyDescent="0.25">
      <c r="A215">
        <v>189</v>
      </c>
      <c r="B215">
        <v>75.776237345782377</v>
      </c>
      <c r="C215">
        <v>0.99208384436762742</v>
      </c>
      <c r="E215" t="str">
        <v>No</v>
      </c>
    </row>
    <row r="216" spans="1:5" x14ac:dyDescent="0.25">
      <c r="A216">
        <v>190</v>
      </c>
      <c r="B216">
        <v>82.301071270315958</v>
      </c>
      <c r="C216">
        <v>4.114080890153943</v>
      </c>
      <c r="E216" t="str">
        <v>No</v>
      </c>
    </row>
    <row r="217" spans="1:5" x14ac:dyDescent="0.25">
      <c r="A217">
        <v>191</v>
      </c>
      <c r="B217">
        <v>78.522012465145409</v>
      </c>
      <c r="C217">
        <v>-2.3276298137202076</v>
      </c>
      <c r="E217" t="str">
        <v>No</v>
      </c>
    </row>
    <row r="218" spans="1:5" x14ac:dyDescent="0.25">
      <c r="A218">
        <v>192</v>
      </c>
      <c r="B218">
        <v>80.851568055728109</v>
      </c>
      <c r="C218">
        <v>-3.9176484145447148</v>
      </c>
      <c r="E218" t="str">
        <v>No</v>
      </c>
    </row>
    <row r="219" spans="1:5" x14ac:dyDescent="0.25">
      <c r="A219">
        <v>193</v>
      </c>
      <c r="B219">
        <v>75.331973992481096</v>
      </c>
      <c r="C219">
        <v>-4.2769301855504978</v>
      </c>
      <c r="E219" t="str">
        <v>No</v>
      </c>
    </row>
    <row r="220" spans="1:5" x14ac:dyDescent="0.25">
      <c r="A220">
        <v>194</v>
      </c>
      <c r="B220">
        <v>71.442315652260476</v>
      </c>
      <c r="C220">
        <v>5.9538356733181246</v>
      </c>
      <c r="E220" t="str">
        <v>No</v>
      </c>
    </row>
    <row r="221" spans="1:5" x14ac:dyDescent="0.25">
      <c r="A221">
        <v>195</v>
      </c>
      <c r="B221">
        <v>70.031701332163578</v>
      </c>
      <c r="C221">
        <v>0.6225647423725178</v>
      </c>
      <c r="E221" t="str">
        <v>No</v>
      </c>
    </row>
    <row r="222" spans="1:5" x14ac:dyDescent="0.25">
      <c r="A222">
        <v>196</v>
      </c>
      <c r="B222">
        <v>72.187682406459516</v>
      </c>
      <c r="C222">
        <v>-4.3801329062716121</v>
      </c>
      <c r="E222" t="str">
        <v>No</v>
      </c>
    </row>
    <row r="223" spans="1:5" x14ac:dyDescent="0.25">
      <c r="A223">
        <v>197</v>
      </c>
      <c r="B223">
        <v>75.010881469426664</v>
      </c>
      <c r="C223">
        <v>-2.9391318456578688</v>
      </c>
      <c r="E223" t="str">
        <v>No</v>
      </c>
    </row>
    <row r="224" spans="1:5" x14ac:dyDescent="0.25">
      <c r="A224">
        <v>198</v>
      </c>
      <c r="B224">
        <v>68.463814765949394</v>
      </c>
      <c r="C224">
        <v>-8.854912880892897</v>
      </c>
      <c r="E224" t="str">
        <v>No</v>
      </c>
    </row>
    <row r="225" spans="1:5" x14ac:dyDescent="0.25">
      <c r="A225">
        <v>199</v>
      </c>
      <c r="B225">
        <v>83.090305703793405</v>
      </c>
      <c r="C225">
        <v>6.9212871392000892</v>
      </c>
      <c r="E225" t="str">
        <v>No</v>
      </c>
    </row>
    <row r="226" spans="1:5" x14ac:dyDescent="0.25">
      <c r="A226">
        <v>200</v>
      </c>
      <c r="B226">
        <v>68.469497739986082</v>
      </c>
      <c r="C226">
        <v>4.907549269657224</v>
      </c>
      <c r="E226" t="str">
        <v>No</v>
      </c>
    </row>
    <row r="227" spans="1:5" x14ac:dyDescent="0.25">
      <c r="A227">
        <v>201</v>
      </c>
      <c r="B227">
        <v>67.841071357571906</v>
      </c>
      <c r="C227">
        <v>3.1376757345547901</v>
      </c>
      <c r="E227" t="str">
        <v>No</v>
      </c>
    </row>
    <row r="228" spans="1:5" x14ac:dyDescent="0.25">
      <c r="A228">
        <v>202</v>
      </c>
      <c r="B228">
        <v>71.079872088023336</v>
      </c>
      <c r="C228">
        <v>3.2997022273789582</v>
      </c>
      <c r="E228" t="str">
        <v>No</v>
      </c>
    </row>
    <row r="229" spans="1:5" x14ac:dyDescent="0.25">
      <c r="A229">
        <v>203</v>
      </c>
      <c r="B229">
        <v>71.539424595551651</v>
      </c>
      <c r="C229">
        <v>-3.8970545123906533</v>
      </c>
      <c r="E229" t="str">
        <v>No</v>
      </c>
    </row>
    <row r="230" spans="1:5" x14ac:dyDescent="0.25">
      <c r="A230">
        <v>204</v>
      </c>
      <c r="B230">
        <v>72.386631825177517</v>
      </c>
      <c r="C230">
        <v>-0.85123592852691843</v>
      </c>
      <c r="E230" t="str">
        <v>No</v>
      </c>
    </row>
    <row r="231" spans="1:5" x14ac:dyDescent="0.25">
      <c r="A231">
        <v>205</v>
      </c>
      <c r="B231">
        <v>67.385515500659892</v>
      </c>
      <c r="C231">
        <v>-2.0965326695422988</v>
      </c>
      <c r="E231" t="str">
        <v>No</v>
      </c>
    </row>
    <row r="232" spans="1:5" x14ac:dyDescent="0.25">
      <c r="A232">
        <v>206</v>
      </c>
      <c r="B232">
        <v>74.797509218260075</v>
      </c>
      <c r="C232">
        <v>-2.3663820891794813</v>
      </c>
      <c r="E232" t="str">
        <v>No</v>
      </c>
    </row>
    <row r="233" spans="1:5" x14ac:dyDescent="0.25">
      <c r="A233">
        <v>207</v>
      </c>
      <c r="B233">
        <v>80.744789189324138</v>
      </c>
      <c r="C233">
        <v>-5.0557535105590432</v>
      </c>
      <c r="E233" t="str">
        <v>No</v>
      </c>
    </row>
    <row r="234" spans="1:5" x14ac:dyDescent="0.25">
      <c r="A234">
        <v>208</v>
      </c>
      <c r="B234">
        <v>69.061703681270302</v>
      </c>
      <c r="C234">
        <v>2.7170169239133912</v>
      </c>
      <c r="E234" t="str">
        <v>No</v>
      </c>
    </row>
    <row r="235" spans="1:5" x14ac:dyDescent="0.25">
      <c r="A235">
        <v>209</v>
      </c>
      <c r="B235">
        <v>80.978280503208481</v>
      </c>
      <c r="C235">
        <v>-0.93435456479228662</v>
      </c>
      <c r="E235" t="str">
        <v>No</v>
      </c>
    </row>
    <row r="236" spans="1:5" x14ac:dyDescent="0.25">
      <c r="A236">
        <v>210</v>
      </c>
      <c r="B236">
        <v>68.932167546796819</v>
      </c>
      <c r="C236">
        <v>6.437270152035083</v>
      </c>
      <c r="E236" t="str">
        <v>No</v>
      </c>
    </row>
    <row r="237" spans="1:5" x14ac:dyDescent="0.25">
      <c r="A237">
        <v>211</v>
      </c>
      <c r="B237">
        <v>84.686021670245907</v>
      </c>
      <c r="C237">
        <v>1.8645768310245927</v>
      </c>
      <c r="E237" t="str">
        <v>No</v>
      </c>
    </row>
    <row r="238" spans="1:5" x14ac:dyDescent="0.25">
      <c r="A238">
        <v>212</v>
      </c>
      <c r="B238">
        <v>76.052902450721731</v>
      </c>
      <c r="C238">
        <v>-4.1147527522874299</v>
      </c>
      <c r="E238" t="str">
        <v>No</v>
      </c>
    </row>
    <row r="239" spans="1:5" x14ac:dyDescent="0.25">
      <c r="A239">
        <v>213</v>
      </c>
      <c r="B239">
        <v>78.377546043725374</v>
      </c>
      <c r="C239">
        <v>8.7595366173447218</v>
      </c>
      <c r="E239" t="str">
        <v>No</v>
      </c>
    </row>
    <row r="240" spans="1:5" x14ac:dyDescent="0.25">
      <c r="A240">
        <v>214</v>
      </c>
      <c r="B240">
        <v>75.526734077422049</v>
      </c>
      <c r="C240">
        <v>-1.9397727094347488</v>
      </c>
      <c r="E240" t="str">
        <v>No</v>
      </c>
    </row>
    <row r="241" spans="1:5" x14ac:dyDescent="0.25">
      <c r="A241">
        <v>215</v>
      </c>
      <c r="B241">
        <v>83.150924525968719</v>
      </c>
      <c r="C241">
        <v>7.5741741532188769</v>
      </c>
      <c r="E241" t="str">
        <v>No</v>
      </c>
    </row>
    <row r="242" spans="1:5" x14ac:dyDescent="0.25">
      <c r="A242">
        <v>216</v>
      </c>
      <c r="B242">
        <v>73.82425807827569</v>
      </c>
      <c r="C242">
        <v>-0.82797658732688717</v>
      </c>
      <c r="E242" t="str">
        <v>No</v>
      </c>
    </row>
    <row r="243" spans="1:5" x14ac:dyDescent="0.25">
      <c r="A243">
        <v>217</v>
      </c>
      <c r="B243">
        <v>73.61389803061148</v>
      </c>
      <c r="C243">
        <v>12.066854744424717</v>
      </c>
      <c r="E243" t="str">
        <v>No</v>
      </c>
    </row>
    <row r="244" spans="1:5" x14ac:dyDescent="0.25">
      <c r="A244">
        <v>218</v>
      </c>
      <c r="B244">
        <v>69.393422663638006</v>
      </c>
      <c r="C244">
        <v>-8.8238215079002202E-2</v>
      </c>
      <c r="E244" t="str">
        <v>No</v>
      </c>
    </row>
    <row r="245" spans="1:5" x14ac:dyDescent="0.25">
      <c r="A245">
        <v>219</v>
      </c>
      <c r="B245">
        <v>83.444636949103909</v>
      </c>
      <c r="C245">
        <v>-9.4447975442457164</v>
      </c>
      <c r="E245" t="str">
        <v>No</v>
      </c>
    </row>
    <row r="246" spans="1:5" x14ac:dyDescent="0.25">
      <c r="A246">
        <v>220</v>
      </c>
      <c r="B246">
        <v>69.103688816742533</v>
      </c>
      <c r="C246">
        <v>1.1820733217913642</v>
      </c>
      <c r="E246" t="str">
        <v>No</v>
      </c>
    </row>
    <row r="247" spans="1:5" x14ac:dyDescent="0.25">
      <c r="A247">
        <v>221</v>
      </c>
      <c r="B247">
        <v>69.008869469004679</v>
      </c>
      <c r="C247">
        <v>6.1674960790619195</v>
      </c>
      <c r="E247" t="str">
        <v>No</v>
      </c>
    </row>
    <row r="248" spans="1:5" x14ac:dyDescent="0.25">
      <c r="A248">
        <v>222</v>
      </c>
      <c r="B248">
        <v>81.030609409437801</v>
      </c>
      <c r="C248">
        <v>5.6849881553846018</v>
      </c>
      <c r="E248" t="str">
        <v>No</v>
      </c>
    </row>
    <row r="249" spans="1:5" x14ac:dyDescent="0.25">
      <c r="A249">
        <v>223</v>
      </c>
      <c r="B249">
        <v>85.858334820367304</v>
      </c>
      <c r="C249">
        <v>4.5938206917843019</v>
      </c>
      <c r="E249" t="str">
        <v>No</v>
      </c>
    </row>
    <row r="250" spans="1:5" x14ac:dyDescent="0.25">
      <c r="A250">
        <v>224</v>
      </c>
      <c r="B250">
        <v>69.066850254605072</v>
      </c>
      <c r="C250">
        <v>-4.6971873397118742</v>
      </c>
      <c r="E250" t="str">
        <v>No</v>
      </c>
    </row>
    <row r="251" spans="1:5" x14ac:dyDescent="0.25">
      <c r="A251">
        <v>225</v>
      </c>
      <c r="B251">
        <v>72.962843703383072</v>
      </c>
      <c r="C251">
        <v>-4.6060587142029732</v>
      </c>
      <c r="E251" t="str">
        <v>No</v>
      </c>
    </row>
    <row r="252" spans="1:5" x14ac:dyDescent="0.25">
      <c r="A252">
        <v>226</v>
      </c>
      <c r="B252">
        <v>69.698176114211293</v>
      </c>
      <c r="C252">
        <v>0.6826501003692016</v>
      </c>
      <c r="E252" t="str">
        <v>No</v>
      </c>
    </row>
    <row r="253" spans="1:5" x14ac:dyDescent="0.25">
      <c r="A253">
        <v>227</v>
      </c>
      <c r="B253">
        <v>75.046032547249524</v>
      </c>
      <c r="C253">
        <v>2.6620118077193808</v>
      </c>
      <c r="E253" t="str">
        <v>No</v>
      </c>
    </row>
    <row r="254" spans="1:5" x14ac:dyDescent="0.25">
      <c r="A254">
        <v>228</v>
      </c>
      <c r="B254">
        <v>78.452492217381078</v>
      </c>
      <c r="C254">
        <v>-9.9309976436311729</v>
      </c>
      <c r="E254" t="str">
        <v>No</v>
      </c>
    </row>
    <row r="255" spans="1:5" x14ac:dyDescent="0.25">
      <c r="A255">
        <v>229</v>
      </c>
      <c r="B255">
        <v>83.686006687983436</v>
      </c>
      <c r="C255">
        <v>-5.8083152275579408</v>
      </c>
      <c r="E255" t="str">
        <v>No</v>
      </c>
    </row>
    <row r="256" spans="1:5" x14ac:dyDescent="0.25">
      <c r="A256">
        <v>230</v>
      </c>
      <c r="B256">
        <v>75.661004264852409</v>
      </c>
      <c r="C256">
        <v>2.0747301473153925</v>
      </c>
      <c r="E256" t="str">
        <v>No</v>
      </c>
    </row>
    <row r="257" spans="1:5" x14ac:dyDescent="0.25">
      <c r="A257">
        <v>231</v>
      </c>
      <c r="B257">
        <v>82.622488249551225</v>
      </c>
      <c r="C257">
        <v>0.62299753711847927</v>
      </c>
      <c r="E257" t="str">
        <v>No</v>
      </c>
    </row>
    <row r="258" spans="1:5" x14ac:dyDescent="0.25">
      <c r="A258">
        <v>232</v>
      </c>
      <c r="B258">
        <v>75.038976300112296</v>
      </c>
      <c r="C258">
        <v>5.2628419836491105</v>
      </c>
      <c r="E258" t="str">
        <v>No</v>
      </c>
    </row>
    <row r="259" spans="1:5" x14ac:dyDescent="0.25">
      <c r="A259">
        <v>233</v>
      </c>
      <c r="B259">
        <v>76.479746980632285</v>
      </c>
      <c r="C259">
        <v>-0.36782968058437859</v>
      </c>
      <c r="E259" t="str">
        <v>No</v>
      </c>
    </row>
    <row r="260" spans="1:5" x14ac:dyDescent="0.25">
      <c r="A260">
        <v>234</v>
      </c>
      <c r="B260">
        <v>76.140455784719805</v>
      </c>
      <c r="C260">
        <v>-12.094695636739701</v>
      </c>
      <c r="E260" t="str">
        <v>No</v>
      </c>
    </row>
    <row r="261" spans="1:5" x14ac:dyDescent="0.25">
      <c r="A261">
        <v>235</v>
      </c>
      <c r="B261">
        <v>71.779188414509903</v>
      </c>
      <c r="C261">
        <v>5.2369064247416901</v>
      </c>
      <c r="E261" t="str">
        <v>No</v>
      </c>
    </row>
    <row r="262" spans="1:5" x14ac:dyDescent="0.25">
      <c r="A262">
        <v>236</v>
      </c>
      <c r="B262">
        <v>73.470133584031004</v>
      </c>
      <c r="C262">
        <v>5.2631643494277967</v>
      </c>
      <c r="E262" t="str">
        <v>No</v>
      </c>
    </row>
    <row r="263" spans="1:5" x14ac:dyDescent="0.25">
      <c r="A263">
        <v>237</v>
      </c>
      <c r="B263">
        <v>86.529367670582957</v>
      </c>
      <c r="C263">
        <v>0.91288812081174342</v>
      </c>
      <c r="E263" t="str">
        <v>No</v>
      </c>
    </row>
    <row r="264" spans="1:5" x14ac:dyDescent="0.25">
      <c r="A264">
        <v>238</v>
      </c>
      <c r="B264">
        <v>68.825004915107399</v>
      </c>
      <c r="C264">
        <v>3.6061847788432004</v>
      </c>
      <c r="E264" t="str">
        <v>No</v>
      </c>
    </row>
    <row r="265" spans="1:5" x14ac:dyDescent="0.25">
      <c r="A265">
        <v>239</v>
      </c>
      <c r="B265">
        <v>79.732580915192926</v>
      </c>
      <c r="C265">
        <v>-3.0163359320875287</v>
      </c>
      <c r="E265" t="str">
        <v>No</v>
      </c>
    </row>
    <row r="266" spans="1:5" x14ac:dyDescent="0.25">
      <c r="A266">
        <v>240</v>
      </c>
      <c r="B266">
        <v>69.945287924333741</v>
      </c>
      <c r="C266">
        <v>-2.1383203232673367</v>
      </c>
      <c r="E266" t="str">
        <v>No</v>
      </c>
    </row>
    <row r="267" spans="1:5" x14ac:dyDescent="0.25">
      <c r="A267">
        <v>241</v>
      </c>
      <c r="B267">
        <v>77.29343695285597</v>
      </c>
      <c r="C267">
        <v>-2.6282303670280669</v>
      </c>
      <c r="E267" t="str">
        <v>No</v>
      </c>
    </row>
    <row r="268" spans="1:5" x14ac:dyDescent="0.25">
      <c r="A268">
        <v>242</v>
      </c>
      <c r="B268">
        <v>70.946943180305297</v>
      </c>
      <c r="C268">
        <v>6.0771790796796097</v>
      </c>
      <c r="E268" t="str">
        <v>No</v>
      </c>
    </row>
    <row r="269" spans="1:5" x14ac:dyDescent="0.25">
      <c r="A269">
        <v>243</v>
      </c>
      <c r="B269">
        <v>67.598387725511571</v>
      </c>
      <c r="C269">
        <v>-9.6979043147447683</v>
      </c>
      <c r="E269" t="str">
        <v>No</v>
      </c>
    </row>
    <row r="270" spans="1:5" x14ac:dyDescent="0.25">
      <c r="A270">
        <v>244</v>
      </c>
      <c r="B270">
        <v>77.336946491317548</v>
      </c>
      <c r="C270">
        <v>-3.384990459698642</v>
      </c>
      <c r="E270" t="str">
        <v>No</v>
      </c>
    </row>
    <row r="271" spans="1:5" x14ac:dyDescent="0.25">
      <c r="A271">
        <v>245</v>
      </c>
      <c r="B271">
        <v>75.980409604403008</v>
      </c>
      <c r="C271">
        <v>1.1785170811639887</v>
      </c>
      <c r="E271" t="str">
        <v>No</v>
      </c>
    </row>
    <row r="272" spans="1:5" x14ac:dyDescent="0.25">
      <c r="A272">
        <v>246</v>
      </c>
      <c r="B272">
        <v>80.526805693263157</v>
      </c>
      <c r="C272">
        <v>12.482641277826048</v>
      </c>
      <c r="E272" t="str">
        <v>No</v>
      </c>
    </row>
    <row r="273" spans="1:5" x14ac:dyDescent="0.25">
      <c r="A273">
        <v>247</v>
      </c>
      <c r="B273">
        <v>72.024369513714817</v>
      </c>
      <c r="C273">
        <v>8.3377464716167822</v>
      </c>
      <c r="E273" t="str">
        <v>No</v>
      </c>
    </row>
    <row r="274" spans="1:5" x14ac:dyDescent="0.25">
      <c r="A274">
        <v>248</v>
      </c>
      <c r="B274">
        <v>86.408198410451575</v>
      </c>
      <c r="C274">
        <v>6.1130130550141217</v>
      </c>
      <c r="E274" t="str">
        <v>No</v>
      </c>
    </row>
    <row r="275" spans="1:5" x14ac:dyDescent="0.25">
      <c r="A275">
        <v>249</v>
      </c>
      <c r="B275">
        <v>75.678362930859791</v>
      </c>
      <c r="C275">
        <v>-3.0151959004424924</v>
      </c>
      <c r="E275" t="str">
        <v>No</v>
      </c>
    </row>
    <row r="276" spans="1:5" x14ac:dyDescent="0.25">
      <c r="A276">
        <v>250</v>
      </c>
      <c r="B276">
        <v>80.144777074827687</v>
      </c>
      <c r="C276">
        <v>-1.9424663941863827</v>
      </c>
      <c r="E276" t="str">
        <v>No</v>
      </c>
    </row>
    <row r="277" spans="1:5" x14ac:dyDescent="0.25">
      <c r="A277">
        <v>251</v>
      </c>
      <c r="B277">
        <v>80.898560384819888</v>
      </c>
      <c r="C277">
        <v>9.5931438768188144</v>
      </c>
      <c r="E277" t="str">
        <v>No</v>
      </c>
    </row>
    <row r="278" spans="1:5" x14ac:dyDescent="0.25">
      <c r="A278">
        <v>252</v>
      </c>
      <c r="B278">
        <v>86.069496694736131</v>
      </c>
      <c r="C278">
        <v>-9.3876567172672338</v>
      </c>
      <c r="E278" t="str">
        <v>No</v>
      </c>
    </row>
    <row r="279" spans="1:5" x14ac:dyDescent="0.25">
      <c r="A279">
        <v>253</v>
      </c>
      <c r="B279">
        <v>80.498322559453769</v>
      </c>
      <c r="C279">
        <v>1.0201937324923307</v>
      </c>
      <c r="E279" t="str">
        <v>No</v>
      </c>
    </row>
    <row r="280" spans="1:5" x14ac:dyDescent="0.25">
      <c r="A280">
        <v>254</v>
      </c>
      <c r="B280">
        <v>70.752789245954517</v>
      </c>
      <c r="C280">
        <v>-3.4373609507474185</v>
      </c>
      <c r="E280" t="str">
        <v>No</v>
      </c>
    </row>
    <row r="281" spans="1:5" x14ac:dyDescent="0.25">
      <c r="A281">
        <v>255</v>
      </c>
      <c r="B281">
        <v>80.09550156929977</v>
      </c>
      <c r="C281">
        <v>-0.59890022261846809</v>
      </c>
      <c r="E281" t="str">
        <v>No</v>
      </c>
    </row>
    <row r="282" spans="1:5" x14ac:dyDescent="0.25">
      <c r="A282">
        <v>256</v>
      </c>
      <c r="B282">
        <v>83.343488144889918</v>
      </c>
      <c r="C282">
        <v>3.1038504590354847</v>
      </c>
      <c r="E282" t="str">
        <v>No</v>
      </c>
    </row>
    <row r="283" spans="1:5" x14ac:dyDescent="0.25">
      <c r="A283">
        <v>257</v>
      </c>
      <c r="B283">
        <v>83.901844846075349</v>
      </c>
      <c r="C283">
        <v>9.7929617500938519</v>
      </c>
      <c r="E283" t="str">
        <v>No</v>
      </c>
    </row>
    <row r="284" spans="1:5" x14ac:dyDescent="0.25">
      <c r="A284">
        <v>258</v>
      </c>
      <c r="B284">
        <v>76.384929996148003</v>
      </c>
      <c r="C284">
        <v>3.1046046327952013</v>
      </c>
      <c r="E284" t="str">
        <v>No</v>
      </c>
    </row>
    <row r="285" spans="1:5" x14ac:dyDescent="0.25">
      <c r="A285">
        <v>259</v>
      </c>
      <c r="B285">
        <v>80.477869003619958</v>
      </c>
      <c r="C285">
        <v>-8.5729897802405617</v>
      </c>
      <c r="E285" t="str">
        <v>No</v>
      </c>
    </row>
    <row r="286" spans="1:5" x14ac:dyDescent="0.25">
      <c r="A286">
        <v>260</v>
      </c>
      <c r="B286">
        <v>85.510945325317891</v>
      </c>
      <c r="C286">
        <v>-8.0970862855227921</v>
      </c>
      <c r="E286" t="str">
        <v>No</v>
      </c>
    </row>
    <row r="287" spans="1:5" x14ac:dyDescent="0.25">
      <c r="A287">
        <v>261</v>
      </c>
      <c r="B287">
        <v>76.992336286516974</v>
      </c>
      <c r="C287">
        <v>-8.5238026901110686</v>
      </c>
      <c r="E287" t="str">
        <v>No</v>
      </c>
    </row>
    <row r="288" spans="1:5" x14ac:dyDescent="0.25">
      <c r="A288">
        <v>262</v>
      </c>
      <c r="B288">
        <v>76.29932661348758</v>
      </c>
      <c r="C288">
        <v>-3.306156181125985</v>
      </c>
      <c r="E288" t="str">
        <v>No</v>
      </c>
    </row>
    <row r="289" spans="1:5" x14ac:dyDescent="0.25">
      <c r="A289">
        <v>263</v>
      </c>
      <c r="B289">
        <v>86.272341203885986</v>
      </c>
      <c r="C289">
        <v>-3.0463351891633863</v>
      </c>
      <c r="E289" t="str">
        <v>No</v>
      </c>
    </row>
    <row r="290" spans="1:5" x14ac:dyDescent="0.25">
      <c r="A290">
        <v>264</v>
      </c>
      <c r="B290">
        <v>86.841370825713369</v>
      </c>
      <c r="C290">
        <v>-6.4099561896078683</v>
      </c>
      <c r="E290" t="str">
        <v>No</v>
      </c>
    </row>
    <row r="291" spans="1:5" x14ac:dyDescent="0.25">
      <c r="A291">
        <v>265</v>
      </c>
      <c r="B291">
        <v>85.981552671677548</v>
      </c>
      <c r="C291">
        <v>-4.316897895058645</v>
      </c>
      <c r="E291" t="str">
        <v>No</v>
      </c>
    </row>
    <row r="292" spans="1:5" x14ac:dyDescent="0.25">
      <c r="A292">
        <v>266</v>
      </c>
      <c r="B292">
        <v>86.287348246151453</v>
      </c>
      <c r="C292">
        <v>5.6210330666968531</v>
      </c>
      <c r="E292" t="str">
        <v>No</v>
      </c>
    </row>
    <row r="293" spans="1:5" x14ac:dyDescent="0.25">
      <c r="A293">
        <v>267</v>
      </c>
      <c r="B293">
        <v>72.203237272140186</v>
      </c>
      <c r="C293">
        <v>-6.5272031405464901</v>
      </c>
      <c r="E293" t="str">
        <v>No</v>
      </c>
    </row>
    <row r="294" spans="1:5" x14ac:dyDescent="0.25">
      <c r="A294">
        <v>268</v>
      </c>
      <c r="B294">
        <v>79.386992655904436</v>
      </c>
      <c r="C294">
        <v>-3.1511442640346417</v>
      </c>
      <c r="E294" t="str">
        <v>No</v>
      </c>
    </row>
    <row r="295" spans="1:5" x14ac:dyDescent="0.25">
      <c r="A295">
        <v>269</v>
      </c>
      <c r="B295">
        <v>76.950707998083544</v>
      </c>
      <c r="C295">
        <v>4.5960929894936555</v>
      </c>
      <c r="E295" t="str">
        <v>No</v>
      </c>
    </row>
    <row r="296" spans="1:5" x14ac:dyDescent="0.25">
      <c r="A296">
        <v>270</v>
      </c>
      <c r="B296">
        <v>76.687040629863134</v>
      </c>
      <c r="C296">
        <v>7.0729167172026592</v>
      </c>
      <c r="E296" t="str">
        <v>No</v>
      </c>
    </row>
    <row r="297" spans="1:5" x14ac:dyDescent="0.25">
      <c r="A297">
        <v>271</v>
      </c>
      <c r="B297">
        <v>73.79273190039163</v>
      </c>
      <c r="C297">
        <v>2.8469975513176706</v>
      </c>
      <c r="E297" t="str">
        <v>No</v>
      </c>
    </row>
    <row r="298" spans="1:5" x14ac:dyDescent="0.25">
      <c r="A298">
        <v>272</v>
      </c>
      <c r="B298">
        <v>76.293539981689008</v>
      </c>
      <c r="C298">
        <v>-2.6635687577821017</v>
      </c>
      <c r="E298" t="str">
        <v>No</v>
      </c>
    </row>
    <row r="299" spans="1:5" x14ac:dyDescent="0.25">
      <c r="A299">
        <v>273</v>
      </c>
      <c r="B299">
        <v>77.104376751001524</v>
      </c>
      <c r="C299">
        <v>9.7449091001444827</v>
      </c>
      <c r="E299" t="str">
        <v>No</v>
      </c>
    </row>
    <row r="300" spans="1:5" x14ac:dyDescent="0.25">
      <c r="A300">
        <v>274</v>
      </c>
      <c r="B300">
        <v>68.501283827551021</v>
      </c>
      <c r="C300">
        <v>-1.6526084732417274</v>
      </c>
      <c r="E300" t="str">
        <v>No</v>
      </c>
    </row>
    <row r="301" spans="1:5" x14ac:dyDescent="0.25">
      <c r="A301">
        <v>275</v>
      </c>
      <c r="B301">
        <v>74.04170145079101</v>
      </c>
      <c r="C301">
        <v>-0.98389471523840655</v>
      </c>
      <c r="E301" t="str">
        <v>No</v>
      </c>
    </row>
    <row r="302" spans="1:5" x14ac:dyDescent="0.25">
      <c r="A302">
        <v>276</v>
      </c>
      <c r="B302">
        <v>72.812914174528458</v>
      </c>
      <c r="C302">
        <v>1.3136229728958426</v>
      </c>
      <c r="E302" t="str">
        <v>No</v>
      </c>
    </row>
    <row r="303" spans="1:5" x14ac:dyDescent="0.25">
      <c r="A303">
        <v>277</v>
      </c>
      <c r="B303">
        <v>74.450860735409947</v>
      </c>
      <c r="C303">
        <v>5.4876387315349575</v>
      </c>
      <c r="E303" t="str">
        <v>No</v>
      </c>
    </row>
    <row r="304" spans="1:5" x14ac:dyDescent="0.25">
      <c r="A304">
        <v>278</v>
      </c>
      <c r="B304">
        <v>83.726179954182967</v>
      </c>
      <c r="C304">
        <v>-5.0892953780189742</v>
      </c>
      <c r="E304" t="str">
        <v>No</v>
      </c>
    </row>
    <row r="305" spans="1:5" x14ac:dyDescent="0.25">
      <c r="A305">
        <v>279</v>
      </c>
      <c r="B305">
        <v>77.70051638775044</v>
      </c>
      <c r="C305">
        <v>-12.255088367823035</v>
      </c>
      <c r="E305" t="str">
        <v>No</v>
      </c>
    </row>
    <row r="306" spans="1:5" x14ac:dyDescent="0.25">
      <c r="A306">
        <v>280</v>
      </c>
      <c r="B306">
        <v>71.278094010784883</v>
      </c>
      <c r="C306">
        <v>3.4337899445253157</v>
      </c>
      <c r="E306" t="str">
        <v>No</v>
      </c>
    </row>
    <row r="307" spans="1:5" x14ac:dyDescent="0.25">
      <c r="A307">
        <v>281</v>
      </c>
      <c r="B307">
        <v>72.573735505819755</v>
      </c>
      <c r="C307">
        <v>-1.0049223365921591</v>
      </c>
      <c r="E307" t="str">
        <v>No</v>
      </c>
    </row>
    <row r="308" spans="1:5" x14ac:dyDescent="0.25">
      <c r="A308">
        <v>282</v>
      </c>
      <c r="B308">
        <v>85.58607382025113</v>
      </c>
      <c r="C308">
        <v>5.904908472369371</v>
      </c>
      <c r="E308" t="str">
        <v>No</v>
      </c>
    </row>
    <row r="309" spans="1:5" x14ac:dyDescent="0.25">
      <c r="A309">
        <v>283</v>
      </c>
      <c r="B309">
        <v>69.95580758135273</v>
      </c>
      <c r="C309">
        <v>-2.9835552428587278</v>
      </c>
      <c r="E309" t="str">
        <v>No</v>
      </c>
    </row>
    <row r="310" spans="1:5" x14ac:dyDescent="0.25">
      <c r="A310">
        <v>284</v>
      </c>
      <c r="B310">
        <v>74.65007602373143</v>
      </c>
      <c r="C310">
        <v>1.0290952798571738</v>
      </c>
      <c r="E310" t="str">
        <v>No</v>
      </c>
    </row>
    <row r="311" spans="1:5" x14ac:dyDescent="0.25">
      <c r="A311">
        <v>285</v>
      </c>
      <c r="B311">
        <v>76.555968312448087</v>
      </c>
      <c r="C311">
        <v>-9.7265103154239938</v>
      </c>
      <c r="E311" t="str">
        <v>No</v>
      </c>
    </row>
    <row r="312" spans="1:5" x14ac:dyDescent="0.25">
      <c r="A312">
        <v>286</v>
      </c>
      <c r="B312">
        <v>78.286952426237562</v>
      </c>
      <c r="C312">
        <v>8.4926671354817387</v>
      </c>
      <c r="E312" t="str">
        <v>No</v>
      </c>
    </row>
    <row r="313" spans="1:5" x14ac:dyDescent="0.25">
      <c r="A313">
        <v>287</v>
      </c>
      <c r="B313">
        <v>86.57582868721704</v>
      </c>
      <c r="C313">
        <v>-3.2346850106303435</v>
      </c>
      <c r="E313" t="str">
        <v>No</v>
      </c>
    </row>
    <row r="314" spans="1:5" x14ac:dyDescent="0.25">
      <c r="A314">
        <v>288</v>
      </c>
      <c r="B314">
        <v>75.538902815169962</v>
      </c>
      <c r="C314">
        <v>-9.3889015935573639</v>
      </c>
      <c r="E314" t="str">
        <v>No</v>
      </c>
    </row>
    <row r="315" spans="1:5" x14ac:dyDescent="0.25">
      <c r="A315">
        <v>289</v>
      </c>
      <c r="B315">
        <v>73.742272207166423</v>
      </c>
      <c r="C315">
        <v>-7.5646525578735293</v>
      </c>
      <c r="E315" t="str">
        <v>No</v>
      </c>
    </row>
    <row r="316" spans="1:5" x14ac:dyDescent="0.25">
      <c r="A316">
        <v>290</v>
      </c>
      <c r="B316">
        <v>83.697196710408576</v>
      </c>
      <c r="C316">
        <v>10.481321400080517</v>
      </c>
      <c r="E316" t="str">
        <v>No</v>
      </c>
    </row>
    <row r="317" spans="1:5" x14ac:dyDescent="0.25">
      <c r="A317">
        <v>291</v>
      </c>
      <c r="B317">
        <v>86.339566200820911</v>
      </c>
      <c r="C317">
        <v>3.2929518200975849</v>
      </c>
      <c r="E317" t="str">
        <v>No</v>
      </c>
    </row>
    <row r="318" spans="1:5" x14ac:dyDescent="0.25">
      <c r="A318">
        <v>292</v>
      </c>
      <c r="B318">
        <v>68.320128711481914</v>
      </c>
      <c r="C318">
        <v>3.5312403209376839</v>
      </c>
      <c r="E318" t="str">
        <v>No</v>
      </c>
    </row>
    <row r="319" spans="1:5" x14ac:dyDescent="0.25">
      <c r="A319">
        <v>293</v>
      </c>
      <c r="B319">
        <v>86.943589089503746</v>
      </c>
      <c r="C319">
        <v>-1.0180358868551451</v>
      </c>
      <c r="E319" t="str">
        <v>No</v>
      </c>
    </row>
    <row r="320" spans="1:5" x14ac:dyDescent="0.25">
      <c r="A320">
        <v>294</v>
      </c>
      <c r="B320">
        <v>81.743684881690939</v>
      </c>
      <c r="C320">
        <v>-9.1004700733103334</v>
      </c>
      <c r="E320" t="str">
        <v>No</v>
      </c>
    </row>
    <row r="321" spans="1:5" x14ac:dyDescent="0.25">
      <c r="A321">
        <v>295</v>
      </c>
      <c r="B321">
        <v>70.776969652068118</v>
      </c>
      <c r="C321">
        <v>0.59238593383608418</v>
      </c>
      <c r="E321" t="str">
        <v>No</v>
      </c>
    </row>
    <row r="322" spans="1:5" x14ac:dyDescent="0.25">
      <c r="A322">
        <v>296</v>
      </c>
      <c r="B322">
        <v>69.332006327779084</v>
      </c>
      <c r="C322">
        <v>-13.173799923484282</v>
      </c>
      <c r="E322" t="str">
        <v>No</v>
      </c>
    </row>
    <row r="323" spans="1:5" x14ac:dyDescent="0.25">
      <c r="A323">
        <v>297</v>
      </c>
      <c r="B323">
        <v>68.598477909081254</v>
      </c>
      <c r="C323">
        <v>-4.4393976263032471</v>
      </c>
      <c r="E323" t="str">
        <v>No</v>
      </c>
    </row>
    <row r="324" spans="1:5" x14ac:dyDescent="0.25">
      <c r="A324">
        <v>298</v>
      </c>
      <c r="B324">
        <v>79.430857998023981</v>
      </c>
      <c r="C324">
        <v>-0.87785667633048092</v>
      </c>
      <c r="E324" t="str">
        <v>No</v>
      </c>
    </row>
    <row r="325" spans="1:5" x14ac:dyDescent="0.25">
      <c r="A325">
        <v>299</v>
      </c>
      <c r="B325">
        <v>73.437651085757821</v>
      </c>
      <c r="C325">
        <v>10.519398887044275</v>
      </c>
      <c r="E325" t="str">
        <v>No</v>
      </c>
    </row>
    <row r="326" spans="1:5" x14ac:dyDescent="0.25">
      <c r="A326">
        <v>300</v>
      </c>
      <c r="B326">
        <v>77.637242265543875</v>
      </c>
      <c r="C326">
        <v>-5.8448667550279794</v>
      </c>
      <c r="E326" t="str">
        <v>No</v>
      </c>
    </row>
    <row r="327" spans="1:5" x14ac:dyDescent="0.25">
      <c r="A327">
        <v>301</v>
      </c>
      <c r="B327">
        <v>70.695697270059696</v>
      </c>
      <c r="C327">
        <v>4.3608335129232074</v>
      </c>
      <c r="E327" t="str">
        <v>No</v>
      </c>
    </row>
    <row r="328" spans="1:5" x14ac:dyDescent="0.25">
      <c r="A328">
        <v>302</v>
      </c>
      <c r="B328">
        <v>86.432647384127932</v>
      </c>
      <c r="C328">
        <v>-5.9456118217681393</v>
      </c>
      <c r="E328" t="str">
        <v>No</v>
      </c>
    </row>
    <row r="329" spans="1:5" x14ac:dyDescent="0.25">
      <c r="A329">
        <v>303</v>
      </c>
      <c r="B329">
        <v>78.581042434730705</v>
      </c>
      <c r="C329">
        <v>7.1254878297001909</v>
      </c>
      <c r="E329" t="str">
        <v>No</v>
      </c>
    </row>
    <row r="330" spans="1:5" x14ac:dyDescent="0.25">
      <c r="A330">
        <v>304</v>
      </c>
      <c r="B330">
        <v>83.832406150310021</v>
      </c>
      <c r="C330">
        <v>0.75369112413947903</v>
      </c>
      <c r="E330" t="str">
        <v>No</v>
      </c>
    </row>
    <row r="331" spans="1:5" x14ac:dyDescent="0.25">
      <c r="A331">
        <v>305</v>
      </c>
      <c r="B331">
        <v>73.766835965217695</v>
      </c>
      <c r="C331">
        <v>-2.1777576376388907</v>
      </c>
      <c r="E331" t="str">
        <v>No</v>
      </c>
    </row>
    <row r="332" spans="1:5" x14ac:dyDescent="0.25">
      <c r="A332">
        <v>306</v>
      </c>
      <c r="B332">
        <v>85.235404488062656</v>
      </c>
      <c r="C332">
        <v>-5.469030292392759</v>
      </c>
      <c r="E332" t="str">
        <v>No</v>
      </c>
    </row>
    <row r="333" spans="1:5" x14ac:dyDescent="0.25">
      <c r="A333">
        <v>307</v>
      </c>
      <c r="B333">
        <v>76.084298145196271</v>
      </c>
      <c r="C333">
        <v>-7.8887002398388688</v>
      </c>
      <c r="E333" t="str">
        <v>No</v>
      </c>
    </row>
    <row r="334" spans="1:5" x14ac:dyDescent="0.25">
      <c r="A334">
        <v>308</v>
      </c>
      <c r="B334">
        <v>75.104130880299692</v>
      </c>
      <c r="C334">
        <v>-9.1023509485635969</v>
      </c>
      <c r="E334" t="str">
        <v>No</v>
      </c>
    </row>
    <row r="335" spans="1:5" x14ac:dyDescent="0.25">
      <c r="A335">
        <v>309</v>
      </c>
      <c r="B335">
        <v>82.934116521249905</v>
      </c>
      <c r="C335">
        <v>-2.4197203011162998</v>
      </c>
      <c r="E335" t="str">
        <v>No</v>
      </c>
    </row>
    <row r="336" spans="1:5" x14ac:dyDescent="0.25">
      <c r="A336">
        <v>310</v>
      </c>
      <c r="B336">
        <v>75.188144957104385</v>
      </c>
      <c r="C336">
        <v>8.0312500828035098</v>
      </c>
      <c r="E336" t="str">
        <v>No</v>
      </c>
    </row>
    <row r="337" spans="1:5" x14ac:dyDescent="0.25">
      <c r="A337">
        <v>311</v>
      </c>
      <c r="B337">
        <v>84.76362957558112</v>
      </c>
      <c r="C337">
        <v>11.481166892224181</v>
      </c>
      <c r="E337" t="str">
        <v>No</v>
      </c>
    </row>
    <row r="338" spans="1:5" x14ac:dyDescent="0.25">
      <c r="A338">
        <v>312</v>
      </c>
      <c r="B338">
        <v>75.293053048579608</v>
      </c>
      <c r="C338">
        <v>-2.1844111565763029</v>
      </c>
      <c r="E338" t="str">
        <v>No</v>
      </c>
    </row>
    <row r="339" spans="1:5" x14ac:dyDescent="0.25">
      <c r="A339">
        <v>313</v>
      </c>
      <c r="B339">
        <v>69.015992843015738</v>
      </c>
      <c r="C339">
        <v>0.59998499446565745</v>
      </c>
      <c r="E339" t="str">
        <v>No</v>
      </c>
    </row>
    <row r="340" spans="1:5" x14ac:dyDescent="0.25">
      <c r="A340">
        <v>314</v>
      </c>
      <c r="B340">
        <v>76.74944553496897</v>
      </c>
      <c r="C340">
        <v>8.4304745822461342</v>
      </c>
      <c r="E340" t="str">
        <v>No</v>
      </c>
    </row>
    <row r="341" spans="1:5" x14ac:dyDescent="0.25">
      <c r="A341">
        <v>315</v>
      </c>
      <c r="B341">
        <v>82.503869324217334</v>
      </c>
      <c r="C341">
        <v>1.9883274437069645</v>
      </c>
      <c r="E341" t="str">
        <v>No</v>
      </c>
    </row>
    <row r="342" spans="1:5" x14ac:dyDescent="0.25">
      <c r="A342">
        <v>316</v>
      </c>
      <c r="B342">
        <v>69.967536902163829</v>
      </c>
      <c r="C342">
        <v>0.56846899419826968</v>
      </c>
      <c r="E342" t="str">
        <v>No</v>
      </c>
    </row>
    <row r="343" spans="1:5" x14ac:dyDescent="0.25">
      <c r="A343">
        <v>317</v>
      </c>
      <c r="B343">
        <v>70.832889839567144</v>
      </c>
      <c r="C343">
        <v>-10.341089701275244</v>
      </c>
      <c r="E343" t="str">
        <v>No</v>
      </c>
    </row>
    <row r="344" spans="1:5" x14ac:dyDescent="0.25">
      <c r="A344">
        <v>318</v>
      </c>
      <c r="B344">
        <v>80.881278551864028</v>
      </c>
      <c r="C344">
        <v>1.2864431825143754</v>
      </c>
      <c r="E344" t="str">
        <v>No</v>
      </c>
    </row>
    <row r="345" spans="1:5" x14ac:dyDescent="0.25">
      <c r="A345">
        <v>319</v>
      </c>
      <c r="B345">
        <v>86.771106034969804</v>
      </c>
      <c r="C345">
        <v>-4.859065230657805</v>
      </c>
      <c r="E345" t="str">
        <v>No</v>
      </c>
    </row>
    <row r="346" spans="1:5" x14ac:dyDescent="0.25">
      <c r="A346">
        <v>320</v>
      </c>
      <c r="B346">
        <v>70.340754460766888</v>
      </c>
      <c r="C346">
        <v>-0.3240874299009846</v>
      </c>
      <c r="E346" t="str">
        <v>No</v>
      </c>
    </row>
    <row r="347" spans="1:5" x14ac:dyDescent="0.25">
      <c r="A347">
        <v>321</v>
      </c>
      <c r="B347">
        <v>87.030534537969345</v>
      </c>
      <c r="C347">
        <v>7.0457203113485605</v>
      </c>
      <c r="E347" t="str">
        <v>No</v>
      </c>
    </row>
    <row r="348" spans="1:5" x14ac:dyDescent="0.25">
      <c r="A348">
        <v>322</v>
      </c>
      <c r="B348">
        <v>76.043553408101872</v>
      </c>
      <c r="C348">
        <v>-1.6427610048165775</v>
      </c>
      <c r="E348" t="str">
        <v>No</v>
      </c>
    </row>
    <row r="349" spans="1:5" x14ac:dyDescent="0.25">
      <c r="A349">
        <v>323</v>
      </c>
      <c r="B349">
        <v>82.583216587930593</v>
      </c>
      <c r="C349">
        <v>6.9238543356075013</v>
      </c>
      <c r="E349" t="str">
        <v>No</v>
      </c>
    </row>
    <row r="350" spans="1:5" x14ac:dyDescent="0.25">
      <c r="A350">
        <v>324</v>
      </c>
      <c r="B350">
        <v>80.04871423136953</v>
      </c>
      <c r="C350">
        <v>1.3962062084064684</v>
      </c>
      <c r="E350" t="str">
        <v>No</v>
      </c>
    </row>
    <row r="351" spans="1:5" x14ac:dyDescent="0.25">
      <c r="A351">
        <v>325</v>
      </c>
      <c r="B351">
        <v>86.411210743901449</v>
      </c>
      <c r="C351">
        <v>-4.3845567500227531</v>
      </c>
      <c r="E351" t="str">
        <v>No</v>
      </c>
    </row>
    <row r="352" spans="1:5" x14ac:dyDescent="0.25">
      <c r="A352">
        <v>326</v>
      </c>
      <c r="B352">
        <v>84.08004558421564</v>
      </c>
      <c r="C352">
        <v>2.5096740172947563</v>
      </c>
      <c r="E352" t="str">
        <v>No</v>
      </c>
    </row>
    <row r="353" spans="1:5" x14ac:dyDescent="0.25">
      <c r="A353">
        <v>327</v>
      </c>
      <c r="B353">
        <v>74.446042568265995</v>
      </c>
      <c r="C353">
        <v>-1.1326582404551004</v>
      </c>
      <c r="E353" t="str">
        <v>No</v>
      </c>
    </row>
    <row r="354" spans="1:5" x14ac:dyDescent="0.25">
      <c r="A354">
        <v>328</v>
      </c>
      <c r="B354">
        <v>73.045768386910538</v>
      </c>
      <c r="C354">
        <v>-9.1005780449554408</v>
      </c>
      <c r="E354" t="str">
        <v>No</v>
      </c>
    </row>
    <row r="355" spans="1:5" x14ac:dyDescent="0.25">
      <c r="A355">
        <v>329</v>
      </c>
      <c r="B355">
        <v>78.203588445142003</v>
      </c>
      <c r="C355">
        <v>-6.521428674222804</v>
      </c>
      <c r="E355" t="str">
        <v>No</v>
      </c>
    </row>
    <row r="356" spans="1:5" x14ac:dyDescent="0.25">
      <c r="A356">
        <v>330</v>
      </c>
      <c r="B356">
        <v>75.803619492216995</v>
      </c>
      <c r="C356">
        <v>5.0812642143687015</v>
      </c>
      <c r="E356" t="str">
        <v>No</v>
      </c>
    </row>
    <row r="357" spans="1:5" x14ac:dyDescent="0.25">
      <c r="A357">
        <v>331</v>
      </c>
      <c r="B357">
        <v>72.080791891849231</v>
      </c>
      <c r="C357">
        <v>-2.7156072278328338</v>
      </c>
      <c r="E357" t="str">
        <v>No</v>
      </c>
    </row>
    <row r="358" spans="1:5" x14ac:dyDescent="0.25">
      <c r="A358">
        <v>332</v>
      </c>
      <c r="B358">
        <v>77.147994071039591</v>
      </c>
      <c r="C358">
        <v>-3.6636825167789766E-2</v>
      </c>
      <c r="E358" t="str">
        <v>No</v>
      </c>
    </row>
    <row r="359" spans="1:5" x14ac:dyDescent="0.25">
      <c r="A359">
        <v>333</v>
      </c>
      <c r="B359">
        <v>76.600417620656231</v>
      </c>
      <c r="C359">
        <v>-9.767028112314236</v>
      </c>
      <c r="E359" t="str">
        <v>No</v>
      </c>
    </row>
    <row r="360" spans="1:5" x14ac:dyDescent="0.25">
      <c r="A360">
        <v>334</v>
      </c>
      <c r="B360">
        <v>80.410846922108988</v>
      </c>
      <c r="C360">
        <v>5.8650940873705082</v>
      </c>
      <c r="E360" t="str">
        <v>No</v>
      </c>
    </row>
    <row r="361" spans="1:5" x14ac:dyDescent="0.25">
      <c r="A361">
        <v>335</v>
      </c>
      <c r="B361">
        <v>86.969335744544765</v>
      </c>
      <c r="C361">
        <v>6.7060314434671398</v>
      </c>
      <c r="E361" t="str">
        <v>No</v>
      </c>
    </row>
    <row r="362" spans="1:5" x14ac:dyDescent="0.25">
      <c r="A362">
        <v>336</v>
      </c>
      <c r="B362">
        <v>77.677181345774997</v>
      </c>
      <c r="C362">
        <v>0.83919619258890066</v>
      </c>
      <c r="E362" t="str">
        <v>No</v>
      </c>
    </row>
    <row r="363" spans="1:5" x14ac:dyDescent="0.25">
      <c r="A363">
        <v>337</v>
      </c>
      <c r="B363">
        <v>86.759808138320338</v>
      </c>
      <c r="C363">
        <v>6.189666104710156</v>
      </c>
      <c r="E363" t="str">
        <v>No</v>
      </c>
    </row>
    <row r="364" spans="1:5" x14ac:dyDescent="0.25">
      <c r="A364">
        <v>338</v>
      </c>
      <c r="B364">
        <v>83.73556014972911</v>
      </c>
      <c r="C364">
        <v>-2.7004314050155074</v>
      </c>
      <c r="E364" t="str">
        <v>No</v>
      </c>
    </row>
    <row r="365" spans="1:5" x14ac:dyDescent="0.25">
      <c r="A365">
        <v>339</v>
      </c>
      <c r="B365">
        <v>74.15395821741069</v>
      </c>
      <c r="C365">
        <v>8.5458905024929095</v>
      </c>
      <c r="E365" t="str">
        <v>No</v>
      </c>
    </row>
    <row r="366" spans="1:5" x14ac:dyDescent="0.25">
      <c r="A366">
        <v>340</v>
      </c>
      <c r="B366">
        <v>78.063305951714909</v>
      </c>
      <c r="C366">
        <v>-5.5471414079421066</v>
      </c>
      <c r="E366" t="str">
        <v>No</v>
      </c>
    </row>
    <row r="367" spans="1:5" x14ac:dyDescent="0.25">
      <c r="A367">
        <v>341</v>
      </c>
      <c r="B367">
        <v>85.295546805945804</v>
      </c>
      <c r="C367">
        <v>3.8086744295725907</v>
      </c>
      <c r="E367" t="str">
        <v>No</v>
      </c>
    </row>
    <row r="368" spans="1:5" x14ac:dyDescent="0.25">
      <c r="A368">
        <v>342</v>
      </c>
      <c r="B368">
        <v>74.30252765294594</v>
      </c>
      <c r="C368">
        <v>0.80095322679885328</v>
      </c>
      <c r="E368" t="str">
        <v>No</v>
      </c>
    </row>
    <row r="369" spans="1:5" x14ac:dyDescent="0.25">
      <c r="A369">
        <v>343</v>
      </c>
      <c r="B369">
        <v>71.496106530190445</v>
      </c>
      <c r="C369">
        <v>-4.0613392207900461</v>
      </c>
      <c r="E369" t="str">
        <v>No</v>
      </c>
    </row>
    <row r="370" spans="1:5" x14ac:dyDescent="0.25">
      <c r="A370">
        <v>344</v>
      </c>
      <c r="B370">
        <v>86.382934428181983</v>
      </c>
      <c r="C370">
        <v>0.86188615678422309</v>
      </c>
      <c r="E370" t="str">
        <v>No</v>
      </c>
    </row>
    <row r="371" spans="1:5" x14ac:dyDescent="0.25">
      <c r="A371">
        <v>345</v>
      </c>
      <c r="B371">
        <v>72.173434812768519</v>
      </c>
      <c r="C371">
        <v>-0.77834287006972147</v>
      </c>
      <c r="E371" t="str">
        <v>No</v>
      </c>
    </row>
    <row r="372" spans="1:5" x14ac:dyDescent="0.25">
      <c r="A372">
        <v>346</v>
      </c>
      <c r="B372">
        <v>85.401677938269415</v>
      </c>
      <c r="C372">
        <v>1.0314143211496827</v>
      </c>
      <c r="E372" t="str">
        <v>No</v>
      </c>
    </row>
    <row r="373" spans="1:5" x14ac:dyDescent="0.25">
      <c r="A373">
        <v>347</v>
      </c>
      <c r="B373">
        <v>68.679651553652263</v>
      </c>
      <c r="C373">
        <v>-0.43614939215076731</v>
      </c>
      <c r="E373" t="str">
        <v>No</v>
      </c>
    </row>
    <row r="374" spans="1:5" x14ac:dyDescent="0.25">
      <c r="A374">
        <v>348</v>
      </c>
      <c r="B374">
        <v>70.626590523383982</v>
      </c>
      <c r="C374">
        <v>6.6995988881017183</v>
      </c>
      <c r="E374" t="str">
        <v>No</v>
      </c>
    </row>
    <row r="375" spans="1:5" x14ac:dyDescent="0.25">
      <c r="A375">
        <v>349</v>
      </c>
      <c r="B375">
        <v>81.92744828896366</v>
      </c>
      <c r="C375">
        <v>5.7071047477503356</v>
      </c>
      <c r="E375" t="str">
        <v>No</v>
      </c>
    </row>
    <row r="376" spans="1:5" x14ac:dyDescent="0.25">
      <c r="A376">
        <v>350</v>
      </c>
      <c r="B376">
        <v>86.286048289970552</v>
      </c>
      <c r="C376">
        <v>-1.2383437650064479</v>
      </c>
      <c r="E376" t="str">
        <v>No</v>
      </c>
    </row>
    <row r="377" spans="1:5" x14ac:dyDescent="0.25">
      <c r="A377">
        <v>351</v>
      </c>
      <c r="B377">
        <v>72.860069812199086</v>
      </c>
      <c r="C377">
        <v>0.39674032908420998</v>
      </c>
      <c r="E377" t="str">
        <v>No</v>
      </c>
    </row>
    <row r="378" spans="1:5" x14ac:dyDescent="0.25">
      <c r="A378">
        <v>352</v>
      </c>
      <c r="B378">
        <v>75.340166667840094</v>
      </c>
      <c r="C378">
        <v>10.797875109154205</v>
      </c>
      <c r="E378" t="str">
        <v>No</v>
      </c>
    </row>
    <row r="379" spans="1:5" x14ac:dyDescent="0.25">
      <c r="A379">
        <v>353</v>
      </c>
      <c r="B379">
        <v>76.932587392961267</v>
      </c>
      <c r="C379">
        <v>-3.6308788961762701</v>
      </c>
      <c r="E379" t="str">
        <v>No</v>
      </c>
    </row>
    <row r="380" spans="1:5" x14ac:dyDescent="0.25">
      <c r="A380">
        <v>354</v>
      </c>
      <c r="B380">
        <v>76.826047934091378</v>
      </c>
      <c r="C380">
        <v>0.93217813088232049</v>
      </c>
      <c r="E380" t="str">
        <v>No</v>
      </c>
    </row>
    <row r="381" spans="1:5" x14ac:dyDescent="0.25">
      <c r="A381">
        <v>355</v>
      </c>
      <c r="B381">
        <v>79.922925165094057</v>
      </c>
      <c r="C381">
        <v>-9.9420254377700559</v>
      </c>
      <c r="E381" t="str">
        <v>No</v>
      </c>
    </row>
    <row r="382" spans="1:5" x14ac:dyDescent="0.25">
      <c r="A382">
        <v>356</v>
      </c>
      <c r="B382">
        <v>86.956415367615648</v>
      </c>
      <c r="C382">
        <v>-5.2367952404644456</v>
      </c>
      <c r="E382" t="str">
        <v>No</v>
      </c>
    </row>
    <row r="383" spans="1:5" x14ac:dyDescent="0.25">
      <c r="A383">
        <v>357</v>
      </c>
      <c r="B383">
        <v>80.373269893262375</v>
      </c>
      <c r="C383">
        <v>2.8144363445371283</v>
      </c>
      <c r="E383" t="str">
        <v>No</v>
      </c>
    </row>
    <row r="384" spans="1:5" x14ac:dyDescent="0.25">
      <c r="A384">
        <v>358</v>
      </c>
      <c r="B384">
        <v>86.151467899028447</v>
      </c>
      <c r="C384">
        <v>-11.650802076617452</v>
      </c>
      <c r="E384" t="str">
        <v>No</v>
      </c>
    </row>
    <row r="385" spans="1:5" x14ac:dyDescent="0.25">
      <c r="A385">
        <v>359</v>
      </c>
      <c r="B385">
        <v>78.390546189807964</v>
      </c>
      <c r="C385">
        <v>6.9118817169823359</v>
      </c>
      <c r="E385" t="str">
        <v>No</v>
      </c>
    </row>
    <row r="386" spans="1:5" x14ac:dyDescent="0.25">
      <c r="A386">
        <v>360</v>
      </c>
      <c r="B386">
        <v>68.268425472351808</v>
      </c>
      <c r="C386">
        <v>-0.1020063040274124</v>
      </c>
      <c r="E386" t="str">
        <v>No</v>
      </c>
    </row>
    <row r="387" spans="1:5" x14ac:dyDescent="0.25">
      <c r="A387">
        <v>361</v>
      </c>
      <c r="B387">
        <v>77.121994102879768</v>
      </c>
      <c r="C387">
        <v>1.1510867593452332</v>
      </c>
      <c r="E387" t="str">
        <v>No</v>
      </c>
    </row>
    <row r="388" spans="1:5" x14ac:dyDescent="0.25">
      <c r="A388">
        <v>362</v>
      </c>
      <c r="B388">
        <v>81.26069691647389</v>
      </c>
      <c r="C388">
        <v>2.4696244527869169</v>
      </c>
      <c r="E388" t="str">
        <v>No</v>
      </c>
    </row>
    <row r="389" spans="1:5" x14ac:dyDescent="0.25">
      <c r="A389">
        <v>363</v>
      </c>
      <c r="B389">
        <v>78.017525084841935</v>
      </c>
      <c r="C389">
        <v>13.247574581346669</v>
      </c>
      <c r="E389" t="str">
        <v>No</v>
      </c>
    </row>
    <row r="390" spans="1:5" x14ac:dyDescent="0.25">
      <c r="A390">
        <v>364</v>
      </c>
      <c r="B390">
        <v>76.957371255689537</v>
      </c>
      <c r="C390">
        <v>7.3126993413891626</v>
      </c>
      <c r="E390" t="str">
        <v>No</v>
      </c>
    </row>
    <row r="391" spans="1:5" x14ac:dyDescent="0.25">
      <c r="A391">
        <v>365</v>
      </c>
      <c r="B391">
        <v>68.554606270899114</v>
      </c>
      <c r="C391">
        <v>4.437990577225591</v>
      </c>
      <c r="E391" t="str">
        <v>No</v>
      </c>
    </row>
    <row r="392" spans="1:5" x14ac:dyDescent="0.25">
      <c r="A392">
        <v>366</v>
      </c>
      <c r="B392">
        <v>80.280383460648267</v>
      </c>
      <c r="C392">
        <v>2.5792524251006341</v>
      </c>
      <c r="E392" t="str">
        <v>No</v>
      </c>
    </row>
    <row r="393" spans="1:5" x14ac:dyDescent="0.25">
      <c r="A393">
        <v>367</v>
      </c>
      <c r="B393">
        <v>74.983812522292268</v>
      </c>
      <c r="C393">
        <v>2.2103806855950268</v>
      </c>
      <c r="E393" t="str">
        <v>No</v>
      </c>
    </row>
    <row r="394" spans="1:5" x14ac:dyDescent="0.25">
      <c r="A394">
        <v>368</v>
      </c>
      <c r="B394">
        <v>81.956458196751868</v>
      </c>
      <c r="C394">
        <v>12.663780017823839</v>
      </c>
      <c r="E394" t="str">
        <v>No</v>
      </c>
    </row>
    <row r="395" spans="1:5" x14ac:dyDescent="0.25">
      <c r="A395">
        <v>369</v>
      </c>
      <c r="B395">
        <v>85.998268706817157</v>
      </c>
      <c r="C395">
        <v>3.0053057407789368</v>
      </c>
      <c r="E395" t="str">
        <v>No</v>
      </c>
    </row>
    <row r="396" spans="1:5" x14ac:dyDescent="0.25">
      <c r="A396">
        <v>370</v>
      </c>
      <c r="B396">
        <v>80.34215598462481</v>
      </c>
      <c r="C396">
        <v>-11.51048597036791</v>
      </c>
      <c r="E396" t="str">
        <v>No</v>
      </c>
    </row>
    <row r="397" spans="1:5" x14ac:dyDescent="0.25">
      <c r="A397">
        <v>371</v>
      </c>
      <c r="B397">
        <v>75.510656873848561</v>
      </c>
      <c r="C397">
        <v>8.5003145804009392</v>
      </c>
      <c r="E397" t="str">
        <v>No</v>
      </c>
    </row>
    <row r="398" spans="1:5" x14ac:dyDescent="0.25">
      <c r="A398">
        <v>372</v>
      </c>
      <c r="B398">
        <v>81.583237347966048</v>
      </c>
      <c r="C398">
        <v>-2.6041828291659499</v>
      </c>
      <c r="E398" t="str">
        <v>No</v>
      </c>
    </row>
    <row r="399" spans="1:5" x14ac:dyDescent="0.25">
      <c r="A399">
        <v>373</v>
      </c>
      <c r="B399">
        <v>72.844509222350126</v>
      </c>
      <c r="C399">
        <v>-5.3620541912690243</v>
      </c>
      <c r="E399" t="str">
        <v>No</v>
      </c>
    </row>
    <row r="400" spans="1:5" x14ac:dyDescent="0.25">
      <c r="A400">
        <v>374</v>
      </c>
      <c r="B400">
        <v>80.07171052143687</v>
      </c>
      <c r="C400">
        <v>-1.2394981535696701</v>
      </c>
      <c r="E400" t="str">
        <v>No</v>
      </c>
    </row>
    <row r="401" spans="1:5" x14ac:dyDescent="0.25">
      <c r="A401">
        <v>375</v>
      </c>
      <c r="B401">
        <v>86.783965767810827</v>
      </c>
      <c r="C401">
        <v>2.3777421442993756</v>
      </c>
      <c r="E401" t="str">
        <v>No</v>
      </c>
    </row>
    <row r="402" spans="1:5" x14ac:dyDescent="0.25">
      <c r="A402">
        <v>376</v>
      </c>
      <c r="B402">
        <v>78.592603884068097</v>
      </c>
      <c r="C402">
        <v>2.316133602294002</v>
      </c>
      <c r="E402" t="str">
        <v>No</v>
      </c>
    </row>
    <row r="403" spans="1:5" x14ac:dyDescent="0.25">
      <c r="A403">
        <v>377</v>
      </c>
      <c r="B403">
        <v>79.513971757612921</v>
      </c>
      <c r="C403">
        <v>-9.6675224163082163</v>
      </c>
      <c r="E403" t="str">
        <v>No</v>
      </c>
    </row>
    <row r="404" spans="1:5" x14ac:dyDescent="0.25">
      <c r="A404">
        <v>378</v>
      </c>
      <c r="B404">
        <v>77.635558712453701</v>
      </c>
      <c r="C404">
        <v>15.981935215768004</v>
      </c>
      <c r="E404" t="str">
        <v>No</v>
      </c>
    </row>
    <row r="405" spans="1:5" x14ac:dyDescent="0.25">
      <c r="A405">
        <v>379</v>
      </c>
      <c r="B405">
        <v>76.462330823652451</v>
      </c>
      <c r="C405">
        <v>-4.741897641424444</v>
      </c>
      <c r="E405" t="str">
        <v>No</v>
      </c>
    </row>
    <row r="406" spans="1:5" x14ac:dyDescent="0.25">
      <c r="A406">
        <v>380</v>
      </c>
      <c r="B406">
        <v>87.067359524327543</v>
      </c>
      <c r="C406">
        <v>-8.2217522693411382</v>
      </c>
      <c r="E406" t="str">
        <v>No</v>
      </c>
    </row>
    <row r="407" spans="1:5" x14ac:dyDescent="0.25">
      <c r="A407">
        <v>381</v>
      </c>
      <c r="B407">
        <v>70.61918759918575</v>
      </c>
      <c r="C407">
        <v>2.5038308562564566</v>
      </c>
      <c r="E407" t="str">
        <v>No</v>
      </c>
    </row>
    <row r="408" spans="1:5" x14ac:dyDescent="0.25">
      <c r="A408">
        <v>382</v>
      </c>
      <c r="B408">
        <v>69.697168859240179</v>
      </c>
      <c r="C408">
        <v>-5.827098089889077</v>
      </c>
      <c r="E408" t="str">
        <v>No</v>
      </c>
    </row>
    <row r="409" spans="1:5" x14ac:dyDescent="0.25">
      <c r="A409">
        <v>383</v>
      </c>
      <c r="B409">
        <v>81.332421881906498</v>
      </c>
      <c r="C409">
        <v>-1.4765209362498979</v>
      </c>
      <c r="E409" t="str">
        <v>No</v>
      </c>
    </row>
    <row r="410" spans="1:5" x14ac:dyDescent="0.25">
      <c r="A410">
        <v>384</v>
      </c>
      <c r="B410">
        <v>84.647186060926913</v>
      </c>
      <c r="C410">
        <v>2.7687205304341802</v>
      </c>
      <c r="E410" t="str">
        <v>No</v>
      </c>
    </row>
    <row r="411" spans="1:5" x14ac:dyDescent="0.25">
      <c r="A411">
        <v>385</v>
      </c>
      <c r="B411">
        <v>75.785382985493584</v>
      </c>
      <c r="C411">
        <v>2.7873806984488141</v>
      </c>
      <c r="E411" t="str">
        <v>No</v>
      </c>
    </row>
    <row r="412" spans="1:5" x14ac:dyDescent="0.25">
      <c r="A412">
        <v>386</v>
      </c>
      <c r="B412">
        <v>83.188978809442347</v>
      </c>
      <c r="C412">
        <v>8.2233865576123577</v>
      </c>
      <c r="E412" t="str">
        <v>No</v>
      </c>
    </row>
    <row r="413" spans="1:5" x14ac:dyDescent="0.25">
      <c r="A413">
        <v>387</v>
      </c>
      <c r="B413">
        <v>81.543335379114168</v>
      </c>
      <c r="C413">
        <v>0.18855091047983308</v>
      </c>
      <c r="E413" t="str">
        <v>No</v>
      </c>
    </row>
    <row r="414" spans="1:5" x14ac:dyDescent="0.25">
      <c r="A414">
        <v>388</v>
      </c>
      <c r="B414">
        <v>82.84161438424681</v>
      </c>
      <c r="C414">
        <v>-3.6774279182388057</v>
      </c>
      <c r="E414" t="str">
        <v>No</v>
      </c>
    </row>
    <row r="415" spans="1:5" x14ac:dyDescent="0.25">
      <c r="A415">
        <v>389</v>
      </c>
      <c r="B415">
        <v>85.046663010305593</v>
      </c>
      <c r="C415">
        <v>1.1055110975373026</v>
      </c>
      <c r="E415" t="str">
        <v>No</v>
      </c>
    </row>
    <row r="416" spans="1:5" x14ac:dyDescent="0.25">
      <c r="A416">
        <v>390</v>
      </c>
      <c r="B416">
        <v>81.223675764160191</v>
      </c>
      <c r="C416">
        <v>0.14521100112631302</v>
      </c>
      <c r="E416" t="str">
        <v>No</v>
      </c>
    </row>
    <row r="417" spans="1:5" x14ac:dyDescent="0.25">
      <c r="A417">
        <v>391</v>
      </c>
      <c r="B417">
        <v>75.919889845906653</v>
      </c>
      <c r="C417">
        <v>-3.9803279084218559</v>
      </c>
      <c r="E417" t="str">
        <v>No</v>
      </c>
    </row>
    <row r="418" spans="1:5" x14ac:dyDescent="0.25">
      <c r="A418">
        <v>392</v>
      </c>
      <c r="B418">
        <v>86.616760742521876</v>
      </c>
      <c r="C418">
        <v>12.584358847801127</v>
      </c>
      <c r="E418" t="str">
        <v>No</v>
      </c>
    </row>
    <row r="419" spans="1:5" x14ac:dyDescent="0.25">
      <c r="A419">
        <v>393</v>
      </c>
      <c r="B419">
        <v>71.319521511501705</v>
      </c>
      <c r="C419">
        <v>-8.1968131877412063</v>
      </c>
      <c r="E419" t="str">
        <v>No</v>
      </c>
    </row>
    <row r="420" spans="1:5" x14ac:dyDescent="0.25">
      <c r="A420">
        <v>394</v>
      </c>
      <c r="B420">
        <v>76.973170273594633</v>
      </c>
      <c r="C420">
        <v>5.0082583792186739</v>
      </c>
      <c r="E420" t="str">
        <v>No</v>
      </c>
    </row>
    <row r="421" spans="1:5" x14ac:dyDescent="0.25">
      <c r="A421">
        <v>395</v>
      </c>
      <c r="B421">
        <v>76.246625816499346</v>
      </c>
      <c r="C421">
        <v>4.0058599776662476</v>
      </c>
      <c r="E421" t="str">
        <v>No</v>
      </c>
    </row>
    <row r="422" spans="1:5" x14ac:dyDescent="0.25">
      <c r="A422">
        <v>396</v>
      </c>
      <c r="B422">
        <v>69.600129424737219</v>
      </c>
      <c r="C422">
        <v>1.6991661541674858</v>
      </c>
      <c r="E422" t="str">
        <v>No</v>
      </c>
    </row>
    <row r="423" spans="1:5" x14ac:dyDescent="0.25">
      <c r="A423">
        <v>397</v>
      </c>
      <c r="B423">
        <v>86.857054517371168</v>
      </c>
      <c r="C423">
        <v>1.157557231783727</v>
      </c>
      <c r="E423" t="str">
        <v>No</v>
      </c>
    </row>
    <row r="424" spans="1:5" x14ac:dyDescent="0.25">
      <c r="A424">
        <v>398</v>
      </c>
      <c r="B424">
        <v>68.383459207188423</v>
      </c>
      <c r="C424">
        <v>-2.114133623092826</v>
      </c>
      <c r="E424" t="str">
        <v>No</v>
      </c>
    </row>
    <row r="425" spans="1:5" x14ac:dyDescent="0.25">
      <c r="A425">
        <v>399</v>
      </c>
      <c r="B425">
        <v>83.31732519710161</v>
      </c>
      <c r="C425">
        <v>-1.050386371199906</v>
      </c>
      <c r="E425" t="str">
        <v>No</v>
      </c>
    </row>
    <row r="426" spans="1:5" x14ac:dyDescent="0.25">
      <c r="A426">
        <v>400</v>
      </c>
      <c r="B426">
        <v>83.349893648509664</v>
      </c>
      <c r="C426">
        <v>3.6931816001447402</v>
      </c>
      <c r="E426" t="str">
        <v>No</v>
      </c>
    </row>
    <row r="427" spans="1:5" x14ac:dyDescent="0.25">
      <c r="A427">
        <v>401</v>
      </c>
      <c r="B427">
        <v>69.271831703925017</v>
      </c>
      <c r="C427">
        <v>8.103299356554686</v>
      </c>
      <c r="E427" t="str">
        <v>No</v>
      </c>
    </row>
    <row r="428" spans="1:5" x14ac:dyDescent="0.25">
      <c r="A428">
        <v>402</v>
      </c>
      <c r="B428">
        <v>74.645414670589702</v>
      </c>
      <c r="C428">
        <v>-8.6636205039417007</v>
      </c>
      <c r="E428" t="str">
        <v>No</v>
      </c>
    </row>
    <row r="429" spans="1:5" x14ac:dyDescent="0.25">
      <c r="A429">
        <v>403</v>
      </c>
      <c r="B429">
        <v>71.56310244058335</v>
      </c>
      <c r="C429">
        <v>-11.021642818739849</v>
      </c>
      <c r="E429" t="str">
        <v>No</v>
      </c>
    </row>
    <row r="430" spans="1:5" x14ac:dyDescent="0.25">
      <c r="A430">
        <v>404</v>
      </c>
      <c r="B430">
        <v>85.253046703964998</v>
      </c>
      <c r="C430">
        <v>6.7940945356565976</v>
      </c>
      <c r="E430" t="str">
        <v>No</v>
      </c>
    </row>
    <row r="431" spans="1:5" x14ac:dyDescent="0.25">
      <c r="A431">
        <v>405</v>
      </c>
      <c r="B431">
        <v>80.277457424002492</v>
      </c>
      <c r="C431">
        <v>4.9590913127364047</v>
      </c>
      <c r="E431" t="str">
        <v>No</v>
      </c>
    </row>
    <row r="432" spans="1:5" x14ac:dyDescent="0.25">
      <c r="A432">
        <v>406</v>
      </c>
      <c r="B432">
        <v>71.419102837719976</v>
      </c>
      <c r="C432">
        <v>-6.5501790511193718</v>
      </c>
      <c r="E432" t="str">
        <v>No</v>
      </c>
    </row>
    <row r="433" spans="1:5" x14ac:dyDescent="0.25">
      <c r="A433">
        <v>407</v>
      </c>
      <c r="B433">
        <v>76.292634226523205</v>
      </c>
      <c r="C433">
        <v>-10.913793137855208</v>
      </c>
      <c r="E433" t="str">
        <v>No</v>
      </c>
    </row>
    <row r="434" spans="1:5" x14ac:dyDescent="0.25">
      <c r="A434">
        <v>408</v>
      </c>
      <c r="B434">
        <v>84.83041007222127</v>
      </c>
      <c r="C434">
        <v>3.8609924504022359</v>
      </c>
      <c r="E434" t="str">
        <v>No</v>
      </c>
    </row>
    <row r="435" spans="1:5" x14ac:dyDescent="0.25">
      <c r="A435">
        <v>409</v>
      </c>
      <c r="B435">
        <v>87.014676225035743</v>
      </c>
      <c r="C435">
        <v>-9.5305582423236501E-2</v>
      </c>
      <c r="E435" t="str">
        <v>No</v>
      </c>
    </row>
    <row r="436" spans="1:5" x14ac:dyDescent="0.25">
      <c r="A436">
        <v>410</v>
      </c>
      <c r="B436">
        <v>74.595151236501238</v>
      </c>
      <c r="C436">
        <v>9.3113529315944561</v>
      </c>
      <c r="E436" t="str">
        <v>No</v>
      </c>
    </row>
    <row r="437" spans="1:5" x14ac:dyDescent="0.25">
      <c r="A437">
        <v>411</v>
      </c>
      <c r="B437">
        <v>76.675554291708977</v>
      </c>
      <c r="C437">
        <v>-2.5609942323099801</v>
      </c>
      <c r="E437" t="str">
        <v>No</v>
      </c>
    </row>
    <row r="438" spans="1:5" x14ac:dyDescent="0.25">
      <c r="A438">
        <v>412</v>
      </c>
      <c r="B438">
        <v>71.686479997427682</v>
      </c>
      <c r="C438">
        <v>12.204619710852711</v>
      </c>
      <c r="E438" t="str">
        <v>No</v>
      </c>
    </row>
    <row r="439" spans="1:5" x14ac:dyDescent="0.25">
      <c r="A439">
        <v>413</v>
      </c>
      <c r="B439">
        <v>71.030359611934387</v>
      </c>
      <c r="C439">
        <v>1.8010630795913585E-2</v>
      </c>
      <c r="E439" t="str">
        <v>No</v>
      </c>
    </row>
    <row r="440" spans="1:5" x14ac:dyDescent="0.25">
      <c r="A440">
        <v>414</v>
      </c>
      <c r="B440">
        <v>77.172879857193237</v>
      </c>
      <c r="C440">
        <v>4.5038713411025668</v>
      </c>
      <c r="E440" t="str">
        <v>No</v>
      </c>
    </row>
    <row r="441" spans="1:5" x14ac:dyDescent="0.25">
      <c r="A441">
        <v>415</v>
      </c>
      <c r="B441">
        <v>76.673014096929748</v>
      </c>
      <c r="C441">
        <v>8.7602905520626564</v>
      </c>
      <c r="E441" t="str">
        <v>No</v>
      </c>
    </row>
    <row r="442" spans="1:5" x14ac:dyDescent="0.25">
      <c r="A442">
        <v>416</v>
      </c>
      <c r="B442">
        <v>86.607273241641423</v>
      </c>
      <c r="C442">
        <v>-15.295777230222328</v>
      </c>
      <c r="E442" t="str">
        <v>No</v>
      </c>
    </row>
    <row r="443" spans="1:5" x14ac:dyDescent="0.25">
      <c r="A443">
        <v>417</v>
      </c>
      <c r="B443">
        <v>68.239450263556094</v>
      </c>
      <c r="C443">
        <v>3.3554914529862003</v>
      </c>
      <c r="E443" t="str">
        <v>No</v>
      </c>
    </row>
    <row r="444" spans="1:5" x14ac:dyDescent="0.25">
      <c r="A444">
        <v>418</v>
      </c>
      <c r="B444">
        <v>70.076571268501922</v>
      </c>
      <c r="C444">
        <v>-3.4446307211544251</v>
      </c>
      <c r="E444" t="str">
        <v>No</v>
      </c>
    </row>
    <row r="445" spans="1:5" x14ac:dyDescent="0.25">
      <c r="A445">
        <v>419</v>
      </c>
      <c r="B445">
        <v>72.713645086355427</v>
      </c>
      <c r="C445">
        <v>6.1455102224962701</v>
      </c>
      <c r="E445" t="str">
        <v>No</v>
      </c>
    </row>
    <row r="446" spans="1:5" x14ac:dyDescent="0.25">
      <c r="A446">
        <v>420</v>
      </c>
      <c r="B446">
        <v>83.250105920789053</v>
      </c>
      <c r="C446">
        <v>-1.1859966089601528</v>
      </c>
      <c r="E446" t="str">
        <v>No</v>
      </c>
    </row>
    <row r="447" spans="1:5" x14ac:dyDescent="0.25">
      <c r="A447">
        <v>421</v>
      </c>
      <c r="B447">
        <v>83.397090031449352</v>
      </c>
      <c r="C447">
        <v>-10.321954055388659</v>
      </c>
      <c r="E447" t="str">
        <v>No</v>
      </c>
    </row>
    <row r="448" spans="1:5" x14ac:dyDescent="0.25">
      <c r="A448">
        <v>422</v>
      </c>
      <c r="B448">
        <v>67.286450961508891</v>
      </c>
      <c r="C448">
        <v>11.879744585038509</v>
      </c>
      <c r="E448" t="str">
        <v>No</v>
      </c>
    </row>
    <row r="449" spans="1:5" x14ac:dyDescent="0.25">
      <c r="A449">
        <v>423</v>
      </c>
      <c r="B449">
        <v>74.875525660184621</v>
      </c>
      <c r="C449">
        <v>-2.0780062284150205</v>
      </c>
      <c r="E449" t="str">
        <v>No</v>
      </c>
    </row>
    <row r="450" spans="1:5" x14ac:dyDescent="0.25">
      <c r="A450">
        <v>424</v>
      </c>
      <c r="B450">
        <v>67.372391283319104</v>
      </c>
      <c r="C450">
        <v>-0.89475682705270287</v>
      </c>
      <c r="E450" t="str">
        <v>No</v>
      </c>
    </row>
    <row r="451" spans="1:5" x14ac:dyDescent="0.25">
      <c r="A451">
        <v>425</v>
      </c>
      <c r="B451">
        <v>67.453524507934731</v>
      </c>
      <c r="C451">
        <v>5.3503262147172705</v>
      </c>
      <c r="E451" t="str">
        <v>No</v>
      </c>
    </row>
    <row r="452" spans="1:5" x14ac:dyDescent="0.25">
      <c r="A452">
        <v>426</v>
      </c>
      <c r="B452">
        <v>83.244333838206074</v>
      </c>
      <c r="C452">
        <v>-7.1769489297256683</v>
      </c>
      <c r="E452" t="str">
        <v>No</v>
      </c>
    </row>
    <row r="453" spans="1:5" x14ac:dyDescent="0.25">
      <c r="A453">
        <v>427</v>
      </c>
      <c r="B453">
        <v>72.595185669651983</v>
      </c>
      <c r="C453">
        <v>-4.6114354083131843</v>
      </c>
      <c r="E453" t="str">
        <v>No</v>
      </c>
    </row>
    <row r="454" spans="1:5" x14ac:dyDescent="0.25">
      <c r="A454">
        <v>428</v>
      </c>
      <c r="B454">
        <v>81.33785017825204</v>
      </c>
      <c r="C454">
        <v>4.8720896667560964E-2</v>
      </c>
      <c r="E454" t="str">
        <v>No</v>
      </c>
    </row>
    <row r="455" spans="1:5" x14ac:dyDescent="0.25">
      <c r="A455">
        <v>429</v>
      </c>
      <c r="B455">
        <v>81.656810947004402</v>
      </c>
      <c r="C455">
        <v>1.5941328595379929</v>
      </c>
      <c r="E455" t="str">
        <v>No</v>
      </c>
    </row>
    <row r="456" spans="1:5" x14ac:dyDescent="0.25">
      <c r="A456">
        <v>430</v>
      </c>
      <c r="B456">
        <v>77.121783009966805</v>
      </c>
      <c r="C456">
        <v>-9.9472098160097033</v>
      </c>
      <c r="E456" t="str">
        <v>No</v>
      </c>
    </row>
    <row r="457" spans="1:5" x14ac:dyDescent="0.25">
      <c r="A457">
        <v>431</v>
      </c>
      <c r="B457">
        <v>70.02665554937623</v>
      </c>
      <c r="C457">
        <v>-2.7654489459481226</v>
      </c>
      <c r="E457" t="str">
        <v>No</v>
      </c>
    </row>
    <row r="458" spans="1:5" x14ac:dyDescent="0.25">
      <c r="A458">
        <v>432</v>
      </c>
      <c r="B458">
        <v>75.918751423448754</v>
      </c>
      <c r="C458">
        <v>4.4268503648852402</v>
      </c>
      <c r="E458" t="str">
        <v>No</v>
      </c>
    </row>
    <row r="459" spans="1:5" x14ac:dyDescent="0.25">
      <c r="A459">
        <v>433</v>
      </c>
      <c r="B459">
        <v>80.360286674693299</v>
      </c>
      <c r="C459">
        <v>-3.3197178253480928</v>
      </c>
      <c r="E459" t="str">
        <v>No</v>
      </c>
    </row>
    <row r="460" spans="1:5" x14ac:dyDescent="0.25">
      <c r="A460">
        <v>434</v>
      </c>
      <c r="B460">
        <v>82.149184228872485</v>
      </c>
      <c r="C460">
        <v>13.253775460229619</v>
      </c>
      <c r="E460" t="str">
        <v>No</v>
      </c>
    </row>
    <row r="461" spans="1:5" x14ac:dyDescent="0.25">
      <c r="A461">
        <v>435</v>
      </c>
      <c r="B461">
        <v>67.942370195565218</v>
      </c>
      <c r="C461">
        <v>-0.6517656376784231</v>
      </c>
      <c r="E461" t="str">
        <v>No</v>
      </c>
    </row>
    <row r="462" spans="1:5" x14ac:dyDescent="0.25">
      <c r="A462">
        <v>436</v>
      </c>
      <c r="B462">
        <v>85.481028548414486</v>
      </c>
      <c r="C462">
        <v>0.59437476631111963</v>
      </c>
      <c r="E462" t="str">
        <v>No</v>
      </c>
    </row>
    <row r="463" spans="1:5" x14ac:dyDescent="0.25">
      <c r="A463">
        <v>437</v>
      </c>
      <c r="B463">
        <v>85.353369553531678</v>
      </c>
      <c r="C463">
        <v>5.6537527277215247</v>
      </c>
      <c r="E463" t="str">
        <v>No</v>
      </c>
    </row>
    <row r="464" spans="1:5" x14ac:dyDescent="0.25">
      <c r="A464">
        <v>438</v>
      </c>
      <c r="B464">
        <v>69.320839449843106</v>
      </c>
      <c r="C464">
        <v>-2.4028273426845033</v>
      </c>
      <c r="E464" t="str">
        <v>No</v>
      </c>
    </row>
    <row r="465" spans="1:5" x14ac:dyDescent="0.25">
      <c r="A465">
        <v>439</v>
      </c>
      <c r="B465">
        <v>77.024588372901718</v>
      </c>
      <c r="C465">
        <v>-9.222659923848525</v>
      </c>
      <c r="E465" t="str">
        <v>No</v>
      </c>
    </row>
    <row r="466" spans="1:5" x14ac:dyDescent="0.25">
      <c r="A466">
        <v>440</v>
      </c>
      <c r="B466">
        <v>72.620590062575104</v>
      </c>
      <c r="C466">
        <v>0.17057247572289214</v>
      </c>
      <c r="E466" t="str">
        <v>No</v>
      </c>
    </row>
    <row r="467" spans="1:5" x14ac:dyDescent="0.25">
      <c r="A467">
        <v>441</v>
      </c>
      <c r="B467">
        <v>76.393244926592345</v>
      </c>
      <c r="C467">
        <v>-2.6743186965983483</v>
      </c>
      <c r="E467" t="str">
        <v>No</v>
      </c>
    </row>
    <row r="468" spans="1:5" x14ac:dyDescent="0.25">
      <c r="A468">
        <v>442</v>
      </c>
      <c r="B468">
        <v>71.912833957806257</v>
      </c>
      <c r="C468">
        <v>2.041386571670941</v>
      </c>
      <c r="E468" t="str">
        <v>No</v>
      </c>
    </row>
    <row r="469" spans="1:5" x14ac:dyDescent="0.25">
      <c r="A469">
        <v>443</v>
      </c>
      <c r="B469">
        <v>81.915133148716961</v>
      </c>
      <c r="C469">
        <v>-2.2911611507442586</v>
      </c>
      <c r="E469" t="str">
        <v>No</v>
      </c>
    </row>
    <row r="470" spans="1:5" x14ac:dyDescent="0.25">
      <c r="A470">
        <v>444</v>
      </c>
      <c r="B470">
        <v>83.156231565484461</v>
      </c>
      <c r="C470">
        <v>5.5281326209368444</v>
      </c>
      <c r="E470" t="str">
        <v>No</v>
      </c>
    </row>
    <row r="471" spans="1:5" x14ac:dyDescent="0.25">
      <c r="A471">
        <v>445</v>
      </c>
      <c r="B471">
        <v>74.110539563618815</v>
      </c>
      <c r="C471">
        <v>7.1893735436628816</v>
      </c>
      <c r="E471" t="str">
        <v>No</v>
      </c>
    </row>
    <row r="472" spans="1:5" x14ac:dyDescent="0.25">
      <c r="A472">
        <v>446</v>
      </c>
      <c r="B472">
        <v>73.38374260835073</v>
      </c>
      <c r="C472">
        <v>-2.7045765924349325</v>
      </c>
      <c r="E472" t="str">
        <v>No</v>
      </c>
    </row>
    <row r="473" spans="1:5" x14ac:dyDescent="0.25">
      <c r="A473">
        <v>447</v>
      </c>
      <c r="B473">
        <v>71.955394905587667</v>
      </c>
      <c r="C473">
        <v>-6.784148666329969</v>
      </c>
      <c r="E473" t="str">
        <v>No</v>
      </c>
    </row>
    <row r="474" spans="1:5" x14ac:dyDescent="0.25">
      <c r="A474">
        <v>448</v>
      </c>
      <c r="B474">
        <v>68.262560680116636</v>
      </c>
      <c r="C474">
        <v>-4.3930183671265368</v>
      </c>
      <c r="E474" t="str">
        <v>No</v>
      </c>
    </row>
    <row r="475" spans="1:5" x14ac:dyDescent="0.25">
      <c r="A475">
        <v>449</v>
      </c>
      <c r="B475">
        <v>78.434636047953475</v>
      </c>
      <c r="C475">
        <v>-1.4976324950202695</v>
      </c>
      <c r="E475" t="str">
        <v>No</v>
      </c>
    </row>
    <row r="476" spans="1:5" x14ac:dyDescent="0.25">
      <c r="A476">
        <v>450</v>
      </c>
      <c r="B476">
        <v>82.864623092935233</v>
      </c>
      <c r="C476">
        <v>-5.4293115426535365</v>
      </c>
      <c r="E476" t="str">
        <v>No</v>
      </c>
    </row>
    <row r="477" spans="1:5" x14ac:dyDescent="0.25">
      <c r="A477">
        <v>451</v>
      </c>
      <c r="B477">
        <v>72.318801508695572</v>
      </c>
      <c r="C477">
        <v>4.7189733813045223</v>
      </c>
      <c r="E477" t="str">
        <v>No</v>
      </c>
    </row>
    <row r="478" spans="1:5" x14ac:dyDescent="0.25">
      <c r="A478">
        <v>452</v>
      </c>
      <c r="B478">
        <v>67.352812609647543</v>
      </c>
      <c r="C478">
        <v>-5.8539510450673404</v>
      </c>
      <c r="E478" t="str">
        <v>No</v>
      </c>
    </row>
    <row r="479" spans="1:5" x14ac:dyDescent="0.25">
      <c r="A479">
        <v>453</v>
      </c>
      <c r="B479">
        <v>78.052363996009063</v>
      </c>
      <c r="C479">
        <v>9.8362668167252423</v>
      </c>
      <c r="E479" t="str">
        <v>No</v>
      </c>
    </row>
    <row r="480" spans="1:5" x14ac:dyDescent="0.25">
      <c r="A480">
        <v>454</v>
      </c>
      <c r="B480">
        <v>67.535444803747964</v>
      </c>
      <c r="C480">
        <v>-5.6390300384622662</v>
      </c>
      <c r="E480" t="str">
        <v>No</v>
      </c>
    </row>
    <row r="481" spans="1:5" x14ac:dyDescent="0.25">
      <c r="A481">
        <v>455</v>
      </c>
      <c r="B481">
        <v>74.686194762287954</v>
      </c>
      <c r="C481">
        <v>19.941654056721745</v>
      </c>
      <c r="E481" t="str">
        <v>Yes</v>
      </c>
    </row>
    <row r="482" spans="1:5" x14ac:dyDescent="0.25">
      <c r="A482">
        <v>456</v>
      </c>
      <c r="B482">
        <v>75.592790643466941</v>
      </c>
      <c r="C482">
        <v>1.6274941546354569</v>
      </c>
      <c r="E482" t="str">
        <v>No</v>
      </c>
    </row>
    <row r="483" spans="1:5" x14ac:dyDescent="0.25">
      <c r="A483">
        <v>457</v>
      </c>
      <c r="B483">
        <v>77.858162191642009</v>
      </c>
      <c r="C483">
        <v>-9.2972988537305099</v>
      </c>
      <c r="E483" t="str">
        <v>No</v>
      </c>
    </row>
    <row r="484" spans="1:5" x14ac:dyDescent="0.25">
      <c r="A484">
        <v>458</v>
      </c>
      <c r="B484">
        <v>72.122078540568126</v>
      </c>
      <c r="C484">
        <v>1.4749104011044807</v>
      </c>
      <c r="E484" t="str">
        <v>No</v>
      </c>
    </row>
    <row r="485" spans="1:5" x14ac:dyDescent="0.25">
      <c r="A485">
        <v>459</v>
      </c>
      <c r="B485">
        <v>80.161138946734695</v>
      </c>
      <c r="C485">
        <v>-2.2163910622124945</v>
      </c>
      <c r="E485" t="str">
        <v>No</v>
      </c>
    </row>
    <row r="486" spans="1:5" x14ac:dyDescent="0.25">
      <c r="A486">
        <v>460</v>
      </c>
      <c r="B486">
        <v>70.783635385409525</v>
      </c>
      <c r="C486">
        <v>-1.0675471397584317</v>
      </c>
      <c r="E486" t="str">
        <v>No</v>
      </c>
    </row>
    <row r="487" spans="1:5" x14ac:dyDescent="0.25">
      <c r="A487">
        <v>461</v>
      </c>
      <c r="B487">
        <v>78.723158222510506</v>
      </c>
      <c r="C487">
        <v>13.289429267468492</v>
      </c>
      <c r="E487" t="str">
        <v>No</v>
      </c>
    </row>
    <row r="488" spans="1:5" x14ac:dyDescent="0.25">
      <c r="A488">
        <v>462</v>
      </c>
      <c r="B488">
        <v>85.471288719536943</v>
      </c>
      <c r="C488">
        <v>-2.0589778959113403</v>
      </c>
      <c r="E488" t="str">
        <v>No</v>
      </c>
    </row>
    <row r="489" spans="1:5" x14ac:dyDescent="0.25">
      <c r="A489">
        <v>463</v>
      </c>
      <c r="B489">
        <v>72.817911207114392</v>
      </c>
      <c r="C489">
        <v>9.3977324384176057</v>
      </c>
      <c r="E489" t="str">
        <v>No</v>
      </c>
    </row>
    <row r="490" spans="1:5" x14ac:dyDescent="0.25">
      <c r="A490">
        <v>464</v>
      </c>
      <c r="B490">
        <v>71.276850800902366</v>
      </c>
      <c r="C490">
        <v>6.9343200894227408</v>
      </c>
      <c r="E490" t="str">
        <v>No</v>
      </c>
    </row>
    <row r="491" spans="1:5" x14ac:dyDescent="0.25">
      <c r="A491">
        <v>465</v>
      </c>
      <c r="B491">
        <v>77.501398255461808</v>
      </c>
      <c r="C491">
        <v>0.63460300067639253</v>
      </c>
      <c r="E491" t="str">
        <v>No</v>
      </c>
    </row>
    <row r="492" spans="1:5" x14ac:dyDescent="0.25">
      <c r="A492">
        <v>466</v>
      </c>
      <c r="B492">
        <v>68.872510110288943</v>
      </c>
      <c r="C492">
        <v>1.8852884559948535</v>
      </c>
      <c r="E492" t="str">
        <v>No</v>
      </c>
    </row>
    <row r="493" spans="1:5" x14ac:dyDescent="0.25">
      <c r="A493">
        <v>467</v>
      </c>
      <c r="B493">
        <v>78.099986047284361</v>
      </c>
      <c r="C493">
        <v>6.8068944773026345</v>
      </c>
      <c r="E493" t="str">
        <v>No</v>
      </c>
    </row>
    <row r="494" spans="1:5" x14ac:dyDescent="0.25">
      <c r="A494">
        <v>468</v>
      </c>
      <c r="B494">
        <v>84.250825909722096</v>
      </c>
      <c r="C494">
        <v>-0.67845205104249828</v>
      </c>
      <c r="E494" t="str">
        <v>No</v>
      </c>
    </row>
    <row r="495" spans="1:5" x14ac:dyDescent="0.25">
      <c r="A495">
        <v>469</v>
      </c>
      <c r="B495">
        <v>77.800532726494467</v>
      </c>
      <c r="C495">
        <v>-7.6827427784629663</v>
      </c>
      <c r="E495" t="str">
        <v>No</v>
      </c>
    </row>
    <row r="496" spans="1:5" x14ac:dyDescent="0.25">
      <c r="A496">
        <v>470</v>
      </c>
      <c r="B496">
        <v>80.923657777904793</v>
      </c>
      <c r="C496">
        <v>0.36102339909650993</v>
      </c>
      <c r="E496" t="str">
        <v>No</v>
      </c>
    </row>
    <row r="497" spans="1:5" x14ac:dyDescent="0.25">
      <c r="A497">
        <v>471</v>
      </c>
      <c r="B497">
        <v>72.355910929568282</v>
      </c>
      <c r="C497">
        <v>-0.4580522545191883</v>
      </c>
      <c r="E497" t="str">
        <v>No</v>
      </c>
    </row>
    <row r="498" spans="1:5" x14ac:dyDescent="0.25">
      <c r="A498">
        <v>472</v>
      </c>
      <c r="B498">
        <v>75.246932091386881</v>
      </c>
      <c r="C498">
        <v>2.9657809053548192</v>
      </c>
      <c r="E498" t="str">
        <v>No</v>
      </c>
    </row>
    <row r="499" spans="1:5" x14ac:dyDescent="0.25">
      <c r="A499">
        <v>473</v>
      </c>
      <c r="B499">
        <v>73.225702594789013</v>
      </c>
      <c r="C499">
        <v>-6.1545554020997173</v>
      </c>
      <c r="E499" t="str">
        <v>No</v>
      </c>
    </row>
    <row r="500" spans="1:5" x14ac:dyDescent="0.25">
      <c r="A500">
        <v>474</v>
      </c>
      <c r="B500">
        <v>74.639859752772367</v>
      </c>
      <c r="C500">
        <v>4.8887012855729353</v>
      </c>
      <c r="E500" t="str">
        <v>No</v>
      </c>
    </row>
    <row r="501" spans="1:5" x14ac:dyDescent="0.25">
      <c r="A501">
        <v>475</v>
      </c>
      <c r="B501">
        <v>85.419412963835285</v>
      </c>
      <c r="C501">
        <v>-1.6352777107660899</v>
      </c>
      <c r="E501" t="str">
        <v>No</v>
      </c>
    </row>
    <row r="502" spans="1:5" x14ac:dyDescent="0.25">
      <c r="A502">
        <v>476</v>
      </c>
      <c r="B502">
        <v>84.802970777658118</v>
      </c>
      <c r="C502">
        <v>-3.2797671980524115</v>
      </c>
      <c r="E502" t="str">
        <v>No</v>
      </c>
    </row>
    <row r="503" spans="1:5" x14ac:dyDescent="0.25">
      <c r="A503">
        <v>477</v>
      </c>
      <c r="B503">
        <v>73.803501291951562</v>
      </c>
      <c r="C503">
        <v>-7.3403341966760678</v>
      </c>
      <c r="E503" t="str">
        <v>No</v>
      </c>
    </row>
    <row r="504" spans="1:5" x14ac:dyDescent="0.25">
      <c r="A504">
        <v>478</v>
      </c>
      <c r="B504">
        <v>86.041582251308682</v>
      </c>
      <c r="C504">
        <v>-4.0459550410322862</v>
      </c>
      <c r="E504" t="str">
        <v>No</v>
      </c>
    </row>
    <row r="505" spans="1:5" x14ac:dyDescent="0.25">
      <c r="A505">
        <v>479</v>
      </c>
      <c r="B505">
        <v>78.384747034641236</v>
      </c>
      <c r="C505">
        <v>-8.1459420361072432</v>
      </c>
      <c r="E505" t="str">
        <v>No</v>
      </c>
    </row>
    <row r="506" spans="1:5" x14ac:dyDescent="0.25">
      <c r="A506">
        <v>480</v>
      </c>
      <c r="B506">
        <v>80.662220314766714</v>
      </c>
      <c r="C506">
        <v>-2.8841938136696115</v>
      </c>
      <c r="E506" t="str">
        <v>No</v>
      </c>
    </row>
    <row r="507" spans="1:5" x14ac:dyDescent="0.25">
      <c r="A507">
        <v>481</v>
      </c>
      <c r="B507">
        <v>71.575907117952681</v>
      </c>
      <c r="C507">
        <v>6.232601622984518</v>
      </c>
      <c r="E507" t="str">
        <v>No</v>
      </c>
    </row>
    <row r="508" spans="1:5" x14ac:dyDescent="0.25">
      <c r="A508">
        <v>482</v>
      </c>
      <c r="B508">
        <v>81.606752285641051</v>
      </c>
      <c r="C508">
        <v>3.6751310134674497</v>
      </c>
      <c r="E508" t="str">
        <v>No</v>
      </c>
    </row>
    <row r="509" spans="1:5" x14ac:dyDescent="0.25">
      <c r="A509">
        <v>483</v>
      </c>
      <c r="B509">
        <v>82.236143978769292</v>
      </c>
      <c r="C509">
        <v>-0.23840256452028541</v>
      </c>
      <c r="E509" t="str">
        <v>No</v>
      </c>
    </row>
    <row r="510" spans="1:5" x14ac:dyDescent="0.25">
      <c r="A510">
        <v>484</v>
      </c>
      <c r="B510">
        <v>70.513052149565652</v>
      </c>
      <c r="C510">
        <v>-1.0869093185420553</v>
      </c>
      <c r="E510" t="str">
        <v>No</v>
      </c>
    </row>
    <row r="511" spans="1:5" x14ac:dyDescent="0.25">
      <c r="A511">
        <v>485</v>
      </c>
      <c r="B511">
        <v>68.734026902121187</v>
      </c>
      <c r="C511">
        <v>-10.765113315661786</v>
      </c>
      <c r="E511" t="str">
        <v>No</v>
      </c>
    </row>
    <row r="512" spans="1:5" x14ac:dyDescent="0.25">
      <c r="A512">
        <v>486</v>
      </c>
      <c r="B512">
        <v>78.388879935363164</v>
      </c>
      <c r="C512">
        <v>-7.6223333786775669</v>
      </c>
      <c r="E512" t="str">
        <v>No</v>
      </c>
    </row>
    <row r="513" spans="1:5" x14ac:dyDescent="0.25">
      <c r="A513">
        <v>487</v>
      </c>
      <c r="B513">
        <v>80.612012159847438</v>
      </c>
      <c r="C513">
        <v>3.6079663379436653</v>
      </c>
      <c r="E513" t="str">
        <v>No</v>
      </c>
    </row>
    <row r="514" spans="1:5" x14ac:dyDescent="0.25">
      <c r="A514">
        <v>488</v>
      </c>
      <c r="B514">
        <v>68.524328945342674</v>
      </c>
      <c r="C514">
        <v>6.0810523614724303</v>
      </c>
      <c r="E514" t="str">
        <v>No</v>
      </c>
    </row>
    <row r="515" spans="1:5" x14ac:dyDescent="0.25">
      <c r="A515">
        <v>489</v>
      </c>
      <c r="B515">
        <v>86.746009361985287</v>
      </c>
      <c r="C515">
        <v>4.3739711747473109</v>
      </c>
      <c r="E515" t="str">
        <v>No</v>
      </c>
    </row>
    <row r="516" spans="1:5" x14ac:dyDescent="0.25">
      <c r="A516">
        <v>490</v>
      </c>
      <c r="B516">
        <v>67.803200715121051</v>
      </c>
      <c r="C516">
        <v>1.5077964899016507</v>
      </c>
      <c r="E516" t="str">
        <v>No</v>
      </c>
    </row>
    <row r="517" spans="1:5" x14ac:dyDescent="0.25">
      <c r="A517">
        <v>491</v>
      </c>
      <c r="B517">
        <v>85.598390788956451</v>
      </c>
      <c r="C517">
        <v>2.7228255344877539</v>
      </c>
      <c r="E517" t="str">
        <v>No</v>
      </c>
    </row>
    <row r="518" spans="1:5" x14ac:dyDescent="0.25">
      <c r="A518">
        <v>492</v>
      </c>
      <c r="B518">
        <v>68.104056363815715</v>
      </c>
      <c r="C518">
        <v>2.6169431046814822</v>
      </c>
      <c r="E518" t="str">
        <v>No</v>
      </c>
    </row>
    <row r="519" spans="1:5" x14ac:dyDescent="0.25">
      <c r="A519">
        <v>493</v>
      </c>
      <c r="B519">
        <v>81.222226201410919</v>
      </c>
      <c r="C519">
        <v>-6.1791076012540174</v>
      </c>
      <c r="E519" t="str">
        <v>No</v>
      </c>
    </row>
    <row r="520" spans="1:5" x14ac:dyDescent="0.25">
      <c r="A520">
        <v>494</v>
      </c>
      <c r="B520">
        <v>84.501412363162999</v>
      </c>
      <c r="C520">
        <v>0.95574266618520198</v>
      </c>
      <c r="E520" t="str">
        <v>No</v>
      </c>
    </row>
    <row r="521" spans="1:5" x14ac:dyDescent="0.25">
      <c r="A521">
        <v>495</v>
      </c>
      <c r="B521">
        <v>70.958499573131604</v>
      </c>
      <c r="C521">
        <v>-1.9494224238886062</v>
      </c>
      <c r="E521" t="str">
        <v>No</v>
      </c>
    </row>
    <row r="522" spans="1:5" x14ac:dyDescent="0.25">
      <c r="A522">
        <v>496</v>
      </c>
      <c r="B522">
        <v>69.69787555975816</v>
      </c>
      <c r="C522">
        <v>-6.1157368096184612</v>
      </c>
      <c r="E522" t="str">
        <v>No</v>
      </c>
    </row>
    <row r="523" spans="1:5" x14ac:dyDescent="0.25">
      <c r="A523">
        <v>497</v>
      </c>
      <c r="B523">
        <v>78.405915433728651</v>
      </c>
      <c r="C523">
        <v>-0.12244601757984697</v>
      </c>
      <c r="E523" t="str">
        <v>No</v>
      </c>
    </row>
    <row r="524" spans="1:5" x14ac:dyDescent="0.25">
      <c r="A524">
        <v>498</v>
      </c>
      <c r="B524">
        <v>85.942413229943014</v>
      </c>
      <c r="C524">
        <v>8.0165312869442857</v>
      </c>
      <c r="E524" t="str">
        <v>No</v>
      </c>
    </row>
    <row r="525" spans="1:5" x14ac:dyDescent="0.25">
      <c r="A525">
        <v>499</v>
      </c>
      <c r="B525">
        <v>69.510947201493011</v>
      </c>
      <c r="C525">
        <v>5.4844265490589947</v>
      </c>
      <c r="E525" t="str">
        <v>No</v>
      </c>
    </row>
    <row r="526" spans="1:5" x14ac:dyDescent="0.25">
      <c r="A526">
        <v>500</v>
      </c>
      <c r="B526">
        <v>85.06274973777326</v>
      </c>
      <c r="C526">
        <v>2.3587178338267449</v>
      </c>
      <c r="E526" t="str">
        <v>No</v>
      </c>
    </row>
    <row r="527" spans="1:5" x14ac:dyDescent="0.25">
      <c r="A527">
        <v>501</v>
      </c>
      <c r="B527">
        <v>74.510086524914769</v>
      </c>
      <c r="C527">
        <v>1.0614376804236372</v>
      </c>
      <c r="E527" t="str">
        <v>No</v>
      </c>
    </row>
    <row r="528" spans="1:5" x14ac:dyDescent="0.25">
      <c r="A528">
        <v>502</v>
      </c>
      <c r="B528">
        <v>72.638326911311694</v>
      </c>
      <c r="C528">
        <v>-2.1728033309869943</v>
      </c>
      <c r="E528" t="str">
        <v>No</v>
      </c>
    </row>
    <row r="529" spans="1:5" x14ac:dyDescent="0.25">
      <c r="A529">
        <v>503</v>
      </c>
      <c r="B529">
        <v>81.730035057673206</v>
      </c>
      <c r="C529">
        <v>-6.451586822059312</v>
      </c>
      <c r="E529" t="str">
        <v>No</v>
      </c>
    </row>
    <row r="530" spans="1:5" x14ac:dyDescent="0.25">
      <c r="A530">
        <v>504</v>
      </c>
      <c r="B530">
        <v>78.886628768974248</v>
      </c>
      <c r="C530">
        <v>1.2824191291852571</v>
      </c>
      <c r="E530" t="str">
        <v>No</v>
      </c>
    </row>
    <row r="531" spans="1:5" x14ac:dyDescent="0.25">
      <c r="A531">
        <v>505</v>
      </c>
      <c r="B531">
        <v>72.799219506598348</v>
      </c>
      <c r="C531">
        <v>5.8211834962395557</v>
      </c>
      <c r="E531" t="str">
        <v>No</v>
      </c>
    </row>
    <row r="532" spans="1:5" x14ac:dyDescent="0.25">
      <c r="A532">
        <v>506</v>
      </c>
      <c r="B532">
        <v>82.909361074633949</v>
      </c>
      <c r="C532">
        <v>14.86412674290635</v>
      </c>
      <c r="E532" t="str">
        <v>No</v>
      </c>
    </row>
    <row r="533" spans="1:5" x14ac:dyDescent="0.25">
      <c r="A533">
        <v>507</v>
      </c>
      <c r="B533">
        <v>79.069121149111268</v>
      </c>
      <c r="C533">
        <v>0.48080312898083832</v>
      </c>
      <c r="E533" t="str">
        <v>No</v>
      </c>
    </row>
    <row r="534" spans="1:5" x14ac:dyDescent="0.25">
      <c r="A534">
        <v>508</v>
      </c>
      <c r="B534">
        <v>76.156465799426115</v>
      </c>
      <c r="C534">
        <v>6.4017377949506908</v>
      </c>
      <c r="E534" t="str">
        <v>No</v>
      </c>
    </row>
    <row r="535" spans="1:5" x14ac:dyDescent="0.25">
      <c r="A535">
        <v>509</v>
      </c>
      <c r="B535">
        <v>70.572021318170499</v>
      </c>
      <c r="C535">
        <v>-0.98581522475579675</v>
      </c>
      <c r="E535" t="str">
        <v>No</v>
      </c>
    </row>
    <row r="536" spans="1:5" x14ac:dyDescent="0.25">
      <c r="A536">
        <v>510</v>
      </c>
      <c r="B536">
        <v>83.823983508946384</v>
      </c>
      <c r="C536">
        <v>-0.86842656958728526</v>
      </c>
      <c r="E536" t="str">
        <v>No</v>
      </c>
    </row>
    <row r="537" spans="1:5" x14ac:dyDescent="0.25">
      <c r="A537">
        <v>511</v>
      </c>
      <c r="B537">
        <v>85.83670680354146</v>
      </c>
      <c r="C537">
        <v>-2.4949299845072659</v>
      </c>
      <c r="E537" t="str">
        <v>No</v>
      </c>
    </row>
    <row r="538" spans="1:5" x14ac:dyDescent="0.25">
      <c r="A538">
        <v>512</v>
      </c>
      <c r="B538">
        <v>79.879042456565884</v>
      </c>
      <c r="C538">
        <v>-2.7548441226187776</v>
      </c>
      <c r="E538" t="str">
        <v>No</v>
      </c>
    </row>
    <row r="539" spans="1:5" x14ac:dyDescent="0.25">
      <c r="A539">
        <v>513</v>
      </c>
      <c r="B539">
        <v>86.007055874103955</v>
      </c>
      <c r="C539">
        <v>-4.6162531677662599</v>
      </c>
      <c r="E539" t="str">
        <v>No</v>
      </c>
    </row>
    <row r="540" spans="1:5" x14ac:dyDescent="0.25">
      <c r="A540">
        <v>514</v>
      </c>
      <c r="B540">
        <v>72.651370591893084</v>
      </c>
      <c r="C540">
        <v>8.2626866713622178</v>
      </c>
      <c r="E540" t="str">
        <v>No</v>
      </c>
    </row>
    <row r="541" spans="1:5" x14ac:dyDescent="0.25">
      <c r="A541">
        <v>515</v>
      </c>
      <c r="B541">
        <v>75.423321613213986</v>
      </c>
      <c r="C541">
        <v>6.2054362140169133</v>
      </c>
      <c r="E541" t="str">
        <v>No</v>
      </c>
    </row>
    <row r="542" spans="1:5" x14ac:dyDescent="0.25">
      <c r="A542">
        <v>516</v>
      </c>
      <c r="B542">
        <v>82.00275713121755</v>
      </c>
      <c r="C542">
        <v>2.0603954010901475</v>
      </c>
      <c r="E542" t="str">
        <v>No</v>
      </c>
    </row>
    <row r="543" spans="1:5" x14ac:dyDescent="0.25">
      <c r="A543">
        <v>517</v>
      </c>
      <c r="B543">
        <v>83.542570944943805</v>
      </c>
      <c r="C543">
        <v>-6.2792294732081047</v>
      </c>
      <c r="E543" t="str">
        <v>No</v>
      </c>
    </row>
    <row r="544" spans="1:5" x14ac:dyDescent="0.25">
      <c r="A544">
        <v>518</v>
      </c>
      <c r="B544">
        <v>70.477136146751633</v>
      </c>
      <c r="C544">
        <v>-5.0664738152519391</v>
      </c>
      <c r="E544" t="str">
        <v>No</v>
      </c>
    </row>
    <row r="545" spans="1:5" x14ac:dyDescent="0.25">
      <c r="A545">
        <v>519</v>
      </c>
      <c r="B545">
        <v>68.318326736089688</v>
      </c>
      <c r="C545">
        <v>-1.0900853361472826</v>
      </c>
      <c r="E545" t="str">
        <v>No</v>
      </c>
    </row>
    <row r="546" spans="1:5" x14ac:dyDescent="0.25">
      <c r="A546">
        <v>520</v>
      </c>
      <c r="B546">
        <v>81.737294701506755</v>
      </c>
      <c r="C546">
        <v>3.845526248957043</v>
      </c>
      <c r="E546" t="str">
        <v>No</v>
      </c>
    </row>
    <row r="547" spans="1:5" x14ac:dyDescent="0.25">
      <c r="A547">
        <v>521</v>
      </c>
      <c r="B547">
        <v>69.11092699402667</v>
      </c>
      <c r="C547">
        <v>-1.2685967534053759</v>
      </c>
      <c r="E547" t="str">
        <v>No</v>
      </c>
    </row>
    <row r="548" spans="1:5" x14ac:dyDescent="0.25">
      <c r="A548">
        <v>522</v>
      </c>
      <c r="B548">
        <v>79.361566389283922</v>
      </c>
      <c r="C548">
        <v>7.5590448874838785</v>
      </c>
      <c r="E548" t="str">
        <v>No</v>
      </c>
    </row>
    <row r="549" spans="1:5" x14ac:dyDescent="0.25">
      <c r="A549">
        <v>523</v>
      </c>
      <c r="B549">
        <v>67.930382012795064</v>
      </c>
      <c r="C549">
        <v>-3.9517644479844662</v>
      </c>
      <c r="E549" t="str">
        <v>No</v>
      </c>
    </row>
    <row r="550" spans="1:5" x14ac:dyDescent="0.25">
      <c r="A550">
        <v>524</v>
      </c>
      <c r="B550">
        <v>78.203171778282723</v>
      </c>
      <c r="C550">
        <v>-8.4992698557401241</v>
      </c>
      <c r="E550" t="str">
        <v>No</v>
      </c>
    </row>
    <row r="551" spans="1:5" x14ac:dyDescent="0.25">
      <c r="A551">
        <v>525</v>
      </c>
      <c r="B551">
        <v>74.894497689301872</v>
      </c>
      <c r="C551">
        <v>3.0373988059769346</v>
      </c>
      <c r="E551" t="str">
        <v>No</v>
      </c>
    </row>
    <row r="552" spans="1:5" x14ac:dyDescent="0.25">
      <c r="A552">
        <v>526</v>
      </c>
      <c r="B552">
        <v>82.004062132557678</v>
      </c>
      <c r="C552">
        <v>-2.4926438531173716</v>
      </c>
      <c r="E552" t="str">
        <v>No</v>
      </c>
    </row>
    <row r="553" spans="1:5" x14ac:dyDescent="0.25">
      <c r="A553">
        <v>527</v>
      </c>
      <c r="B553">
        <v>85.059288640889875</v>
      </c>
      <c r="C553">
        <v>-1.0755355980935803</v>
      </c>
      <c r="E553" t="str">
        <v>No</v>
      </c>
    </row>
    <row r="554" spans="1:5" x14ac:dyDescent="0.25">
      <c r="A554">
        <v>528</v>
      </c>
      <c r="B554">
        <v>77.048060958964555</v>
      </c>
      <c r="C554">
        <v>-0.17361020475006228</v>
      </c>
      <c r="E554" t="str">
        <v>No</v>
      </c>
    </row>
    <row r="555" spans="1:5" x14ac:dyDescent="0.25">
      <c r="A555">
        <v>529</v>
      </c>
      <c r="B555">
        <v>80.740803270444587</v>
      </c>
      <c r="C555">
        <v>4.0183100024536174</v>
      </c>
      <c r="E555" t="str">
        <v>No</v>
      </c>
    </row>
    <row r="556" spans="1:5" x14ac:dyDescent="0.25">
      <c r="A556">
        <v>530</v>
      </c>
      <c r="B556">
        <v>68.772162954524987</v>
      </c>
      <c r="C556">
        <v>-4.4820913207192916</v>
      </c>
      <c r="E556" t="str">
        <v>No</v>
      </c>
    </row>
    <row r="557" spans="1:5" x14ac:dyDescent="0.25">
      <c r="A557">
        <v>531</v>
      </c>
      <c r="B557">
        <v>72.435815927982304</v>
      </c>
      <c r="C557">
        <v>-2.119422719996507</v>
      </c>
      <c r="E557" t="str">
        <v>No</v>
      </c>
    </row>
    <row r="558" spans="1:5" x14ac:dyDescent="0.25">
      <c r="A558">
        <v>532</v>
      </c>
      <c r="B558">
        <v>71.557226135060517</v>
      </c>
      <c r="C558">
        <v>5.8752090466525857</v>
      </c>
      <c r="E558" t="str">
        <v>No</v>
      </c>
    </row>
    <row r="559" spans="1:5" x14ac:dyDescent="0.25">
      <c r="A559">
        <v>533</v>
      </c>
      <c r="B559">
        <v>85.104704914410959</v>
      </c>
      <c r="C559">
        <v>-14.557444203161666</v>
      </c>
      <c r="E559" t="str">
        <v>No</v>
      </c>
    </row>
    <row r="560" spans="1:5" x14ac:dyDescent="0.25">
      <c r="A560">
        <v>534</v>
      </c>
      <c r="B560">
        <v>67.59382636108171</v>
      </c>
      <c r="C560">
        <v>-4.6912596157245119</v>
      </c>
      <c r="E560" t="str">
        <v>No</v>
      </c>
    </row>
    <row r="561" spans="1:5" x14ac:dyDescent="0.25">
      <c r="A561">
        <v>535</v>
      </c>
      <c r="B561">
        <v>71.784757443221721</v>
      </c>
      <c r="C561">
        <v>-1.6144870853318167</v>
      </c>
      <c r="E561" t="str">
        <v>No</v>
      </c>
    </row>
    <row r="562" spans="1:5" x14ac:dyDescent="0.25">
      <c r="A562">
        <v>536</v>
      </c>
      <c r="B562">
        <v>71.173506955185061</v>
      </c>
      <c r="C562">
        <v>-6.3813352241391641</v>
      </c>
      <c r="E562" t="str">
        <v>No</v>
      </c>
    </row>
    <row r="563" spans="1:5" x14ac:dyDescent="0.25">
      <c r="A563">
        <v>537</v>
      </c>
      <c r="B563">
        <v>86.343693919903075</v>
      </c>
      <c r="C563">
        <v>-10.432293829865273</v>
      </c>
      <c r="E563" t="str">
        <v>No</v>
      </c>
    </row>
    <row r="564" spans="1:5" x14ac:dyDescent="0.25">
      <c r="A564">
        <v>538</v>
      </c>
      <c r="B564">
        <v>82.633218455890642</v>
      </c>
      <c r="C564">
        <v>0.10035768895585306</v>
      </c>
      <c r="E564" t="str">
        <v>No</v>
      </c>
    </row>
    <row r="565" spans="1:5" x14ac:dyDescent="0.25">
      <c r="A565">
        <v>539</v>
      </c>
      <c r="B565">
        <v>75.078880393166585</v>
      </c>
      <c r="C565">
        <v>2.6898890729708143</v>
      </c>
      <c r="E565" t="str">
        <v>No</v>
      </c>
    </row>
    <row r="566" spans="1:5" x14ac:dyDescent="0.25">
      <c r="A566">
        <v>540</v>
      </c>
      <c r="B566">
        <v>76.925370798953807</v>
      </c>
      <c r="C566">
        <v>5.8409123302022863</v>
      </c>
      <c r="E566" t="str">
        <v>No</v>
      </c>
    </row>
    <row r="567" spans="1:5" x14ac:dyDescent="0.25">
      <c r="A567">
        <v>541</v>
      </c>
      <c r="B567">
        <v>67.248008121926205</v>
      </c>
      <c r="C567">
        <v>-4.4296278394177051</v>
      </c>
      <c r="E567" t="str">
        <v>No</v>
      </c>
    </row>
    <row r="568" spans="1:5" x14ac:dyDescent="0.25">
      <c r="A568">
        <v>542</v>
      </c>
      <c r="B568">
        <v>78.562380332867519</v>
      </c>
      <c r="C568">
        <v>-2.8338161674514168</v>
      </c>
      <c r="E568" t="str">
        <v>No</v>
      </c>
    </row>
    <row r="569" spans="1:5" x14ac:dyDescent="0.25">
      <c r="A569">
        <v>543</v>
      </c>
      <c r="B569">
        <v>72.20533182366573</v>
      </c>
      <c r="C569">
        <v>-4.9424627108468258</v>
      </c>
      <c r="E569" t="str">
        <v>No</v>
      </c>
    </row>
    <row r="570" spans="1:5" x14ac:dyDescent="0.25">
      <c r="A570">
        <v>544</v>
      </c>
      <c r="B570">
        <v>73.474396653753018</v>
      </c>
      <c r="C570">
        <v>2.7249155156902845</v>
      </c>
      <c r="E570" t="str">
        <v>No</v>
      </c>
    </row>
    <row r="571" spans="1:5" x14ac:dyDescent="0.25">
      <c r="A571">
        <v>545</v>
      </c>
      <c r="B571">
        <v>68.21921521182206</v>
      </c>
      <c r="C571">
        <v>0.11220828221964041</v>
      </c>
      <c r="E571" t="str">
        <v>No</v>
      </c>
    </row>
    <row r="572" spans="1:5" x14ac:dyDescent="0.25">
      <c r="A572">
        <v>546</v>
      </c>
      <c r="B572">
        <v>73.760127740612347</v>
      </c>
      <c r="C572">
        <v>4.7523185209073517</v>
      </c>
      <c r="E572" t="str">
        <v>No</v>
      </c>
    </row>
    <row r="573" spans="1:5" x14ac:dyDescent="0.25">
      <c r="A573">
        <v>547</v>
      </c>
      <c r="B573">
        <v>78.141373510093743</v>
      </c>
      <c r="C573">
        <v>1.0692606948623506</v>
      </c>
      <c r="E573" t="str">
        <v>No</v>
      </c>
    </row>
    <row r="574" spans="1:5" x14ac:dyDescent="0.25">
      <c r="A574">
        <v>548</v>
      </c>
      <c r="B574">
        <v>79.211343223765596</v>
      </c>
      <c r="C574">
        <v>3.9552675586436976</v>
      </c>
      <c r="E574" t="str">
        <v>No</v>
      </c>
    </row>
    <row r="575" spans="1:5" x14ac:dyDescent="0.25">
      <c r="A575">
        <v>549</v>
      </c>
      <c r="B575">
        <v>68.051487079176425</v>
      </c>
      <c r="C575">
        <v>0.39616668693987833</v>
      </c>
      <c r="E575" t="str">
        <v>No</v>
      </c>
    </row>
    <row r="576" spans="1:5" x14ac:dyDescent="0.25">
      <c r="A576">
        <v>550</v>
      </c>
      <c r="B576">
        <v>75.930724636373583</v>
      </c>
      <c r="C576">
        <v>0.44362063411581687</v>
      </c>
      <c r="E576" t="str">
        <v>No</v>
      </c>
    </row>
    <row r="577" spans="1:5" x14ac:dyDescent="0.25">
      <c r="A577">
        <v>551</v>
      </c>
      <c r="B577">
        <v>71.787267602742361</v>
      </c>
      <c r="C577">
        <v>3.0456010241561415</v>
      </c>
      <c r="E577" t="str">
        <v>No</v>
      </c>
    </row>
    <row r="578" spans="1:5" x14ac:dyDescent="0.25">
      <c r="A578">
        <v>552</v>
      </c>
      <c r="B578">
        <v>77.741891102931788</v>
      </c>
      <c r="C578">
        <v>7.6517691684548055</v>
      </c>
      <c r="E578" t="str">
        <v>No</v>
      </c>
    </row>
    <row r="579" spans="1:5" x14ac:dyDescent="0.25">
      <c r="A579">
        <v>553</v>
      </c>
      <c r="B579">
        <v>86.325954653750145</v>
      </c>
      <c r="C579">
        <v>-7.0410322102377449</v>
      </c>
      <c r="E579" t="str">
        <v>No</v>
      </c>
    </row>
    <row r="580" spans="1:5" x14ac:dyDescent="0.25">
      <c r="A580">
        <v>554</v>
      </c>
      <c r="B580">
        <v>73.077523418105017</v>
      </c>
      <c r="C580">
        <v>-1.1340042302706195</v>
      </c>
      <c r="E580" t="str">
        <v>No</v>
      </c>
    </row>
    <row r="581" spans="1:5" x14ac:dyDescent="0.25">
      <c r="A581">
        <v>555</v>
      </c>
      <c r="B581">
        <v>78.916441045368856</v>
      </c>
      <c r="C581">
        <v>-12.650636578820752</v>
      </c>
      <c r="E581" t="str">
        <v>No</v>
      </c>
    </row>
    <row r="582" spans="1:5" x14ac:dyDescent="0.25">
      <c r="A582">
        <v>556</v>
      </c>
      <c r="B582">
        <v>71.385372128871751</v>
      </c>
      <c r="C582">
        <v>3.4584775261890428</v>
      </c>
      <c r="E582" t="str">
        <v>No</v>
      </c>
    </row>
    <row r="583" spans="1:5" x14ac:dyDescent="0.25">
      <c r="A583">
        <v>557</v>
      </c>
      <c r="B583">
        <v>76.328980482718066</v>
      </c>
      <c r="C583">
        <v>6.6421396099299272</v>
      </c>
      <c r="E583" t="str">
        <v>No</v>
      </c>
    </row>
    <row r="584" spans="1:5" x14ac:dyDescent="0.25">
      <c r="A584">
        <v>558</v>
      </c>
      <c r="B584">
        <v>74.145358321718035</v>
      </c>
      <c r="C584">
        <v>3.7972823409711651</v>
      </c>
      <c r="E584" t="str">
        <v>No</v>
      </c>
    </row>
    <row r="585" spans="1:5" x14ac:dyDescent="0.25">
      <c r="A585">
        <v>559</v>
      </c>
      <c r="B585">
        <v>75.724578992761934</v>
      </c>
      <c r="C585">
        <v>-3.7260301789403343</v>
      </c>
      <c r="E585" t="str">
        <v>No</v>
      </c>
    </row>
    <row r="586" spans="1:5" x14ac:dyDescent="0.25">
      <c r="A586">
        <v>560</v>
      </c>
      <c r="B586">
        <v>69.740012698556171</v>
      </c>
      <c r="C586">
        <v>-11.643002743546873</v>
      </c>
      <c r="E586" t="str">
        <v>No</v>
      </c>
    </row>
    <row r="587" spans="1:5" x14ac:dyDescent="0.25">
      <c r="A587">
        <v>561</v>
      </c>
      <c r="B587">
        <v>68.369787681405739</v>
      </c>
      <c r="C587">
        <v>-11.084148788467139</v>
      </c>
      <c r="E587" t="str">
        <v>No</v>
      </c>
    </row>
    <row r="588" spans="1:5" x14ac:dyDescent="0.25">
      <c r="A588">
        <v>562</v>
      </c>
      <c r="B588">
        <v>80.298149020714561</v>
      </c>
      <c r="C588">
        <v>7.9142381661081345</v>
      </c>
      <c r="E588" t="str">
        <v>No</v>
      </c>
    </row>
    <row r="589" spans="1:5" x14ac:dyDescent="0.25">
      <c r="A589">
        <v>563</v>
      </c>
      <c r="B589">
        <v>75.257094291332621</v>
      </c>
      <c r="C589">
        <v>-6.1509050243867165</v>
      </c>
      <c r="E589" t="str">
        <v>No</v>
      </c>
    </row>
    <row r="590" spans="1:5" x14ac:dyDescent="0.25">
      <c r="A590">
        <v>564</v>
      </c>
      <c r="B590">
        <v>85.439822308263658</v>
      </c>
      <c r="C590">
        <v>-5.2175102846249644</v>
      </c>
      <c r="E590" t="str">
        <v>No</v>
      </c>
    </row>
    <row r="591" spans="1:5" x14ac:dyDescent="0.25">
      <c r="A591">
        <v>565</v>
      </c>
      <c r="B591">
        <v>77.914096547580243</v>
      </c>
      <c r="C591">
        <v>-2.0629488887493608E-3</v>
      </c>
      <c r="E591" t="str">
        <v>No</v>
      </c>
    </row>
    <row r="592" spans="1:5" x14ac:dyDescent="0.25">
      <c r="A592">
        <v>566</v>
      </c>
      <c r="B592">
        <v>84.666001954330881</v>
      </c>
      <c r="C592">
        <v>-1.6416479198647806</v>
      </c>
      <c r="E592" t="str">
        <v>No</v>
      </c>
    </row>
    <row r="593" spans="1:5" x14ac:dyDescent="0.25">
      <c r="A593">
        <v>567</v>
      </c>
      <c r="B593">
        <v>87.061519483205188</v>
      </c>
      <c r="C593">
        <v>2.0476191026186115</v>
      </c>
      <c r="E593" t="str">
        <v>No</v>
      </c>
    </row>
    <row r="594" spans="1:5" x14ac:dyDescent="0.25">
      <c r="A594">
        <v>568</v>
      </c>
      <c r="B594">
        <v>73.082641282547371</v>
      </c>
      <c r="C594">
        <v>-0.10364818971467571</v>
      </c>
      <c r="E594" t="str">
        <v>No</v>
      </c>
    </row>
    <row r="595" spans="1:5" x14ac:dyDescent="0.25">
      <c r="A595">
        <v>569</v>
      </c>
      <c r="B595">
        <v>78.839441906785481</v>
      </c>
      <c r="C595">
        <v>-4.393852975466686</v>
      </c>
      <c r="E595" t="str">
        <v>No</v>
      </c>
    </row>
    <row r="596" spans="1:5" x14ac:dyDescent="0.25">
      <c r="A596">
        <v>570</v>
      </c>
      <c r="B596">
        <v>78.738989087611031</v>
      </c>
      <c r="C596">
        <v>-3.2738406408444263</v>
      </c>
      <c r="E596" t="str">
        <v>No</v>
      </c>
    </row>
    <row r="597" spans="1:5" x14ac:dyDescent="0.25">
      <c r="A597">
        <v>571</v>
      </c>
      <c r="B597">
        <v>75.331025962371143</v>
      </c>
      <c r="C597">
        <v>6.8924301579778557</v>
      </c>
      <c r="E597" t="str">
        <v>No</v>
      </c>
    </row>
    <row r="598" spans="1:5" x14ac:dyDescent="0.25">
      <c r="A598">
        <v>572</v>
      </c>
      <c r="B598">
        <v>77.144875476436894</v>
      </c>
      <c r="C598">
        <v>0.39153302692120917</v>
      </c>
      <c r="E598" t="str">
        <v>No</v>
      </c>
    </row>
    <row r="599" spans="1:5" x14ac:dyDescent="0.25">
      <c r="A599">
        <v>573</v>
      </c>
      <c r="B599">
        <v>74.538238288810021</v>
      </c>
      <c r="C599">
        <v>2.128588766432685</v>
      </c>
      <c r="E599" t="str">
        <v>No</v>
      </c>
    </row>
    <row r="600" spans="1:5" x14ac:dyDescent="0.25">
      <c r="A600">
        <v>574</v>
      </c>
      <c r="B600">
        <v>69.306440069262862</v>
      </c>
      <c r="C600">
        <v>-6.0161515756729642</v>
      </c>
      <c r="E600" t="str">
        <v>No</v>
      </c>
    </row>
    <row r="601" spans="1:5" x14ac:dyDescent="0.25">
      <c r="A601">
        <v>575</v>
      </c>
      <c r="B601">
        <v>86.880248236767073</v>
      </c>
      <c r="C601">
        <v>-10.799900608474474</v>
      </c>
      <c r="E601" t="str">
        <v>No</v>
      </c>
    </row>
    <row r="602" spans="1:5" x14ac:dyDescent="0.25">
      <c r="A602">
        <v>576</v>
      </c>
      <c r="B602">
        <v>79.37892915369811</v>
      </c>
      <c r="C602">
        <v>4.1221674780147879</v>
      </c>
      <c r="E602" t="str">
        <v>No</v>
      </c>
    </row>
    <row r="603" spans="1:5" x14ac:dyDescent="0.25">
      <c r="A603">
        <v>577</v>
      </c>
      <c r="B603">
        <v>74.928902712568004</v>
      </c>
      <c r="C603">
        <v>4.4770722369771931</v>
      </c>
      <c r="E603" t="str">
        <v>No</v>
      </c>
    </row>
    <row r="604" spans="1:5" x14ac:dyDescent="0.25">
      <c r="A604">
        <v>578</v>
      </c>
      <c r="B604">
        <v>73.170495600213599</v>
      </c>
      <c r="C604">
        <v>-1.7693429026786021</v>
      </c>
      <c r="E604" t="str">
        <v>No</v>
      </c>
    </row>
    <row r="605" spans="1:5" x14ac:dyDescent="0.25">
      <c r="A605">
        <v>579</v>
      </c>
      <c r="B605">
        <v>72.974630408950532</v>
      </c>
      <c r="C605">
        <v>-5.3465197932432318</v>
      </c>
      <c r="E605" t="str">
        <v>No</v>
      </c>
    </row>
    <row r="606" spans="1:5" x14ac:dyDescent="0.25">
      <c r="A606">
        <v>580</v>
      </c>
      <c r="B606">
        <v>82.129335125131504</v>
      </c>
      <c r="C606">
        <v>-1.081154165990398</v>
      </c>
      <c r="E606" t="str">
        <v>No</v>
      </c>
    </row>
    <row r="607" spans="1:5" x14ac:dyDescent="0.25">
      <c r="A607">
        <v>581</v>
      </c>
      <c r="B607">
        <v>67.630516504738537</v>
      </c>
      <c r="C607">
        <v>3.590670569524562</v>
      </c>
      <c r="E607" t="str">
        <v>No</v>
      </c>
    </row>
    <row r="608" spans="1:5" x14ac:dyDescent="0.25">
      <c r="A608">
        <v>582</v>
      </c>
      <c r="B608">
        <v>67.262704704807874</v>
      </c>
      <c r="C608">
        <v>-5.5672852621747708</v>
      </c>
      <c r="E608" t="str">
        <v>No</v>
      </c>
    </row>
    <row r="609" spans="1:5" x14ac:dyDescent="0.25">
      <c r="A609">
        <v>583</v>
      </c>
      <c r="B609">
        <v>83.729668181989311</v>
      </c>
      <c r="C609">
        <v>-8.4628745156041134</v>
      </c>
      <c r="E609" t="str">
        <v>No</v>
      </c>
    </row>
    <row r="610" spans="1:5" x14ac:dyDescent="0.25">
      <c r="A610">
        <v>584</v>
      </c>
      <c r="B610">
        <v>75.535244318409951</v>
      </c>
      <c r="C610">
        <v>7.9111112557510523</v>
      </c>
      <c r="E610" t="str">
        <v>No</v>
      </c>
    </row>
    <row r="611" spans="1:5" x14ac:dyDescent="0.25">
      <c r="A611">
        <v>585</v>
      </c>
      <c r="B611">
        <v>74.1952449094033</v>
      </c>
      <c r="C611">
        <v>-0.49376832371520152</v>
      </c>
      <c r="E611" t="str">
        <v>No</v>
      </c>
    </row>
    <row r="612" spans="1:5" x14ac:dyDescent="0.25">
      <c r="A612">
        <v>586</v>
      </c>
      <c r="B612">
        <v>73.847756970812355</v>
      </c>
      <c r="C612">
        <v>3.7793890992779495</v>
      </c>
      <c r="E612" t="str">
        <v>No</v>
      </c>
    </row>
    <row r="613" spans="1:5" x14ac:dyDescent="0.25">
      <c r="A613">
        <v>587</v>
      </c>
      <c r="B613">
        <v>70.800320295275043</v>
      </c>
      <c r="C613">
        <v>6.652640778748264</v>
      </c>
      <c r="E613" t="str">
        <v>No</v>
      </c>
    </row>
    <row r="614" spans="1:5" x14ac:dyDescent="0.25">
      <c r="A614">
        <v>588</v>
      </c>
      <c r="B614">
        <v>77.187854873381312</v>
      </c>
      <c r="C614">
        <v>3.8011421998631931</v>
      </c>
      <c r="E614" t="str">
        <v>No</v>
      </c>
    </row>
    <row r="615" spans="1:5" x14ac:dyDescent="0.25">
      <c r="A615">
        <v>589</v>
      </c>
      <c r="B615">
        <v>86.001694658165889</v>
      </c>
      <c r="C615">
        <v>1.7075310123358065</v>
      </c>
      <c r="E615" t="str">
        <v>No</v>
      </c>
    </row>
    <row r="616" spans="1:5" x14ac:dyDescent="0.25">
      <c r="A616">
        <v>590</v>
      </c>
      <c r="B616">
        <v>77.681910861555707</v>
      </c>
      <c r="C616">
        <v>5.8198844469055899</v>
      </c>
      <c r="E616" t="str">
        <v>No</v>
      </c>
    </row>
    <row r="617" spans="1:5" x14ac:dyDescent="0.25">
      <c r="A617">
        <v>591</v>
      </c>
      <c r="B617">
        <v>71.144849853109946</v>
      </c>
      <c r="C617">
        <v>-10.747850405982248</v>
      </c>
      <c r="E617" t="str">
        <v>No</v>
      </c>
    </row>
    <row r="618" spans="1:5" x14ac:dyDescent="0.25">
      <c r="A618">
        <v>592</v>
      </c>
      <c r="B618">
        <v>83.813918452267501</v>
      </c>
      <c r="C618">
        <v>5.2526923716456935</v>
      </c>
      <c r="E618" t="str">
        <v>No</v>
      </c>
    </row>
    <row r="619" spans="1:5" x14ac:dyDescent="0.25">
      <c r="A619">
        <v>593</v>
      </c>
      <c r="B619">
        <v>79.574346741204323</v>
      </c>
      <c r="C619">
        <v>5.4199554751679813</v>
      </c>
      <c r="E619" t="str">
        <v>No</v>
      </c>
    </row>
    <row r="620" spans="1:5" x14ac:dyDescent="0.25">
      <c r="A620">
        <v>594</v>
      </c>
      <c r="B620">
        <v>68.744322001425928</v>
      </c>
      <c r="C620">
        <v>10.805899873214571</v>
      </c>
      <c r="E620" t="str">
        <v>No</v>
      </c>
    </row>
    <row r="621" spans="1:5" x14ac:dyDescent="0.25">
      <c r="A621">
        <v>595</v>
      </c>
      <c r="B621">
        <v>81.53251126857117</v>
      </c>
      <c r="C621">
        <v>-4.6775043882371676</v>
      </c>
      <c r="E621" t="str">
        <v>No</v>
      </c>
    </row>
    <row r="622" spans="1:5" x14ac:dyDescent="0.25">
      <c r="A622">
        <v>596</v>
      </c>
      <c r="B622">
        <v>68.269746794341216</v>
      </c>
      <c r="C622">
        <v>4.0968795413224797</v>
      </c>
      <c r="E622" t="str">
        <v>No</v>
      </c>
    </row>
    <row r="623" spans="1:5" x14ac:dyDescent="0.25">
      <c r="A623">
        <v>597</v>
      </c>
      <c r="B623">
        <v>75.149945816610369</v>
      </c>
      <c r="C623">
        <v>4.2803550938959347</v>
      </c>
      <c r="E623" t="str">
        <v>No</v>
      </c>
    </row>
    <row r="624" spans="1:5" x14ac:dyDescent="0.25">
      <c r="A624">
        <v>598</v>
      </c>
      <c r="B624">
        <v>78.71702502051599</v>
      </c>
      <c r="C624">
        <v>6.4096469702113126</v>
      </c>
      <c r="E624" t="str">
        <v>No</v>
      </c>
    </row>
    <row r="625" spans="1:5" x14ac:dyDescent="0.25">
      <c r="A625">
        <v>599</v>
      </c>
      <c r="B625">
        <v>72.976363388915843</v>
      </c>
      <c r="C625">
        <v>-0.37770988203433831</v>
      </c>
      <c r="E625" t="str">
        <v>No</v>
      </c>
    </row>
    <row r="626" spans="1:5" x14ac:dyDescent="0.25">
      <c r="A626">
        <v>600</v>
      </c>
      <c r="B626">
        <v>82.620003704090408</v>
      </c>
      <c r="C626">
        <v>-4.9522638916990047</v>
      </c>
      <c r="E626" t="str">
        <v>No</v>
      </c>
    </row>
    <row r="627" spans="1:5" x14ac:dyDescent="0.25">
      <c r="A627">
        <v>601</v>
      </c>
      <c r="B627">
        <v>67.625620987904938</v>
      </c>
      <c r="C627">
        <v>-11.587458154582841</v>
      </c>
      <c r="E627" t="str">
        <v>No</v>
      </c>
    </row>
    <row r="628" spans="1:5" x14ac:dyDescent="0.25">
      <c r="A628">
        <v>602</v>
      </c>
      <c r="B628">
        <v>69.964657801689427</v>
      </c>
      <c r="C628">
        <v>3.1889504961827697</v>
      </c>
      <c r="E628" t="str">
        <v>No</v>
      </c>
    </row>
    <row r="629" spans="1:5" x14ac:dyDescent="0.25">
      <c r="A629">
        <v>603</v>
      </c>
      <c r="B629">
        <v>75.296394054591957</v>
      </c>
      <c r="C629">
        <v>0.39999894439473849</v>
      </c>
      <c r="E629" t="str">
        <v>No</v>
      </c>
    </row>
    <row r="630" spans="1:5" x14ac:dyDescent="0.25">
      <c r="A630">
        <v>604</v>
      </c>
      <c r="B630">
        <v>85.547794309014137</v>
      </c>
      <c r="C630">
        <v>4.8338513405061576</v>
      </c>
      <c r="E630" t="str">
        <v>No</v>
      </c>
    </row>
    <row r="631" spans="1:5" x14ac:dyDescent="0.25">
      <c r="A631">
        <v>605</v>
      </c>
      <c r="B631">
        <v>70.648816786308998</v>
      </c>
      <c r="C631">
        <v>-6.5943314574793988</v>
      </c>
      <c r="E631" t="str">
        <v>No</v>
      </c>
    </row>
    <row r="632" spans="1:5" x14ac:dyDescent="0.25">
      <c r="A632">
        <v>606</v>
      </c>
      <c r="B632">
        <v>69.94028963851386</v>
      </c>
      <c r="C632">
        <v>-7.0768308108149611</v>
      </c>
      <c r="E632" t="str">
        <v>No</v>
      </c>
    </row>
    <row r="633" spans="1:5" x14ac:dyDescent="0.25">
      <c r="A633">
        <v>607</v>
      </c>
      <c r="B633">
        <v>70.637967684298502</v>
      </c>
      <c r="C633">
        <v>-0.84893955744890093</v>
      </c>
      <c r="E633" t="str">
        <v>No</v>
      </c>
    </row>
    <row r="634" spans="1:5" x14ac:dyDescent="0.25">
      <c r="A634">
        <v>608</v>
      </c>
      <c r="B634">
        <v>85.714860641711624</v>
      </c>
      <c r="C634">
        <v>-0.65755545240172353</v>
      </c>
      <c r="E634" t="str">
        <v>No</v>
      </c>
    </row>
    <row r="635" spans="1:5" x14ac:dyDescent="0.25">
      <c r="A635">
        <v>609</v>
      </c>
      <c r="B635">
        <v>79.715084360406692</v>
      </c>
      <c r="C635">
        <v>4.1740923838651014</v>
      </c>
      <c r="E635" t="str">
        <v>No</v>
      </c>
    </row>
    <row r="636" spans="1:5" x14ac:dyDescent="0.25">
      <c r="A636">
        <v>610</v>
      </c>
      <c r="B636">
        <v>83.203208138332172</v>
      </c>
      <c r="C636">
        <v>-3.3959606663101738</v>
      </c>
      <c r="E636" t="str">
        <v>No</v>
      </c>
    </row>
    <row r="637" spans="1:5" x14ac:dyDescent="0.25">
      <c r="A637">
        <v>611</v>
      </c>
      <c r="B637">
        <v>73.668371679306915</v>
      </c>
      <c r="C637">
        <v>-10.926213260386717</v>
      </c>
      <c r="E637" t="str">
        <v>No</v>
      </c>
    </row>
    <row r="638" spans="1:5" x14ac:dyDescent="0.25">
      <c r="A638">
        <v>612</v>
      </c>
      <c r="B638">
        <v>80.123106933524753</v>
      </c>
      <c r="C638">
        <v>1.821676695314153</v>
      </c>
      <c r="E638" t="str">
        <v>No</v>
      </c>
    </row>
    <row r="639" spans="1:5" x14ac:dyDescent="0.25">
      <c r="A639">
        <v>613</v>
      </c>
      <c r="B639">
        <v>86.151132283341724</v>
      </c>
      <c r="C639">
        <v>-3.8869361859724449E-2</v>
      </c>
      <c r="E639" t="str">
        <v>No</v>
      </c>
    </row>
    <row r="640" spans="1:5" x14ac:dyDescent="0.25">
      <c r="A640">
        <v>614</v>
      </c>
      <c r="B640">
        <v>83.242136095050853</v>
      </c>
      <c r="C640">
        <v>-6.8425755189443578</v>
      </c>
      <c r="E640" t="str">
        <v>No</v>
      </c>
    </row>
    <row r="641" spans="1:5" x14ac:dyDescent="0.25">
      <c r="A641">
        <v>615</v>
      </c>
      <c r="B641">
        <v>71.238054938732205</v>
      </c>
      <c r="C641">
        <v>3.1242079397586906</v>
      </c>
      <c r="E641" t="str">
        <v>No</v>
      </c>
    </row>
    <row r="642" spans="1:5" x14ac:dyDescent="0.25">
      <c r="A642">
        <v>616</v>
      </c>
      <c r="B642">
        <v>72.495477742553035</v>
      </c>
      <c r="C642">
        <v>2.3208541471865658</v>
      </c>
      <c r="E642" t="str">
        <v>No</v>
      </c>
    </row>
    <row r="643" spans="1:5" x14ac:dyDescent="0.25">
      <c r="A643">
        <v>617</v>
      </c>
      <c r="B643">
        <v>84.080332559812845</v>
      </c>
      <c r="C643">
        <v>-8.1196004601779492</v>
      </c>
      <c r="E643" t="str">
        <v>No</v>
      </c>
    </row>
    <row r="644" spans="1:5" x14ac:dyDescent="0.25">
      <c r="A644">
        <v>618</v>
      </c>
      <c r="B644">
        <v>73.542125374235496</v>
      </c>
      <c r="C644">
        <v>0.89927319779920367</v>
      </c>
      <c r="E644" t="str">
        <v>No</v>
      </c>
    </row>
    <row r="645" spans="1:5" x14ac:dyDescent="0.25">
      <c r="A645">
        <v>619</v>
      </c>
      <c r="B645">
        <v>73.296920338768814</v>
      </c>
      <c r="C645">
        <v>-11.184784533903915</v>
      </c>
      <c r="E645" t="str">
        <v>No</v>
      </c>
    </row>
    <row r="646" spans="1:5" x14ac:dyDescent="0.25">
      <c r="A646">
        <v>620</v>
      </c>
      <c r="B646">
        <v>83.513277379367551</v>
      </c>
      <c r="C646">
        <v>9.2586008931449442</v>
      </c>
      <c r="E646" t="str">
        <v>No</v>
      </c>
    </row>
    <row r="647" spans="1:5" x14ac:dyDescent="0.25">
      <c r="A647">
        <v>621</v>
      </c>
      <c r="B647">
        <v>76.307760160307822</v>
      </c>
      <c r="C647">
        <v>4.6058560833918847</v>
      </c>
      <c r="E647" t="str">
        <v>No</v>
      </c>
    </row>
    <row r="648" spans="1:5" x14ac:dyDescent="0.25">
      <c r="A648">
        <v>622</v>
      </c>
      <c r="B648">
        <v>73.840247015484579</v>
      </c>
      <c r="C648">
        <v>-6.4488612484267804</v>
      </c>
      <c r="E648" t="str">
        <v>No</v>
      </c>
    </row>
    <row r="649" spans="1:5" x14ac:dyDescent="0.25">
      <c r="A649">
        <v>623</v>
      </c>
      <c r="B649">
        <v>74.432002746011534</v>
      </c>
      <c r="C649">
        <v>1.1701246661332618</v>
      </c>
      <c r="E649" t="str">
        <v>No</v>
      </c>
    </row>
    <row r="650" spans="1:5" x14ac:dyDescent="0.25">
      <c r="A650">
        <v>624</v>
      </c>
      <c r="B650">
        <v>72.749744072068552</v>
      </c>
      <c r="C650">
        <v>3.707442693292748</v>
      </c>
      <c r="E650" t="str">
        <v>No</v>
      </c>
    </row>
    <row r="651" spans="1:5" x14ac:dyDescent="0.25">
      <c r="A651">
        <v>625</v>
      </c>
      <c r="B651">
        <v>84.281374268837425</v>
      </c>
      <c r="C651">
        <v>-3.0135956532592303</v>
      </c>
      <c r="E651" t="str">
        <v>No</v>
      </c>
    </row>
    <row r="652" spans="1:5" x14ac:dyDescent="0.25">
      <c r="A652">
        <v>626</v>
      </c>
      <c r="B652">
        <v>82.948117576203742</v>
      </c>
      <c r="C652">
        <v>8.2017947189561511</v>
      </c>
      <c r="E652" t="str">
        <v>No</v>
      </c>
    </row>
    <row r="653" spans="1:5" x14ac:dyDescent="0.25">
      <c r="A653">
        <v>627</v>
      </c>
      <c r="B653">
        <v>75.636127506545733</v>
      </c>
      <c r="C653">
        <v>4.0611093749964624</v>
      </c>
      <c r="E653" t="str">
        <v>No</v>
      </c>
    </row>
    <row r="654" spans="1:5" x14ac:dyDescent="0.25">
      <c r="A654">
        <v>628</v>
      </c>
      <c r="B654">
        <v>79.642279507558385</v>
      </c>
      <c r="C654">
        <v>-5.7539114632891852</v>
      </c>
      <c r="E654" t="str">
        <v>No</v>
      </c>
    </row>
    <row r="655" spans="1:5" x14ac:dyDescent="0.25">
      <c r="A655">
        <v>629</v>
      </c>
      <c r="B655">
        <v>75.764735934329821</v>
      </c>
      <c r="C655">
        <v>-0.78828642120402037</v>
      </c>
      <c r="E655" t="str">
        <v>No</v>
      </c>
    </row>
    <row r="656" spans="1:5" x14ac:dyDescent="0.25">
      <c r="A656">
        <v>630</v>
      </c>
      <c r="B656">
        <v>76.031638559259619</v>
      </c>
      <c r="C656">
        <v>4.9183515515198764</v>
      </c>
      <c r="E656" t="str">
        <v>No</v>
      </c>
    </row>
    <row r="657" spans="1:5" x14ac:dyDescent="0.25">
      <c r="A657">
        <v>631</v>
      </c>
      <c r="B657">
        <v>74.507938715735875</v>
      </c>
      <c r="C657">
        <v>-10.584000221227775</v>
      </c>
      <c r="E657" t="str">
        <v>No</v>
      </c>
    </row>
    <row r="658" spans="1:5" x14ac:dyDescent="0.25">
      <c r="A658">
        <v>632</v>
      </c>
      <c r="B658">
        <v>79.507266013404063</v>
      </c>
      <c r="C658">
        <v>1.2838259434313386</v>
      </c>
      <c r="E658" t="str">
        <v>No</v>
      </c>
    </row>
    <row r="659" spans="1:5" x14ac:dyDescent="0.25">
      <c r="A659">
        <v>633</v>
      </c>
      <c r="B659">
        <v>73.706263077867305</v>
      </c>
      <c r="C659">
        <v>5.3716819108967968</v>
      </c>
      <c r="E659" t="str">
        <v>No</v>
      </c>
    </row>
    <row r="660" spans="1:5" x14ac:dyDescent="0.25">
      <c r="A660">
        <v>634</v>
      </c>
      <c r="B660">
        <v>67.596640549078018</v>
      </c>
      <c r="C660">
        <v>6.5214596755666889</v>
      </c>
      <c r="E660" t="str">
        <v>No</v>
      </c>
    </row>
    <row r="661" spans="1:5" x14ac:dyDescent="0.25">
      <c r="A661">
        <v>635</v>
      </c>
      <c r="B661">
        <v>83.786662625479096</v>
      </c>
      <c r="C661">
        <v>-5.0351737671484926</v>
      </c>
      <c r="E661" t="str">
        <v>No</v>
      </c>
    </row>
    <row r="662" spans="1:5" x14ac:dyDescent="0.25">
      <c r="A662">
        <v>636</v>
      </c>
      <c r="B662">
        <v>76.948357878007968</v>
      </c>
      <c r="C662">
        <v>1.7266470866580335</v>
      </c>
      <c r="E662" t="str">
        <v>No</v>
      </c>
    </row>
    <row r="663" spans="1:5" x14ac:dyDescent="0.25">
      <c r="A663">
        <v>637</v>
      </c>
      <c r="B663">
        <v>79.043813741110242</v>
      </c>
      <c r="C663">
        <v>1.7778437296043563</v>
      </c>
      <c r="E663" t="str">
        <v>No</v>
      </c>
    </row>
    <row r="664" spans="1:5" x14ac:dyDescent="0.25">
      <c r="A664">
        <v>638</v>
      </c>
      <c r="B664">
        <v>70.658434542549259</v>
      </c>
      <c r="C664">
        <v>-3.385779285843256</v>
      </c>
      <c r="E664" t="str">
        <v>No</v>
      </c>
    </row>
    <row r="665" spans="1:5" x14ac:dyDescent="0.25">
      <c r="A665">
        <v>639</v>
      </c>
      <c r="B665">
        <v>79.935096974671296</v>
      </c>
      <c r="C665">
        <v>-13.061227159283391</v>
      </c>
      <c r="E665" t="str">
        <v>No</v>
      </c>
    </row>
    <row r="666" spans="1:5" x14ac:dyDescent="0.25">
      <c r="A666">
        <v>640</v>
      </c>
      <c r="B666">
        <v>72.275027962271309</v>
      </c>
      <c r="C666">
        <v>2.7518273968873928</v>
      </c>
      <c r="E666" t="str">
        <v>No</v>
      </c>
    </row>
    <row r="667" spans="1:5" x14ac:dyDescent="0.25">
      <c r="A667">
        <v>641</v>
      </c>
      <c r="B667">
        <v>67.891458676725108</v>
      </c>
      <c r="C667">
        <v>8.3367988856816879</v>
      </c>
      <c r="E667" t="str">
        <v>No</v>
      </c>
    </row>
    <row r="668" spans="1:5" x14ac:dyDescent="0.25">
      <c r="A668">
        <v>642</v>
      </c>
      <c r="B668">
        <v>67.230379126874766</v>
      </c>
      <c r="C668">
        <v>1.2178720679240342</v>
      </c>
      <c r="E668" t="str">
        <v>No</v>
      </c>
    </row>
    <row r="669" spans="1:5" x14ac:dyDescent="0.25">
      <c r="A669">
        <v>643</v>
      </c>
      <c r="B669">
        <v>75.371226093661193</v>
      </c>
      <c r="C669">
        <v>-6.621280086974096</v>
      </c>
      <c r="E669" t="str">
        <v>No</v>
      </c>
    </row>
    <row r="670" spans="1:5" x14ac:dyDescent="0.25">
      <c r="A670">
        <v>644</v>
      </c>
      <c r="B670">
        <v>73.334256223825903</v>
      </c>
      <c r="C670">
        <v>3.0970980290157968</v>
      </c>
      <c r="E670" t="str">
        <v>No</v>
      </c>
    </row>
    <row r="671" spans="1:5" x14ac:dyDescent="0.25">
      <c r="A671">
        <v>645</v>
      </c>
      <c r="B671">
        <v>71.505219193735257</v>
      </c>
      <c r="C671">
        <v>8.5133728062998415</v>
      </c>
      <c r="E671" t="str">
        <v>No</v>
      </c>
    </row>
    <row r="672" spans="1:5" x14ac:dyDescent="0.25">
      <c r="A672">
        <v>646</v>
      </c>
      <c r="B672">
        <v>86.042703201346171</v>
      </c>
      <c r="C672">
        <v>-8.7141923956034759</v>
      </c>
      <c r="E672" t="str">
        <v>No</v>
      </c>
    </row>
    <row r="673" spans="1:5" x14ac:dyDescent="0.25">
      <c r="A673">
        <v>647</v>
      </c>
      <c r="B673">
        <v>72.973862135109272</v>
      </c>
      <c r="C673">
        <v>0.10741945323353264</v>
      </c>
      <c r="E673" t="str">
        <v>No</v>
      </c>
    </row>
    <row r="674" spans="1:5" x14ac:dyDescent="0.25">
      <c r="A674">
        <v>648</v>
      </c>
      <c r="B674">
        <v>69.928265863650154</v>
      </c>
      <c r="C674">
        <v>6.5627993316539488</v>
      </c>
      <c r="E674" t="str">
        <v>No</v>
      </c>
    </row>
    <row r="675" spans="1:5" x14ac:dyDescent="0.25">
      <c r="A675">
        <v>649</v>
      </c>
      <c r="B675">
        <v>82.084933904440575</v>
      </c>
      <c r="C675">
        <v>-2.8035182628548796</v>
      </c>
      <c r="E675" t="str">
        <v>No</v>
      </c>
    </row>
    <row r="676" spans="1:5" x14ac:dyDescent="0.25">
      <c r="A676">
        <v>650</v>
      </c>
      <c r="B676">
        <v>81.38997123572463</v>
      </c>
      <c r="C676">
        <v>-7.9103304240383352</v>
      </c>
      <c r="E676" t="str">
        <v>No</v>
      </c>
    </row>
    <row r="677" spans="1:5" x14ac:dyDescent="0.25">
      <c r="A677">
        <v>651</v>
      </c>
      <c r="B677">
        <v>80.586826613033921</v>
      </c>
      <c r="C677">
        <v>-14.249685526317023</v>
      </c>
      <c r="E677" t="str">
        <v>No</v>
      </c>
    </row>
    <row r="678" spans="1:5" x14ac:dyDescent="0.25">
      <c r="A678">
        <v>652</v>
      </c>
      <c r="B678">
        <v>80.51485558903569</v>
      </c>
      <c r="C678">
        <v>1.3367499527297042</v>
      </c>
      <c r="E678" t="str">
        <v>No</v>
      </c>
    </row>
    <row r="679" spans="1:5" x14ac:dyDescent="0.25">
      <c r="A679">
        <v>653</v>
      </c>
      <c r="B679">
        <v>85.263000626994625</v>
      </c>
      <c r="C679">
        <v>-12.457731078668232</v>
      </c>
      <c r="E679" t="str">
        <v>No</v>
      </c>
    </row>
    <row r="680" spans="1:5" x14ac:dyDescent="0.25">
      <c r="A680">
        <v>654</v>
      </c>
      <c r="B680">
        <v>84.781045619093902</v>
      </c>
      <c r="C680">
        <v>-10.263675234885</v>
      </c>
      <c r="E680" t="str">
        <v>No</v>
      </c>
    </row>
    <row r="681" spans="1:5" x14ac:dyDescent="0.25">
      <c r="A681">
        <v>655</v>
      </c>
      <c r="B681">
        <v>77.056975233815365</v>
      </c>
      <c r="C681">
        <v>-1.1298098562295706</v>
      </c>
      <c r="E681" t="str">
        <v>No</v>
      </c>
    </row>
    <row r="682" spans="1:5" x14ac:dyDescent="0.25">
      <c r="A682">
        <v>656</v>
      </c>
      <c r="B682">
        <v>72.354105430069268</v>
      </c>
      <c r="C682">
        <v>0.67014815531463512</v>
      </c>
      <c r="E682" t="str">
        <v>No</v>
      </c>
    </row>
    <row r="683" spans="1:5" x14ac:dyDescent="0.25">
      <c r="A683">
        <v>657</v>
      </c>
      <c r="B683">
        <v>79.188825964297905</v>
      </c>
      <c r="C683">
        <v>2.1964342545205966</v>
      </c>
      <c r="E683" t="str">
        <v>No</v>
      </c>
    </row>
    <row r="684" spans="1:5" x14ac:dyDescent="0.25">
      <c r="A684">
        <v>658</v>
      </c>
      <c r="B684">
        <v>79.299985265970591</v>
      </c>
      <c r="C684">
        <v>-1.5048011928636953</v>
      </c>
      <c r="E684" t="str">
        <v>No</v>
      </c>
    </row>
    <row r="685" spans="1:5" x14ac:dyDescent="0.25">
      <c r="A685">
        <v>659</v>
      </c>
      <c r="B685">
        <v>75.393185220109515</v>
      </c>
      <c r="C685">
        <v>-10.841002036411922</v>
      </c>
      <c r="E685" t="str">
        <v>No</v>
      </c>
    </row>
    <row r="686" spans="1:5" x14ac:dyDescent="0.25">
      <c r="A686">
        <v>660</v>
      </c>
      <c r="B686">
        <v>84.329507432258438</v>
      </c>
      <c r="C686">
        <v>-2.4393927420625374</v>
      </c>
      <c r="E686" t="str">
        <v>No</v>
      </c>
    </row>
    <row r="687" spans="1:5" x14ac:dyDescent="0.25">
      <c r="A687">
        <v>661</v>
      </c>
      <c r="B687">
        <v>86.96519479376164</v>
      </c>
      <c r="C687">
        <v>3.0439931236943636</v>
      </c>
      <c r="E687" t="str">
        <v>No</v>
      </c>
    </row>
    <row r="688" spans="1:5" x14ac:dyDescent="0.25">
      <c r="A688">
        <v>662</v>
      </c>
      <c r="B688">
        <v>67.364578805615537</v>
      </c>
      <c r="C688">
        <v>1.1055045365770582</v>
      </c>
      <c r="E688" t="str">
        <v>No</v>
      </c>
    </row>
    <row r="689" spans="1:5" x14ac:dyDescent="0.25">
      <c r="A689">
        <v>663</v>
      </c>
      <c r="B689">
        <v>75.51555177710118</v>
      </c>
      <c r="C689">
        <v>3.7417612519958254</v>
      </c>
      <c r="E689" t="str">
        <v>No</v>
      </c>
    </row>
    <row r="690" spans="1:5" x14ac:dyDescent="0.25">
      <c r="A690">
        <v>664</v>
      </c>
      <c r="B690">
        <v>84.900569026633008</v>
      </c>
      <c r="C690">
        <v>-8.0651721360470106</v>
      </c>
      <c r="E690" t="str">
        <v>No</v>
      </c>
    </row>
    <row r="691" spans="1:5" x14ac:dyDescent="0.25">
      <c r="A691">
        <v>665</v>
      </c>
      <c r="B691">
        <v>82.063233454183433</v>
      </c>
      <c r="C691">
        <v>6.5140452461161686</v>
      </c>
      <c r="E691" t="str">
        <v>No</v>
      </c>
    </row>
    <row r="692" spans="1:5" x14ac:dyDescent="0.25">
      <c r="A692">
        <v>666</v>
      </c>
      <c r="B692">
        <v>72.558464656491353</v>
      </c>
      <c r="C692">
        <v>0.72547078461275305</v>
      </c>
      <c r="E692" t="str">
        <v>No</v>
      </c>
    </row>
    <row r="693" spans="1:5" x14ac:dyDescent="0.25">
      <c r="A693">
        <v>667</v>
      </c>
      <c r="B693">
        <v>67.238674273374997</v>
      </c>
      <c r="C693">
        <v>1.1965331710719056</v>
      </c>
      <c r="E693" t="str">
        <v>No</v>
      </c>
    </row>
    <row r="694" spans="1:5" x14ac:dyDescent="0.25">
      <c r="A694">
        <v>668</v>
      </c>
      <c r="B694">
        <v>78.74363461151853</v>
      </c>
      <c r="C694">
        <v>-4.6501176197240284</v>
      </c>
      <c r="E694" t="str">
        <v>No</v>
      </c>
    </row>
    <row r="695" spans="1:5" x14ac:dyDescent="0.25">
      <c r="A695">
        <v>669</v>
      </c>
      <c r="B695">
        <v>83.458744856758358</v>
      </c>
      <c r="C695">
        <v>-10.252961801027354</v>
      </c>
      <c r="E695" t="str">
        <v>No</v>
      </c>
    </row>
    <row r="696" spans="1:5" x14ac:dyDescent="0.25">
      <c r="A696">
        <v>670</v>
      </c>
      <c r="B696">
        <v>82.166573904600654</v>
      </c>
      <c r="C696">
        <v>-1.7070154874812573</v>
      </c>
      <c r="E696" t="str">
        <v>No</v>
      </c>
    </row>
    <row r="697" spans="1:5" x14ac:dyDescent="0.25">
      <c r="A697">
        <v>671</v>
      </c>
      <c r="B697">
        <v>84.708533863555999</v>
      </c>
      <c r="C697">
        <v>14.053220286428697</v>
      </c>
      <c r="E697" t="str">
        <v>No</v>
      </c>
    </row>
    <row r="698" spans="1:5" x14ac:dyDescent="0.25">
      <c r="A698">
        <v>672</v>
      </c>
      <c r="B698">
        <v>67.725027695851708</v>
      </c>
      <c r="C698">
        <v>4.1546923371579965</v>
      </c>
      <c r="E698" t="str">
        <v>No</v>
      </c>
    </row>
    <row r="699" spans="1:5" x14ac:dyDescent="0.25">
      <c r="A699">
        <v>673</v>
      </c>
      <c r="B699">
        <v>71.357773770093644</v>
      </c>
      <c r="C699">
        <v>6.2138221362368569</v>
      </c>
      <c r="E699" t="str">
        <v>No</v>
      </c>
    </row>
    <row r="700" spans="1:5" x14ac:dyDescent="0.25">
      <c r="A700">
        <v>674</v>
      </c>
      <c r="B700">
        <v>74.865121134493592</v>
      </c>
      <c r="C700">
        <v>-6.9018417669887953</v>
      </c>
      <c r="E700" t="str">
        <v>No</v>
      </c>
    </row>
    <row r="701" spans="1:5" x14ac:dyDescent="0.25">
      <c r="A701">
        <v>675</v>
      </c>
      <c r="B701">
        <v>70.100183722636729</v>
      </c>
      <c r="C701">
        <v>-0.76839970033442739</v>
      </c>
      <c r="E701" t="str">
        <v>No</v>
      </c>
    </row>
    <row r="702" spans="1:5" x14ac:dyDescent="0.25">
      <c r="A702">
        <v>676</v>
      </c>
      <c r="B702">
        <v>72.6245047517628</v>
      </c>
      <c r="C702">
        <v>-3.5509097635619042</v>
      </c>
      <c r="E702" t="str">
        <v>No</v>
      </c>
    </row>
    <row r="703" spans="1:5" x14ac:dyDescent="0.25">
      <c r="A703">
        <v>677</v>
      </c>
      <c r="B703">
        <v>86.37590512279688</v>
      </c>
      <c r="C703">
        <v>12.46785070772772</v>
      </c>
      <c r="E703" t="str">
        <v>No</v>
      </c>
    </row>
    <row r="704" spans="1:5" x14ac:dyDescent="0.25">
      <c r="A704">
        <v>678</v>
      </c>
      <c r="B704">
        <v>81.653327295188149</v>
      </c>
      <c r="C704">
        <v>-2.1555321698109537</v>
      </c>
      <c r="E704" t="str">
        <v>No</v>
      </c>
    </row>
    <row r="705" spans="1:5" x14ac:dyDescent="0.25">
      <c r="A705">
        <v>679</v>
      </c>
      <c r="B705">
        <v>86.276367027144175</v>
      </c>
      <c r="C705">
        <v>1.2726736865273267</v>
      </c>
      <c r="E705" t="str">
        <v>No</v>
      </c>
    </row>
    <row r="706" spans="1:5" x14ac:dyDescent="0.25">
      <c r="A706">
        <v>680</v>
      </c>
      <c r="B706">
        <v>76.605539102947603</v>
      </c>
      <c r="C706">
        <v>8.3541725218731955</v>
      </c>
      <c r="E706" t="str">
        <v>No</v>
      </c>
    </row>
    <row r="707" spans="1:5" x14ac:dyDescent="0.25">
      <c r="A707">
        <v>681</v>
      </c>
      <c r="B707">
        <v>69.386581247449982</v>
      </c>
      <c r="C707">
        <v>0.23661800352121531</v>
      </c>
      <c r="E707" t="str">
        <v>No</v>
      </c>
    </row>
    <row r="708" spans="1:5" x14ac:dyDescent="0.25">
      <c r="A708">
        <v>682</v>
      </c>
      <c r="B708">
        <v>71.278331461374108</v>
      </c>
      <c r="C708">
        <v>5.1470746127632907</v>
      </c>
      <c r="E708" t="str">
        <v>No</v>
      </c>
    </row>
    <row r="709" spans="1:5" x14ac:dyDescent="0.25">
      <c r="A709">
        <v>683</v>
      </c>
      <c r="B709">
        <v>78.634583251957352</v>
      </c>
      <c r="C709">
        <v>10.57076142796825</v>
      </c>
      <c r="E709" t="str">
        <v>No</v>
      </c>
    </row>
    <row r="710" spans="1:5" x14ac:dyDescent="0.25">
      <c r="A710">
        <v>684</v>
      </c>
      <c r="B710">
        <v>70.962111722330292</v>
      </c>
      <c r="C710">
        <v>3.9973919585951023</v>
      </c>
      <c r="E710" t="str">
        <v>No</v>
      </c>
    </row>
    <row r="711" spans="1:5" x14ac:dyDescent="0.25">
      <c r="A711">
        <v>685</v>
      </c>
      <c r="B711">
        <v>85.487270699447123</v>
      </c>
      <c r="C711">
        <v>6.2159872423337816</v>
      </c>
      <c r="E711" t="str">
        <v>No</v>
      </c>
    </row>
    <row r="712" spans="1:5" x14ac:dyDescent="0.25">
      <c r="A712">
        <v>686</v>
      </c>
      <c r="B712">
        <v>74.497226119577107</v>
      </c>
      <c r="C712">
        <v>-1.4059024979106027</v>
      </c>
      <c r="E712" t="str">
        <v>No</v>
      </c>
    </row>
    <row r="713" spans="1:5" x14ac:dyDescent="0.25">
      <c r="A713">
        <v>687</v>
      </c>
      <c r="B713">
        <v>86.219606503809331</v>
      </c>
      <c r="C713">
        <v>6.6307972254929695</v>
      </c>
      <c r="E713" t="str">
        <v>No</v>
      </c>
    </row>
    <row r="714" spans="1:5" x14ac:dyDescent="0.25">
      <c r="A714">
        <v>688</v>
      </c>
      <c r="B714">
        <v>81.2408721150872</v>
      </c>
      <c r="C714">
        <v>5.0279665206584951</v>
      </c>
      <c r="E714" t="str">
        <v>No</v>
      </c>
    </row>
    <row r="715" spans="1:5" x14ac:dyDescent="0.25">
      <c r="A715">
        <v>689</v>
      </c>
      <c r="B715">
        <v>67.972041196883652</v>
      </c>
      <c r="C715">
        <v>9.5819049731924508</v>
      </c>
      <c r="E715" t="str">
        <v>No</v>
      </c>
    </row>
    <row r="716" spans="1:5" x14ac:dyDescent="0.25">
      <c r="A716">
        <v>690</v>
      </c>
      <c r="B716">
        <v>85.166794222712241</v>
      </c>
      <c r="C716">
        <v>-6.2420509501659467</v>
      </c>
      <c r="E716" t="str">
        <v>No</v>
      </c>
    </row>
    <row r="717" spans="1:5" x14ac:dyDescent="0.25">
      <c r="A717">
        <v>691</v>
      </c>
      <c r="B717">
        <v>79.95734717164629</v>
      </c>
      <c r="C717">
        <v>-5.5691813167668869</v>
      </c>
      <c r="E717" t="str">
        <v>No</v>
      </c>
    </row>
    <row r="718" spans="1:5" x14ac:dyDescent="0.25">
      <c r="A718">
        <v>692</v>
      </c>
      <c r="B718">
        <v>83.075099166691686</v>
      </c>
      <c r="C718">
        <v>6.4176200484743191</v>
      </c>
      <c r="E718" t="str">
        <v>No</v>
      </c>
    </row>
    <row r="719" spans="1:5" x14ac:dyDescent="0.25">
      <c r="A719">
        <v>693</v>
      </c>
      <c r="B719">
        <v>85.229923531275901</v>
      </c>
      <c r="C719">
        <v>-5.4436232069925978</v>
      </c>
      <c r="E719" t="str">
        <v>No</v>
      </c>
    </row>
    <row r="720" spans="1:5" x14ac:dyDescent="0.25">
      <c r="A720">
        <v>694</v>
      </c>
      <c r="B720">
        <v>74.252419843866079</v>
      </c>
      <c r="C720">
        <v>5.3496497064256232</v>
      </c>
      <c r="E720" t="str">
        <v>No</v>
      </c>
    </row>
    <row r="721" spans="1:5" x14ac:dyDescent="0.25">
      <c r="A721">
        <v>695</v>
      </c>
      <c r="B721">
        <v>75.614905318289445</v>
      </c>
      <c r="C721">
        <v>-0.69025754808365036</v>
      </c>
      <c r="E721" t="str">
        <v>No</v>
      </c>
    </row>
    <row r="722" spans="1:5" x14ac:dyDescent="0.25">
      <c r="A722">
        <v>696</v>
      </c>
      <c r="B722">
        <v>79.327228105549011</v>
      </c>
      <c r="C722">
        <v>-9.9616116684160119</v>
      </c>
      <c r="E722" t="str">
        <v>No</v>
      </c>
    </row>
    <row r="723" spans="1:5" x14ac:dyDescent="0.25">
      <c r="A723">
        <v>697</v>
      </c>
      <c r="B723">
        <v>67.110555435428836</v>
      </c>
      <c r="C723">
        <v>2.6265416900429699</v>
      </c>
      <c r="E723" t="str">
        <v>No</v>
      </c>
    </row>
    <row r="724" spans="1:5" x14ac:dyDescent="0.25">
      <c r="A724">
        <v>698</v>
      </c>
      <c r="B724">
        <v>82.741712504087019</v>
      </c>
      <c r="C724">
        <v>0.3218368335968762</v>
      </c>
      <c r="E724" t="str">
        <v>No</v>
      </c>
    </row>
    <row r="725" spans="1:5" x14ac:dyDescent="0.25">
      <c r="A725">
        <v>699</v>
      </c>
      <c r="B725">
        <v>85.946897442846392</v>
      </c>
      <c r="C725">
        <v>-7.811043480427486</v>
      </c>
      <c r="E725" t="str">
        <v>No</v>
      </c>
    </row>
    <row r="726" spans="1:5" x14ac:dyDescent="0.25">
      <c r="A726">
        <v>700</v>
      </c>
      <c r="B726">
        <v>87.07334969230169</v>
      </c>
      <c r="C726">
        <v>-1.1781933310931834</v>
      </c>
      <c r="E726" t="str">
        <v>No</v>
      </c>
    </row>
    <row r="727" spans="1:5" x14ac:dyDescent="0.25">
      <c r="A727">
        <v>701</v>
      </c>
      <c r="B727">
        <v>83.191852921122489</v>
      </c>
      <c r="C727">
        <v>-7.2822836385810916</v>
      </c>
      <c r="E727" t="str">
        <v>No</v>
      </c>
    </row>
    <row r="728" spans="1:5" x14ac:dyDescent="0.25">
      <c r="A728">
        <v>702</v>
      </c>
      <c r="B728">
        <v>83.051356362144134</v>
      </c>
      <c r="C728">
        <v>-6.3824200825214348</v>
      </c>
      <c r="E728" t="str">
        <v>No</v>
      </c>
    </row>
    <row r="729" spans="1:5" x14ac:dyDescent="0.25">
      <c r="A729">
        <v>703</v>
      </c>
      <c r="B729">
        <v>79.707821513332263</v>
      </c>
      <c r="C729">
        <v>3.2575181577897325</v>
      </c>
      <c r="E729" t="str">
        <v>No</v>
      </c>
    </row>
    <row r="730" spans="1:5" x14ac:dyDescent="0.25">
      <c r="A730">
        <v>704</v>
      </c>
      <c r="B730">
        <v>86.178875726833283</v>
      </c>
      <c r="C730">
        <v>-3.1626779801966762</v>
      </c>
      <c r="E730" t="str">
        <v>No</v>
      </c>
    </row>
    <row r="731" spans="1:5" x14ac:dyDescent="0.25">
      <c r="A731">
        <v>705</v>
      </c>
      <c r="B731">
        <v>73.407932291872868</v>
      </c>
      <c r="C731">
        <v>5.7157930563310373</v>
      </c>
      <c r="E731" t="str">
        <v>No</v>
      </c>
    </row>
    <row r="732" spans="1:5" x14ac:dyDescent="0.25">
      <c r="A732">
        <v>706</v>
      </c>
      <c r="B732">
        <v>70.369624856674193</v>
      </c>
      <c r="C732">
        <v>4.9432127137706061</v>
      </c>
      <c r="E732" t="str">
        <v>No</v>
      </c>
    </row>
    <row r="733" spans="1:5" x14ac:dyDescent="0.25">
      <c r="A733">
        <v>707</v>
      </c>
      <c r="B733">
        <v>86.318020981380869</v>
      </c>
      <c r="C733">
        <v>1.8890456899656272</v>
      </c>
      <c r="E733" t="str">
        <v>No</v>
      </c>
    </row>
    <row r="734" spans="1:5" x14ac:dyDescent="0.25">
      <c r="A734">
        <v>708</v>
      </c>
      <c r="B734">
        <v>72.617661174589287</v>
      </c>
      <c r="C734">
        <v>0.94139063776751186</v>
      </c>
      <c r="E734" t="str">
        <v>No</v>
      </c>
    </row>
    <row r="735" spans="1:5" x14ac:dyDescent="0.25">
      <c r="A735">
        <v>709</v>
      </c>
      <c r="B735">
        <v>72.41274146341128</v>
      </c>
      <c r="C735">
        <v>5.4345967124262273</v>
      </c>
      <c r="E735" t="str">
        <v>No</v>
      </c>
    </row>
    <row r="736" spans="1:5" x14ac:dyDescent="0.25">
      <c r="A736">
        <v>710</v>
      </c>
      <c r="B736">
        <v>81.053157845162133</v>
      </c>
      <c r="C736">
        <v>-0.99327142600442642</v>
      </c>
      <c r="E736" t="str">
        <v>No</v>
      </c>
    </row>
    <row r="737" spans="1:5" x14ac:dyDescent="0.25">
      <c r="A737">
        <v>711</v>
      </c>
      <c r="B737">
        <v>71.016442251583101</v>
      </c>
      <c r="C737">
        <v>2.8462906310030007</v>
      </c>
      <c r="E737" t="str">
        <v>No</v>
      </c>
    </row>
    <row r="738" spans="1:5" x14ac:dyDescent="0.25">
      <c r="A738">
        <v>712</v>
      </c>
      <c r="B738">
        <v>73.321962381207015</v>
      </c>
      <c r="C738">
        <v>-0.73928602340761529</v>
      </c>
      <c r="E738" t="str">
        <v>No</v>
      </c>
    </row>
    <row r="739" spans="1:5" x14ac:dyDescent="0.25">
      <c r="A739">
        <v>713</v>
      </c>
      <c r="B739">
        <v>82.340070895860507</v>
      </c>
      <c r="C739">
        <v>2.7999339128874965</v>
      </c>
      <c r="E739" t="str">
        <v>No</v>
      </c>
    </row>
    <row r="740" spans="1:5" x14ac:dyDescent="0.25">
      <c r="A740">
        <v>714</v>
      </c>
      <c r="B740">
        <v>80.314320489645894</v>
      </c>
      <c r="C740">
        <v>-4.5090750544678002</v>
      </c>
      <c r="E740" t="str">
        <v>No</v>
      </c>
    </row>
    <row r="741" spans="1:5" x14ac:dyDescent="0.25">
      <c r="A741">
        <v>715</v>
      </c>
      <c r="B741">
        <v>73.691587109149012</v>
      </c>
      <c r="C741">
        <v>-3.1321599991615159</v>
      </c>
      <c r="E741" t="str">
        <v>No</v>
      </c>
    </row>
    <row r="742" spans="1:5" x14ac:dyDescent="0.25">
      <c r="A742">
        <v>716</v>
      </c>
      <c r="B742">
        <v>71.714842323587263</v>
      </c>
      <c r="C742">
        <v>1.6987257366320421</v>
      </c>
      <c r="E742" t="str">
        <v>No</v>
      </c>
    </row>
    <row r="743" spans="1:5" x14ac:dyDescent="0.25">
      <c r="A743">
        <v>717</v>
      </c>
      <c r="B743">
        <v>86.850065084413103</v>
      </c>
      <c r="C743">
        <v>-5.0940414157129084</v>
      </c>
      <c r="E743" t="str">
        <v>No</v>
      </c>
    </row>
    <row r="744" spans="1:5" x14ac:dyDescent="0.25">
      <c r="A744">
        <v>718</v>
      </c>
      <c r="B744">
        <v>83.084378407876386</v>
      </c>
      <c r="C744">
        <v>3.6888410341630191</v>
      </c>
      <c r="E744" t="str">
        <v>No</v>
      </c>
    </row>
    <row r="745" spans="1:5" x14ac:dyDescent="0.25">
      <c r="A745">
        <v>719</v>
      </c>
      <c r="B745">
        <v>77.431156652896988</v>
      </c>
      <c r="C745">
        <v>-10.215061237731788</v>
      </c>
      <c r="E745" t="str">
        <v>No</v>
      </c>
    </row>
    <row r="746" spans="1:5" x14ac:dyDescent="0.25">
      <c r="A746">
        <v>720</v>
      </c>
      <c r="B746">
        <v>76.084139919950402</v>
      </c>
      <c r="C746">
        <v>-4.3569800644213075</v>
      </c>
      <c r="E746" t="str">
        <v>No</v>
      </c>
    </row>
    <row r="747" spans="1:5" x14ac:dyDescent="0.25">
      <c r="A747">
        <v>721</v>
      </c>
      <c r="B747">
        <v>79.764680816796044</v>
      </c>
      <c r="C747">
        <v>2.7316430707218586</v>
      </c>
      <c r="E747" t="str">
        <v>No</v>
      </c>
    </row>
    <row r="748" spans="1:5" x14ac:dyDescent="0.25">
      <c r="A748">
        <v>722</v>
      </c>
      <c r="B748">
        <v>82.305670346259944</v>
      </c>
      <c r="C748">
        <v>-5.5679840278173458</v>
      </c>
      <c r="E748" t="str">
        <v>No</v>
      </c>
    </row>
    <row r="749" spans="1:5" x14ac:dyDescent="0.25">
      <c r="A749">
        <v>723</v>
      </c>
      <c r="B749">
        <v>80.150373774934764</v>
      </c>
      <c r="C749">
        <v>13.068040274368229</v>
      </c>
      <c r="E749" t="str">
        <v>No</v>
      </c>
    </row>
    <row r="750" spans="1:5" x14ac:dyDescent="0.25">
      <c r="A750">
        <v>724</v>
      </c>
      <c r="B750">
        <v>70.904594357068532</v>
      </c>
      <c r="C750">
        <v>7.4899562950123624</v>
      </c>
      <c r="E750" t="str">
        <v>No</v>
      </c>
    </row>
    <row r="751" spans="1:5" x14ac:dyDescent="0.25">
      <c r="A751">
        <v>725</v>
      </c>
      <c r="B751">
        <v>76.032206540807294</v>
      </c>
      <c r="C751">
        <v>-7.5332892625863934</v>
      </c>
      <c r="E751" t="str">
        <v>No</v>
      </c>
    </row>
    <row r="752" spans="1:5" x14ac:dyDescent="0.25">
      <c r="A752">
        <v>726</v>
      </c>
      <c r="B752">
        <v>79.162914200288412</v>
      </c>
      <c r="C752">
        <v>-5.5392248967290101</v>
      </c>
      <c r="E752" t="str">
        <v>No</v>
      </c>
    </row>
    <row r="753" spans="1:5" x14ac:dyDescent="0.25">
      <c r="A753">
        <v>727</v>
      </c>
      <c r="B753">
        <v>82.333279911019915</v>
      </c>
      <c r="C753">
        <v>1.8267870880314803</v>
      </c>
      <c r="E753" t="str">
        <v>No</v>
      </c>
    </row>
    <row r="754" spans="1:5" x14ac:dyDescent="0.25">
      <c r="A754">
        <v>728</v>
      </c>
      <c r="B754">
        <v>74.412169370031762</v>
      </c>
      <c r="C754">
        <v>-2.459773251509958</v>
      </c>
      <c r="E754" t="str">
        <v>No</v>
      </c>
    </row>
    <row r="755" spans="1:5" x14ac:dyDescent="0.25">
      <c r="A755">
        <v>729</v>
      </c>
      <c r="B755">
        <v>83.596825172628428</v>
      </c>
      <c r="C755">
        <v>3.2562537516683676</v>
      </c>
      <c r="E755" t="str">
        <v>No</v>
      </c>
    </row>
    <row r="756" spans="1:5" x14ac:dyDescent="0.25">
      <c r="A756">
        <v>730</v>
      </c>
      <c r="B756">
        <v>73.67690186025618</v>
      </c>
      <c r="C756">
        <v>3.2842972733382254</v>
      </c>
      <c r="E756" t="str">
        <v>No</v>
      </c>
    </row>
    <row r="757" spans="1:5" x14ac:dyDescent="0.25">
      <c r="A757">
        <v>731</v>
      </c>
      <c r="B757">
        <v>74.118703955467836</v>
      </c>
      <c r="C757">
        <v>-9.3846189967788405</v>
      </c>
      <c r="E757" t="str">
        <v>No</v>
      </c>
    </row>
    <row r="758" spans="1:5" x14ac:dyDescent="0.25">
      <c r="A758">
        <v>732</v>
      </c>
      <c r="B758">
        <v>68.731734743835403</v>
      </c>
      <c r="C758">
        <v>-8.0123855400766999</v>
      </c>
      <c r="E758" t="str">
        <v>No</v>
      </c>
    </row>
    <row r="759" spans="1:5" x14ac:dyDescent="0.25">
      <c r="A759">
        <v>733</v>
      </c>
      <c r="B759">
        <v>75.609486689919265</v>
      </c>
      <c r="C759">
        <v>3.9269268048196295</v>
      </c>
      <c r="E759" t="str">
        <v>No</v>
      </c>
    </row>
    <row r="760" spans="1:5" x14ac:dyDescent="0.25">
      <c r="A760">
        <v>734</v>
      </c>
      <c r="B760">
        <v>72.811544957705365</v>
      </c>
      <c r="C760">
        <v>-0.91562706682826445</v>
      </c>
      <c r="E760" t="str">
        <v>No</v>
      </c>
    </row>
    <row r="761" spans="1:5" x14ac:dyDescent="0.25">
      <c r="A761">
        <v>735</v>
      </c>
      <c r="B761">
        <v>82.835491997664121</v>
      </c>
      <c r="C761">
        <v>-0.53669137741051998</v>
      </c>
      <c r="E761" t="str">
        <v>No</v>
      </c>
    </row>
    <row r="762" spans="1:5" x14ac:dyDescent="0.25">
      <c r="A762">
        <v>736</v>
      </c>
      <c r="B762">
        <v>84.733491226159373</v>
      </c>
      <c r="C762">
        <v>1.5311001890872262</v>
      </c>
      <c r="E762" t="str">
        <v>No</v>
      </c>
    </row>
    <row r="763" spans="1:5" x14ac:dyDescent="0.25">
      <c r="A763">
        <v>737</v>
      </c>
      <c r="B763">
        <v>80.051734012397802</v>
      </c>
      <c r="C763">
        <v>-2.870352586136903</v>
      </c>
      <c r="E763" t="str">
        <v>No</v>
      </c>
    </row>
    <row r="764" spans="1:5" x14ac:dyDescent="0.25">
      <c r="A764">
        <v>738</v>
      </c>
      <c r="B764">
        <v>81.460924994862339</v>
      </c>
      <c r="C764">
        <v>6.8906807534360581</v>
      </c>
      <c r="E764" t="str">
        <v>No</v>
      </c>
    </row>
    <row r="765" spans="1:5" x14ac:dyDescent="0.25">
      <c r="A765">
        <v>739</v>
      </c>
      <c r="B765">
        <v>83.306988210579561</v>
      </c>
      <c r="C765">
        <v>-3.6386785883279629</v>
      </c>
      <c r="E765" t="str">
        <v>No</v>
      </c>
    </row>
    <row r="766" spans="1:5" x14ac:dyDescent="0.25">
      <c r="A766">
        <v>740</v>
      </c>
      <c r="B766">
        <v>76.448358900052867</v>
      </c>
      <c r="C766">
        <v>-1.0608137625880687</v>
      </c>
      <c r="E766" t="str">
        <v>No</v>
      </c>
    </row>
    <row r="767" spans="1:5" x14ac:dyDescent="0.25">
      <c r="A767">
        <v>741</v>
      </c>
      <c r="B767">
        <v>77.399742797190527</v>
      </c>
      <c r="C767">
        <v>2.0316206139702757</v>
      </c>
      <c r="E767" t="str">
        <v>No</v>
      </c>
    </row>
    <row r="768" spans="1:5" x14ac:dyDescent="0.25">
      <c r="A768">
        <v>742</v>
      </c>
      <c r="B768">
        <v>82.928008699717253</v>
      </c>
      <c r="C768">
        <v>7.9704983610711508</v>
      </c>
      <c r="E768" t="str">
        <v>No</v>
      </c>
    </row>
    <row r="769" spans="1:5" x14ac:dyDescent="0.25">
      <c r="A769">
        <v>743</v>
      </c>
      <c r="B769">
        <v>68.058898379152808</v>
      </c>
      <c r="C769">
        <v>-9.2384252367228115</v>
      </c>
      <c r="E769" t="str">
        <v>No</v>
      </c>
    </row>
    <row r="770" spans="1:5" x14ac:dyDescent="0.25">
      <c r="A770">
        <v>744</v>
      </c>
      <c r="B770">
        <v>69.411120405277558</v>
      </c>
      <c r="C770">
        <v>-5.5351937453214575</v>
      </c>
      <c r="E770" t="str">
        <v>No</v>
      </c>
    </row>
    <row r="771" spans="1:5" x14ac:dyDescent="0.25">
      <c r="A771">
        <v>745</v>
      </c>
      <c r="B771">
        <v>83.458035347806771</v>
      </c>
      <c r="C771">
        <v>8.9181570136863257</v>
      </c>
      <c r="E771" t="str">
        <v>No</v>
      </c>
    </row>
    <row r="772" spans="1:5" x14ac:dyDescent="0.25">
      <c r="A772">
        <v>746</v>
      </c>
      <c r="B772">
        <v>81.05725954568031</v>
      </c>
      <c r="C772">
        <v>-2.6484295097801152</v>
      </c>
      <c r="E772" t="str">
        <v>No</v>
      </c>
    </row>
    <row r="773" spans="1:5" x14ac:dyDescent="0.25">
      <c r="A773">
        <v>747</v>
      </c>
      <c r="B773">
        <v>70.167045698697777</v>
      </c>
      <c r="C773">
        <v>-2.7384844849532755</v>
      </c>
      <c r="E773" t="str">
        <v>No</v>
      </c>
    </row>
    <row r="774" spans="1:5" x14ac:dyDescent="0.25">
      <c r="A774">
        <v>748</v>
      </c>
      <c r="B774">
        <v>83.269459809593485</v>
      </c>
      <c r="C774">
        <v>-10.311630107737784</v>
      </c>
      <c r="E774" t="str">
        <v>No</v>
      </c>
    </row>
    <row r="775" spans="1:5" x14ac:dyDescent="0.25">
      <c r="A775">
        <v>749</v>
      </c>
      <c r="B775">
        <v>82.886186541390245</v>
      </c>
      <c r="C775">
        <v>1.6924664272250567</v>
      </c>
      <c r="E775" t="str">
        <v>No</v>
      </c>
    </row>
    <row r="776" spans="1:5" x14ac:dyDescent="0.25">
      <c r="A776">
        <v>750</v>
      </c>
      <c r="B776">
        <v>83.679666133777602</v>
      </c>
      <c r="C776">
        <v>-22.188271685654705</v>
      </c>
      <c r="E776" t="str">
        <v>No</v>
      </c>
    </row>
    <row r="777" spans="1:5" x14ac:dyDescent="0.25">
      <c r="A777">
        <v>751</v>
      </c>
      <c r="B777">
        <v>82.221359217753459</v>
      </c>
      <c r="C777">
        <v>6.7056148050143349</v>
      </c>
      <c r="E777" t="str">
        <v>No</v>
      </c>
    </row>
    <row r="778" spans="1:5" x14ac:dyDescent="0.25">
      <c r="A778">
        <v>752</v>
      </c>
      <c r="B778">
        <v>68.184605838184098</v>
      </c>
      <c r="C778">
        <v>4.8656465573552055</v>
      </c>
      <c r="E778" t="str">
        <v>No</v>
      </c>
    </row>
    <row r="779" spans="1:5" x14ac:dyDescent="0.25">
      <c r="A779">
        <v>753</v>
      </c>
      <c r="B779">
        <v>79.094025458375057</v>
      </c>
      <c r="C779">
        <v>2.7924090360197482</v>
      </c>
      <c r="E779" t="str">
        <v>No</v>
      </c>
    </row>
    <row r="780" spans="1:5" x14ac:dyDescent="0.25">
      <c r="A780">
        <v>754</v>
      </c>
      <c r="B780">
        <v>69.518609741941276</v>
      </c>
      <c r="C780">
        <v>-11.276513721810176</v>
      </c>
      <c r="E780" t="str">
        <v>No</v>
      </c>
    </row>
    <row r="781" spans="1:5" x14ac:dyDescent="0.25">
      <c r="A781">
        <v>755</v>
      </c>
      <c r="B781">
        <v>75.887372723458256</v>
      </c>
      <c r="C781">
        <v>-0.76608049564215719</v>
      </c>
      <c r="E781" t="str">
        <v>No</v>
      </c>
    </row>
    <row r="782" spans="1:5" x14ac:dyDescent="0.25">
      <c r="A782">
        <v>756</v>
      </c>
      <c r="B782">
        <v>85.6840189016945</v>
      </c>
      <c r="C782">
        <v>0.22053125457109957</v>
      </c>
      <c r="E782" t="str">
        <v>No</v>
      </c>
    </row>
    <row r="783" spans="1:5" x14ac:dyDescent="0.25">
      <c r="A783">
        <v>757</v>
      </c>
      <c r="B783">
        <v>78.294475450510674</v>
      </c>
      <c r="C783">
        <v>-1.5456080071878802</v>
      </c>
      <c r="E783" t="str">
        <v>No</v>
      </c>
    </row>
    <row r="784" spans="1:5" x14ac:dyDescent="0.25">
      <c r="A784">
        <v>758</v>
      </c>
      <c r="B784">
        <v>76.43583337561769</v>
      </c>
      <c r="C784">
        <v>-12.228503930589497</v>
      </c>
      <c r="E784" t="str">
        <v>No</v>
      </c>
    </row>
    <row r="785" spans="1:5" x14ac:dyDescent="0.25">
      <c r="A785">
        <v>759</v>
      </c>
      <c r="B785">
        <v>67.545524245641275</v>
      </c>
      <c r="C785">
        <v>-10.695695691515972</v>
      </c>
      <c r="E785" t="str">
        <v>No</v>
      </c>
    </row>
    <row r="786" spans="1:5" x14ac:dyDescent="0.25">
      <c r="A786">
        <v>760</v>
      </c>
      <c r="B786">
        <v>86.396193824807355</v>
      </c>
      <c r="C786">
        <v>1.3964925219854507</v>
      </c>
      <c r="E786" t="str">
        <v>No</v>
      </c>
    </row>
    <row r="787" spans="1:5" x14ac:dyDescent="0.25">
      <c r="A787">
        <v>761</v>
      </c>
      <c r="B787">
        <v>78.393261376143215</v>
      </c>
      <c r="C787">
        <v>-6.9334177608654102</v>
      </c>
      <c r="E787" t="str">
        <v>No</v>
      </c>
    </row>
    <row r="788" spans="1:5" x14ac:dyDescent="0.25">
      <c r="A788">
        <v>762</v>
      </c>
      <c r="B788">
        <v>78.389373562354507</v>
      </c>
      <c r="C788">
        <v>-4.4125331343903014</v>
      </c>
      <c r="E788" t="str">
        <v>No</v>
      </c>
    </row>
    <row r="789" spans="1:5" x14ac:dyDescent="0.25">
      <c r="A789">
        <v>763</v>
      </c>
      <c r="B789">
        <v>76.5285215279239</v>
      </c>
      <c r="C789">
        <v>-0.26089462731459889</v>
      </c>
      <c r="E789" t="str">
        <v>No</v>
      </c>
    </row>
    <row r="790" spans="1:5" x14ac:dyDescent="0.25">
      <c r="A790">
        <v>764</v>
      </c>
      <c r="B790">
        <v>84.876350230545228</v>
      </c>
      <c r="C790">
        <v>5.1419088305775773</v>
      </c>
      <c r="E790" t="str">
        <v>No</v>
      </c>
    </row>
    <row r="791" spans="1:5" x14ac:dyDescent="0.25">
      <c r="A791">
        <v>765</v>
      </c>
      <c r="B791">
        <v>77.522384918395588</v>
      </c>
      <c r="C791">
        <v>2.2440786875847181</v>
      </c>
      <c r="E791" t="str">
        <v>No</v>
      </c>
    </row>
    <row r="792" spans="1:5" x14ac:dyDescent="0.25">
      <c r="A792">
        <v>766</v>
      </c>
      <c r="B792">
        <v>76.26365489174529</v>
      </c>
      <c r="C792">
        <v>10.906640320557514</v>
      </c>
      <c r="E792" t="str">
        <v>No</v>
      </c>
    </row>
    <row r="793" spans="1:5" x14ac:dyDescent="0.25">
      <c r="A793">
        <v>767</v>
      </c>
      <c r="B793">
        <v>75.844165264895878</v>
      </c>
      <c r="C793">
        <v>5.0264518358529244</v>
      </c>
      <c r="E793" t="str">
        <v>No</v>
      </c>
    </row>
    <row r="794" spans="1:5" x14ac:dyDescent="0.25">
      <c r="A794">
        <v>768</v>
      </c>
      <c r="B794">
        <v>79.595451648185161</v>
      </c>
      <c r="C794">
        <v>8.4890375488477332</v>
      </c>
      <c r="E794" t="str">
        <v>No</v>
      </c>
    </row>
    <row r="795" spans="1:5" x14ac:dyDescent="0.25">
      <c r="A795">
        <v>769</v>
      </c>
      <c r="B795">
        <v>77.954147956211557</v>
      </c>
      <c r="C795">
        <v>-2.7340004855025626</v>
      </c>
      <c r="E795" t="str">
        <v>No</v>
      </c>
    </row>
    <row r="796" spans="1:5" x14ac:dyDescent="0.25">
      <c r="A796">
        <v>770</v>
      </c>
      <c r="B796">
        <v>86.388271986534249</v>
      </c>
      <c r="C796">
        <v>-5.1621410147012483</v>
      </c>
      <c r="E796" t="str">
        <v>No</v>
      </c>
    </row>
    <row r="797" spans="1:5" x14ac:dyDescent="0.25">
      <c r="A797">
        <v>771</v>
      </c>
      <c r="B797">
        <v>75.130914111277377</v>
      </c>
      <c r="C797">
        <v>-2.4074680594666802</v>
      </c>
      <c r="E797" t="str">
        <v>No</v>
      </c>
    </row>
    <row r="798" spans="1:5" x14ac:dyDescent="0.25">
      <c r="A798">
        <v>772</v>
      </c>
      <c r="B798">
        <v>79.621396203503053</v>
      </c>
      <c r="C798">
        <v>7.5729331303833476</v>
      </c>
      <c r="E798" t="str">
        <v>No</v>
      </c>
    </row>
    <row r="799" spans="1:5" x14ac:dyDescent="0.25">
      <c r="A799">
        <v>773</v>
      </c>
      <c r="B799">
        <v>68.021833745525015</v>
      </c>
      <c r="C799">
        <v>7.5027625344270916</v>
      </c>
      <c r="E799" t="str">
        <v>No</v>
      </c>
    </row>
    <row r="800" spans="1:5" x14ac:dyDescent="0.25">
      <c r="A800">
        <v>774</v>
      </c>
      <c r="B800">
        <v>85.01832988085259</v>
      </c>
      <c r="C800">
        <v>1.7215421457372031</v>
      </c>
      <c r="E800" t="str">
        <v>No</v>
      </c>
    </row>
    <row r="801" spans="1:5" x14ac:dyDescent="0.25">
      <c r="A801">
        <v>775</v>
      </c>
      <c r="B801">
        <v>80.492823885785441</v>
      </c>
      <c r="C801">
        <v>3.0346150536847603</v>
      </c>
      <c r="E801" t="str">
        <v>No</v>
      </c>
    </row>
    <row r="802" spans="1:5" x14ac:dyDescent="0.25">
      <c r="A802">
        <v>776</v>
      </c>
      <c r="B802">
        <v>67.268443540963034</v>
      </c>
      <c r="C802">
        <v>10.018840449950062</v>
      </c>
      <c r="E802" t="str">
        <v>No</v>
      </c>
    </row>
    <row r="803" spans="1:5" x14ac:dyDescent="0.25">
      <c r="A803">
        <v>777</v>
      </c>
      <c r="B803">
        <v>78.600645321565054</v>
      </c>
      <c r="C803">
        <v>-7.6303125693682574</v>
      </c>
      <c r="E803" t="str">
        <v>No</v>
      </c>
    </row>
    <row r="804" spans="1:5" x14ac:dyDescent="0.25">
      <c r="A804">
        <v>778</v>
      </c>
      <c r="B804">
        <v>81.693352451713508</v>
      </c>
      <c r="C804">
        <v>-4.2987549472894102</v>
      </c>
      <c r="E804" t="str">
        <v>No</v>
      </c>
    </row>
    <row r="805" spans="1:5" x14ac:dyDescent="0.25">
      <c r="A805">
        <v>779</v>
      </c>
      <c r="B805">
        <v>74.690083960191942</v>
      </c>
      <c r="C805">
        <v>-10.205679287624847</v>
      </c>
      <c r="E805" t="str">
        <v>No</v>
      </c>
    </row>
    <row r="806" spans="1:5" x14ac:dyDescent="0.25">
      <c r="A806">
        <v>780</v>
      </c>
      <c r="B806">
        <v>74.945455125663599</v>
      </c>
      <c r="C806">
        <v>-8.8726041495153964</v>
      </c>
      <c r="E806" t="str">
        <v>No</v>
      </c>
    </row>
    <row r="807" spans="1:5" x14ac:dyDescent="0.25">
      <c r="A807">
        <v>781</v>
      </c>
      <c r="B807">
        <v>69.042409569446704</v>
      </c>
      <c r="C807">
        <v>3.6638898667524984</v>
      </c>
      <c r="E807" t="str">
        <v>No</v>
      </c>
    </row>
    <row r="808" spans="1:5" x14ac:dyDescent="0.25">
      <c r="A808">
        <v>782</v>
      </c>
      <c r="B808">
        <v>70.116595545159029</v>
      </c>
      <c r="C808">
        <v>0.22418343753346903</v>
      </c>
      <c r="E808" t="str">
        <v>No</v>
      </c>
    </row>
    <row r="809" spans="1:5" x14ac:dyDescent="0.25">
      <c r="A809">
        <v>783</v>
      </c>
      <c r="B809">
        <v>81.963723163902216</v>
      </c>
      <c r="C809">
        <v>-0.95958638920581052</v>
      </c>
      <c r="E809" t="str">
        <v>No</v>
      </c>
    </row>
    <row r="810" spans="1:5" x14ac:dyDescent="0.25">
      <c r="A810">
        <v>784</v>
      </c>
      <c r="B810">
        <v>79.002029568460159</v>
      </c>
      <c r="C810">
        <v>-0.56059897791055846</v>
      </c>
      <c r="E810" t="str">
        <v>No</v>
      </c>
    </row>
    <row r="811" spans="1:5" x14ac:dyDescent="0.25">
      <c r="A811">
        <v>785</v>
      </c>
      <c r="B811">
        <v>73.628286886297985</v>
      </c>
      <c r="C811">
        <v>-0.53784673277368711</v>
      </c>
      <c r="E811" t="str">
        <v>No</v>
      </c>
    </row>
    <row r="812" spans="1:5" x14ac:dyDescent="0.25">
      <c r="A812">
        <v>786</v>
      </c>
      <c r="B812">
        <v>69.55292895664013</v>
      </c>
      <c r="C812">
        <v>-1.6233401274497368</v>
      </c>
      <c r="E812" t="str">
        <v>No</v>
      </c>
    </row>
    <row r="813" spans="1:5" x14ac:dyDescent="0.25">
      <c r="A813">
        <v>787</v>
      </c>
      <c r="B813">
        <v>84.078750600733045</v>
      </c>
      <c r="C813">
        <v>7.8658726360179543</v>
      </c>
      <c r="E813" t="str">
        <v>No</v>
      </c>
    </row>
    <row r="814" spans="1:5" x14ac:dyDescent="0.25">
      <c r="A814">
        <v>788</v>
      </c>
      <c r="B814">
        <v>73.403039839089189</v>
      </c>
      <c r="C814">
        <v>-3.3335795510295867</v>
      </c>
      <c r="E814" t="str">
        <v>No</v>
      </c>
    </row>
    <row r="815" spans="1:5" x14ac:dyDescent="0.25">
      <c r="A815">
        <v>789</v>
      </c>
      <c r="B815">
        <v>68.409980969859404</v>
      </c>
      <c r="C815">
        <v>0.56313268885229206</v>
      </c>
      <c r="E815" t="str">
        <v>No</v>
      </c>
    </row>
    <row r="816" spans="1:5" x14ac:dyDescent="0.25">
      <c r="A816">
        <v>790</v>
      </c>
      <c r="B816">
        <v>75.454570954066838</v>
      </c>
      <c r="C816">
        <v>6.2884805697447632</v>
      </c>
      <c r="E816" t="str">
        <v>No</v>
      </c>
    </row>
    <row r="817" spans="1:5" x14ac:dyDescent="0.25">
      <c r="A817">
        <v>791</v>
      </c>
      <c r="B817">
        <v>72.528060975554865</v>
      </c>
      <c r="C817">
        <v>-1.1276398117680628</v>
      </c>
      <c r="E817" t="str">
        <v>No</v>
      </c>
    </row>
    <row r="818" spans="1:5" x14ac:dyDescent="0.25">
      <c r="A818">
        <v>792</v>
      </c>
      <c r="B818">
        <v>73.032233147083502</v>
      </c>
      <c r="C818">
        <v>-3.4667792063080043</v>
      </c>
      <c r="E818" t="str">
        <v>No</v>
      </c>
    </row>
    <row r="819" spans="1:5" x14ac:dyDescent="0.25">
      <c r="A819">
        <v>793</v>
      </c>
      <c r="B819">
        <v>84.532136814365799</v>
      </c>
      <c r="C819">
        <v>3.1894002327625941</v>
      </c>
      <c r="E819" t="str">
        <v>No</v>
      </c>
    </row>
    <row r="820" spans="1:5" x14ac:dyDescent="0.25">
      <c r="A820">
        <v>794</v>
      </c>
      <c r="B820">
        <v>80.73655926991637</v>
      </c>
      <c r="C820">
        <v>7.8103466465648239</v>
      </c>
      <c r="E820" t="str">
        <v>No</v>
      </c>
    </row>
    <row r="821" spans="1:5" x14ac:dyDescent="0.25">
      <c r="A821">
        <v>795</v>
      </c>
      <c r="B821">
        <v>74.351324739180626</v>
      </c>
      <c r="C821">
        <v>9.8659752455176886E-2</v>
      </c>
      <c r="E821" t="str">
        <v>No</v>
      </c>
    </row>
    <row r="822" spans="1:5" x14ac:dyDescent="0.25">
      <c r="A822">
        <v>796</v>
      </c>
      <c r="B822">
        <v>68.264788672299773</v>
      </c>
      <c r="C822">
        <v>0.92835570499042319</v>
      </c>
      <c r="E822" t="str">
        <v>No</v>
      </c>
    </row>
    <row r="823" spans="1:5" x14ac:dyDescent="0.25">
      <c r="A823">
        <v>797</v>
      </c>
      <c r="B823">
        <v>78.111424299122035</v>
      </c>
      <c r="C823">
        <v>10.485298962383766</v>
      </c>
      <c r="E823" t="str">
        <v>No</v>
      </c>
    </row>
    <row r="824" spans="1:5" x14ac:dyDescent="0.25">
      <c r="A824">
        <v>798</v>
      </c>
      <c r="B824">
        <v>72.618181093618489</v>
      </c>
      <c r="C824">
        <v>0.9690947592416137</v>
      </c>
      <c r="E824" t="str">
        <v>No</v>
      </c>
    </row>
    <row r="825" spans="1:5" x14ac:dyDescent="0.25">
      <c r="A825">
        <v>799</v>
      </c>
      <c r="B825">
        <v>84.156421775485143</v>
      </c>
      <c r="C825">
        <v>-8.4081895099973423</v>
      </c>
      <c r="E825" t="str">
        <v>No</v>
      </c>
    </row>
    <row r="826" spans="1:5" x14ac:dyDescent="0.25">
      <c r="A826">
        <v>800</v>
      </c>
      <c r="B826">
        <v>74.972427347227708</v>
      </c>
      <c r="C826">
        <v>-1.8429574263054036</v>
      </c>
      <c r="E826" t="str">
        <v>No</v>
      </c>
    </row>
    <row r="827" spans="1:5" x14ac:dyDescent="0.25">
      <c r="A827">
        <v>801</v>
      </c>
      <c r="B827">
        <v>78.224615411487193</v>
      </c>
      <c r="C827">
        <v>4.6858550335113023</v>
      </c>
      <c r="E827" t="str">
        <v>No</v>
      </c>
    </row>
    <row r="828" spans="1:5" x14ac:dyDescent="0.25">
      <c r="A828">
        <v>802</v>
      </c>
      <c r="B828">
        <v>75.259695723010481</v>
      </c>
      <c r="C828">
        <v>-6.9872862503207784</v>
      </c>
      <c r="E828" t="str">
        <v>No</v>
      </c>
    </row>
    <row r="829" spans="1:5" x14ac:dyDescent="0.25">
      <c r="A829">
        <v>803</v>
      </c>
      <c r="B829">
        <v>76.57131942432369</v>
      </c>
      <c r="C829">
        <v>-4.9881531679296955</v>
      </c>
      <c r="E829" t="str">
        <v>No</v>
      </c>
    </row>
    <row r="830" spans="1:5" x14ac:dyDescent="0.25">
      <c r="A830">
        <v>804</v>
      </c>
      <c r="B830">
        <v>67.184111746701475</v>
      </c>
      <c r="C830">
        <v>3.6987932657723377E-2</v>
      </c>
      <c r="E830" t="str">
        <v>No</v>
      </c>
    </row>
    <row r="831" spans="1:5" x14ac:dyDescent="0.25">
      <c r="A831">
        <v>805</v>
      </c>
      <c r="B831">
        <v>69.082699022991207</v>
      </c>
      <c r="C831">
        <v>10.997631414580596</v>
      </c>
      <c r="E831" t="str">
        <v>No</v>
      </c>
    </row>
    <row r="832" spans="1:5" x14ac:dyDescent="0.25">
      <c r="A832">
        <v>806</v>
      </c>
      <c r="B832">
        <v>79.273962864957042</v>
      </c>
      <c r="C832">
        <v>-5.0297418120481439</v>
      </c>
      <c r="E832" t="str">
        <v>No</v>
      </c>
    </row>
    <row r="833" spans="1:5" x14ac:dyDescent="0.25">
      <c r="A833">
        <v>807</v>
      </c>
      <c r="B833">
        <v>83.114557657112954</v>
      </c>
      <c r="C833">
        <v>4.6949674399429426</v>
      </c>
      <c r="E833" t="str">
        <v>No</v>
      </c>
    </row>
    <row r="834" spans="1:5" x14ac:dyDescent="0.25">
      <c r="A834">
        <v>808</v>
      </c>
      <c r="B834">
        <v>84.174816745627481</v>
      </c>
      <c r="C834">
        <v>2.1503520692226203</v>
      </c>
      <c r="E834" t="str">
        <v>No</v>
      </c>
    </row>
    <row r="835" spans="1:5" x14ac:dyDescent="0.25">
      <c r="A835">
        <v>809</v>
      </c>
      <c r="B835">
        <v>83.905576307328772</v>
      </c>
      <c r="C835">
        <v>0.88524812108633455</v>
      </c>
      <c r="E835" t="str">
        <v>No</v>
      </c>
    </row>
    <row r="836" spans="1:5" x14ac:dyDescent="0.25">
      <c r="A836">
        <v>810</v>
      </c>
      <c r="B836">
        <v>73.084676007365516</v>
      </c>
      <c r="C836">
        <v>-6.8525459411858094</v>
      </c>
      <c r="E836" t="str">
        <v>No</v>
      </c>
    </row>
    <row r="837" spans="1:5" x14ac:dyDescent="0.25">
      <c r="A837">
        <v>811</v>
      </c>
      <c r="B837">
        <v>68.76119397444414</v>
      </c>
      <c r="C837">
        <v>2.7816335083004589</v>
      </c>
      <c r="E837" t="str">
        <v>No</v>
      </c>
    </row>
    <row r="838" spans="1:5" x14ac:dyDescent="0.25">
      <c r="A838">
        <v>812</v>
      </c>
      <c r="B838">
        <v>78.657717942571821</v>
      </c>
      <c r="C838">
        <v>0.90049648776768265</v>
      </c>
      <c r="E838" t="str">
        <v>No</v>
      </c>
    </row>
    <row r="839" spans="1:5" x14ac:dyDescent="0.25">
      <c r="A839">
        <v>813</v>
      </c>
      <c r="B839">
        <v>70.116851994979825</v>
      </c>
      <c r="C839">
        <v>-7.1665970155638234</v>
      </c>
      <c r="E839" t="str">
        <v>No</v>
      </c>
    </row>
    <row r="840" spans="1:5" x14ac:dyDescent="0.25">
      <c r="A840">
        <v>814</v>
      </c>
      <c r="B840">
        <v>70.99196925410169</v>
      </c>
      <c r="C840">
        <v>-4.8072281037696882</v>
      </c>
      <c r="E840" t="str">
        <v>No</v>
      </c>
    </row>
    <row r="841" spans="1:5" x14ac:dyDescent="0.25">
      <c r="A841">
        <v>815</v>
      </c>
      <c r="B841">
        <v>79.120832694699061</v>
      </c>
      <c r="C841">
        <v>3.9548599332563441</v>
      </c>
      <c r="E841" t="str">
        <v>No</v>
      </c>
    </row>
    <row r="842" spans="1:5" x14ac:dyDescent="0.25">
      <c r="A842">
        <v>816</v>
      </c>
      <c r="B842">
        <v>77.475051685083457</v>
      </c>
      <c r="C842">
        <v>-5.9927615185571597</v>
      </c>
      <c r="E842" t="str">
        <v>No</v>
      </c>
    </row>
    <row r="843" spans="1:5" x14ac:dyDescent="0.25">
      <c r="A843">
        <v>817</v>
      </c>
      <c r="B843">
        <v>83.619531945489456</v>
      </c>
      <c r="C843">
        <v>-0.23550585216155184</v>
      </c>
      <c r="E843" t="str">
        <v>No</v>
      </c>
    </row>
    <row r="844" spans="1:5" x14ac:dyDescent="0.25">
      <c r="A844">
        <v>818</v>
      </c>
      <c r="B844">
        <v>76.107263471172885</v>
      </c>
      <c r="C844">
        <v>-2.8373677018124823</v>
      </c>
      <c r="E844" t="str">
        <v>No</v>
      </c>
    </row>
    <row r="845" spans="1:5" x14ac:dyDescent="0.25">
      <c r="A845">
        <v>819</v>
      </c>
      <c r="B845">
        <v>75.669750458868592</v>
      </c>
      <c r="C845">
        <v>-5.4624694324522949</v>
      </c>
      <c r="E845" t="str">
        <v>No</v>
      </c>
    </row>
    <row r="846" spans="1:5" x14ac:dyDescent="0.25">
      <c r="A846">
        <v>820</v>
      </c>
      <c r="B846">
        <v>75.234552758542918</v>
      </c>
      <c r="C846">
        <v>-8.9296897066819128</v>
      </c>
      <c r="E846" t="str">
        <v>No</v>
      </c>
    </row>
    <row r="847" spans="1:5" x14ac:dyDescent="0.25">
      <c r="A847">
        <v>821</v>
      </c>
      <c r="B847">
        <v>75.299147308090809</v>
      </c>
      <c r="C847">
        <v>-0.32186674634691315</v>
      </c>
      <c r="E847" t="str">
        <v>No</v>
      </c>
    </row>
    <row r="848" spans="1:5" x14ac:dyDescent="0.25">
      <c r="A848">
        <v>822</v>
      </c>
      <c r="B848">
        <v>70.236597481133813</v>
      </c>
      <c r="C848">
        <v>4.1521518551575838</v>
      </c>
      <c r="E848" t="str">
        <v>No</v>
      </c>
    </row>
    <row r="849" spans="1:5" x14ac:dyDescent="0.25">
      <c r="A849">
        <v>823</v>
      </c>
      <c r="B849">
        <v>83.660704653943256</v>
      </c>
      <c r="C849">
        <v>2.4616447414828428</v>
      </c>
      <c r="E849" t="str">
        <v>No</v>
      </c>
    </row>
    <row r="850" spans="1:5" x14ac:dyDescent="0.25">
      <c r="A850">
        <v>824</v>
      </c>
      <c r="B850">
        <v>74.661224885972729</v>
      </c>
      <c r="C850">
        <v>-6.771006677437029</v>
      </c>
      <c r="E850" t="str">
        <v>No</v>
      </c>
    </row>
    <row r="851" spans="1:5" x14ac:dyDescent="0.25">
      <c r="A851">
        <v>825</v>
      </c>
      <c r="B851">
        <v>70.689610593645995</v>
      </c>
      <c r="C851">
        <v>5.2886550198855105</v>
      </c>
      <c r="E851" t="str">
        <v>No</v>
      </c>
    </row>
    <row r="852" spans="1:5" x14ac:dyDescent="0.25">
      <c r="A852">
        <v>826</v>
      </c>
      <c r="B852">
        <v>69.9469375599963</v>
      </c>
      <c r="C852">
        <v>6.7373462731774936</v>
      </c>
      <c r="E852" t="str">
        <v>No</v>
      </c>
    </row>
    <row r="853" spans="1:5" x14ac:dyDescent="0.25">
      <c r="A853">
        <v>827</v>
      </c>
      <c r="B853">
        <v>85.194821951553564</v>
      </c>
      <c r="C853">
        <v>-2.1401371118328711</v>
      </c>
      <c r="E853" t="str">
        <v>No</v>
      </c>
    </row>
    <row r="854" spans="1:5" x14ac:dyDescent="0.25">
      <c r="A854">
        <v>828</v>
      </c>
      <c r="B854">
        <v>84.619736347081954</v>
      </c>
      <c r="C854">
        <v>11.832407020810251</v>
      </c>
      <c r="E854" t="str">
        <v>No</v>
      </c>
    </row>
    <row r="855" spans="1:5" x14ac:dyDescent="0.25">
      <c r="A855">
        <v>829</v>
      </c>
      <c r="B855">
        <v>72.175252266182468</v>
      </c>
      <c r="C855">
        <v>8.0307892368828249</v>
      </c>
      <c r="E855" t="str">
        <v>No</v>
      </c>
    </row>
    <row r="856" spans="1:5" x14ac:dyDescent="0.25">
      <c r="A856">
        <v>830</v>
      </c>
      <c r="B856">
        <v>80.191137860810215</v>
      </c>
      <c r="C856">
        <v>1.0826162356967899</v>
      </c>
      <c r="E856" t="str">
        <v>No</v>
      </c>
    </row>
    <row r="857" spans="1:5" x14ac:dyDescent="0.25">
      <c r="A857">
        <v>831</v>
      </c>
      <c r="B857">
        <v>84.945733805328615</v>
      </c>
      <c r="C857">
        <v>3.2599289357684853</v>
      </c>
      <c r="E857" t="str">
        <v>No</v>
      </c>
    </row>
    <row r="858" spans="1:5" x14ac:dyDescent="0.25">
      <c r="A858">
        <v>832</v>
      </c>
      <c r="B858">
        <v>75.833356671073773</v>
      </c>
      <c r="C858">
        <v>3.7755519910361244</v>
      </c>
      <c r="E858" t="str">
        <v>No</v>
      </c>
    </row>
    <row r="859" spans="1:5" x14ac:dyDescent="0.25">
      <c r="A859">
        <v>833</v>
      </c>
      <c r="B859">
        <v>68.388617839965065</v>
      </c>
      <c r="C859">
        <v>-6.9897301217894636</v>
      </c>
      <c r="E859" t="str">
        <v>No</v>
      </c>
    </row>
    <row r="860" spans="1:5" x14ac:dyDescent="0.25">
      <c r="A860">
        <v>834</v>
      </c>
      <c r="B860">
        <v>85.00859669868295</v>
      </c>
      <c r="C860">
        <v>-1.2201580161705436</v>
      </c>
      <c r="E860" t="str">
        <v>No</v>
      </c>
    </row>
    <row r="861" spans="1:5" x14ac:dyDescent="0.25">
      <c r="A861">
        <v>835</v>
      </c>
      <c r="B861">
        <v>83.761551916351806</v>
      </c>
      <c r="C861">
        <v>3.5967071531815975</v>
      </c>
      <c r="E861" t="str">
        <v>No</v>
      </c>
    </row>
    <row r="862" spans="1:5" x14ac:dyDescent="0.25">
      <c r="A862">
        <v>836</v>
      </c>
      <c r="B862">
        <v>85.546751842093059</v>
      </c>
      <c r="C862">
        <v>-0.95756972203125201</v>
      </c>
      <c r="E862" t="str">
        <v>No</v>
      </c>
    </row>
    <row r="863" spans="1:5" x14ac:dyDescent="0.25">
      <c r="A863">
        <v>837</v>
      </c>
      <c r="B863">
        <v>80.527423346686561</v>
      </c>
      <c r="C863">
        <v>-0.47153977636956768</v>
      </c>
      <c r="E863" t="str">
        <v>No</v>
      </c>
    </row>
    <row r="864" spans="1:5" x14ac:dyDescent="0.25">
      <c r="A864">
        <v>838</v>
      </c>
      <c r="B864">
        <v>76.227317594090735</v>
      </c>
      <c r="C864">
        <v>-1.6119391839075377</v>
      </c>
      <c r="E864" t="str">
        <v>No</v>
      </c>
    </row>
    <row r="865" spans="1:5" x14ac:dyDescent="0.25">
      <c r="A865">
        <v>839</v>
      </c>
      <c r="B865">
        <v>77.855407987722458</v>
      </c>
      <c r="C865">
        <v>-2.9929326164836567</v>
      </c>
      <c r="E865" t="str">
        <v>No</v>
      </c>
    </row>
    <row r="866" spans="1:5" x14ac:dyDescent="0.25">
      <c r="A866">
        <v>840</v>
      </c>
      <c r="B866">
        <v>85.851553409127064</v>
      </c>
      <c r="C866">
        <v>7.2997598651018336</v>
      </c>
      <c r="E866" t="str">
        <v>No</v>
      </c>
    </row>
    <row r="867" spans="1:5" x14ac:dyDescent="0.25">
      <c r="A867">
        <v>841</v>
      </c>
      <c r="B867">
        <v>84.685350020156037</v>
      </c>
      <c r="C867">
        <v>-0.30789209278663066</v>
      </c>
      <c r="E867" t="str">
        <v>No</v>
      </c>
    </row>
    <row r="868" spans="1:5" x14ac:dyDescent="0.25">
      <c r="A868">
        <v>842</v>
      </c>
      <c r="B868">
        <v>80.251323940267241</v>
      </c>
      <c r="C868">
        <v>-0.23273102515274502</v>
      </c>
      <c r="E868" t="str">
        <v>No</v>
      </c>
    </row>
    <row r="869" spans="1:5" x14ac:dyDescent="0.25">
      <c r="A869">
        <v>843</v>
      </c>
      <c r="B869">
        <v>86.349451038715955</v>
      </c>
      <c r="C869">
        <v>5.2734999772433468</v>
      </c>
      <c r="E869" t="str">
        <v>No</v>
      </c>
    </row>
    <row r="870" spans="1:5" x14ac:dyDescent="0.25">
      <c r="A870">
        <v>844</v>
      </c>
      <c r="B870">
        <v>83.990425126158314</v>
      </c>
      <c r="C870">
        <v>-6.4756201248725205</v>
      </c>
      <c r="E870" t="str">
        <v>No</v>
      </c>
    </row>
    <row r="871" spans="1:5" x14ac:dyDescent="0.25">
      <c r="A871">
        <v>845</v>
      </c>
      <c r="B871">
        <v>77.538060598254503</v>
      </c>
      <c r="C871">
        <v>1.5920123267005977</v>
      </c>
      <c r="E871" t="str">
        <v>No</v>
      </c>
    </row>
    <row r="872" spans="1:5" x14ac:dyDescent="0.25">
      <c r="A872">
        <v>846</v>
      </c>
      <c r="B872">
        <v>75.274233645897283</v>
      </c>
      <c r="C872">
        <v>3.2097837789009134</v>
      </c>
      <c r="E872" t="str">
        <v>No</v>
      </c>
    </row>
    <row r="873" spans="1:5" x14ac:dyDescent="0.25">
      <c r="A873">
        <v>847</v>
      </c>
      <c r="B873">
        <v>80.522827300611112</v>
      </c>
      <c r="C873">
        <v>5.3753587519843933</v>
      </c>
      <c r="E873" t="str">
        <v>No</v>
      </c>
    </row>
    <row r="874" spans="1:5" x14ac:dyDescent="0.25">
      <c r="A874">
        <v>848</v>
      </c>
      <c r="B874">
        <v>75.108187325749753</v>
      </c>
      <c r="C874">
        <v>8.292936974542144</v>
      </c>
      <c r="E874" t="str">
        <v>No</v>
      </c>
    </row>
    <row r="875" spans="1:5" x14ac:dyDescent="0.25">
      <c r="A875">
        <v>849</v>
      </c>
      <c r="B875">
        <v>77.428278178784737</v>
      </c>
      <c r="C875">
        <v>-14.211701408788436</v>
      </c>
      <c r="E875" t="str">
        <v>No</v>
      </c>
    </row>
    <row r="876" spans="1:5" x14ac:dyDescent="0.25">
      <c r="A876">
        <v>850</v>
      </c>
      <c r="B876">
        <v>71.648562445474568</v>
      </c>
      <c r="C876">
        <v>1.5760633214353277</v>
      </c>
      <c r="E876" t="str">
        <v>No</v>
      </c>
    </row>
    <row r="877" spans="1:5" x14ac:dyDescent="0.25">
      <c r="A877">
        <v>851</v>
      </c>
      <c r="B877">
        <v>78.305196222035633</v>
      </c>
      <c r="C877">
        <v>2.744606978361162</v>
      </c>
      <c r="E877" t="str">
        <v>No</v>
      </c>
    </row>
    <row r="878" spans="1:5" x14ac:dyDescent="0.25">
      <c r="A878">
        <v>852</v>
      </c>
      <c r="B878">
        <v>77.787355386713102</v>
      </c>
      <c r="C878">
        <v>1.4084968581535975</v>
      </c>
      <c r="E878" t="str">
        <v>No</v>
      </c>
    </row>
    <row r="879" spans="1:5" x14ac:dyDescent="0.25">
      <c r="A879">
        <v>853</v>
      </c>
      <c r="B879">
        <v>84.683825516038937</v>
      </c>
      <c r="C879">
        <v>3.6104944022668661</v>
      </c>
      <c r="E879" t="str">
        <v>No</v>
      </c>
    </row>
    <row r="880" spans="1:5" x14ac:dyDescent="0.25">
      <c r="A880">
        <v>854</v>
      </c>
      <c r="B880">
        <v>82.111310288101976</v>
      </c>
      <c r="C880">
        <v>0.86211305280362183</v>
      </c>
      <c r="E880" t="str">
        <v>No</v>
      </c>
    </row>
    <row r="881" spans="1:5" x14ac:dyDescent="0.25">
      <c r="A881">
        <v>855</v>
      </c>
      <c r="B881">
        <v>70.44420112354922</v>
      </c>
      <c r="C881">
        <v>2.4846146613098767</v>
      </c>
      <c r="E881" t="str">
        <v>No</v>
      </c>
    </row>
    <row r="882" spans="1:5" x14ac:dyDescent="0.25">
      <c r="A882">
        <v>856</v>
      </c>
      <c r="B882">
        <v>82.866124838018237</v>
      </c>
      <c r="C882">
        <v>-1.3682980807334388</v>
      </c>
      <c r="E882" t="str">
        <v>No</v>
      </c>
    </row>
    <row r="883" spans="1:5" x14ac:dyDescent="0.25">
      <c r="A883">
        <v>857</v>
      </c>
      <c r="B883">
        <v>71.114818005591559</v>
      </c>
      <c r="C883">
        <v>-1.8838142229760564</v>
      </c>
      <c r="E883" t="str">
        <v>No</v>
      </c>
    </row>
    <row r="884" spans="1:5" x14ac:dyDescent="0.25">
      <c r="A884">
        <v>858</v>
      </c>
      <c r="B884">
        <v>73.341883414618309</v>
      </c>
      <c r="C884">
        <v>2.5234777253386937</v>
      </c>
      <c r="E884" t="str">
        <v>No</v>
      </c>
    </row>
    <row r="885" spans="1:5" x14ac:dyDescent="0.25">
      <c r="A885">
        <v>859</v>
      </c>
      <c r="B885">
        <v>85.263590818610197</v>
      </c>
      <c r="C885">
        <v>6.491948276916105</v>
      </c>
      <c r="E885" t="str">
        <v>No</v>
      </c>
    </row>
    <row r="886" spans="1:5" x14ac:dyDescent="0.25">
      <c r="A886">
        <v>860</v>
      </c>
      <c r="B886">
        <v>79.185477594700899</v>
      </c>
      <c r="C886">
        <v>5.9483784969409044</v>
      </c>
      <c r="E886" t="str">
        <v>No</v>
      </c>
    </row>
    <row r="887" spans="1:5" x14ac:dyDescent="0.25">
      <c r="A887">
        <v>861</v>
      </c>
      <c r="B887">
        <v>81.066162575335881</v>
      </c>
      <c r="C887">
        <v>1.4945255470779131</v>
      </c>
      <c r="E887" t="str">
        <v>No</v>
      </c>
    </row>
    <row r="888" spans="1:5" x14ac:dyDescent="0.25">
      <c r="A888">
        <v>862</v>
      </c>
      <c r="B888">
        <v>69.288415178507222</v>
      </c>
      <c r="C888">
        <v>-1.5576907953826264</v>
      </c>
      <c r="E888" t="str">
        <v>No</v>
      </c>
    </row>
    <row r="889" spans="1:5" x14ac:dyDescent="0.25">
      <c r="A889">
        <v>863</v>
      </c>
      <c r="B889">
        <v>86.570201100309816</v>
      </c>
      <c r="C889">
        <v>9.5591044417552808</v>
      </c>
      <c r="E889" t="str">
        <v>No</v>
      </c>
    </row>
    <row r="890" spans="1:5" x14ac:dyDescent="0.25">
      <c r="A890">
        <v>864</v>
      </c>
      <c r="B890">
        <v>69.44426471850025</v>
      </c>
      <c r="C890">
        <v>1.3933240141961534</v>
      </c>
      <c r="E890" t="str">
        <v>No</v>
      </c>
    </row>
    <row r="891" spans="1:5" x14ac:dyDescent="0.25">
      <c r="A891">
        <v>865</v>
      </c>
      <c r="B891">
        <v>80.307604891825207</v>
      </c>
      <c r="C891">
        <v>0.67410290423839569</v>
      </c>
      <c r="E891" t="str">
        <v>No</v>
      </c>
    </row>
    <row r="892" spans="1:5" x14ac:dyDescent="0.25">
      <c r="A892">
        <v>866</v>
      </c>
      <c r="B892">
        <v>67.167979266929933</v>
      </c>
      <c r="C892">
        <v>-1.8119177956550345</v>
      </c>
      <c r="E892" t="str">
        <v>No</v>
      </c>
    </row>
    <row r="893" spans="1:5" x14ac:dyDescent="0.25">
      <c r="A893">
        <v>867</v>
      </c>
      <c r="B893">
        <v>72.529874681983216</v>
      </c>
      <c r="C893">
        <v>-0.48984058317691392</v>
      </c>
      <c r="E893" t="str">
        <v>No</v>
      </c>
    </row>
    <row r="894" spans="1:5" x14ac:dyDescent="0.25">
      <c r="A894">
        <v>868</v>
      </c>
      <c r="B894">
        <v>77.053961851086626</v>
      </c>
      <c r="C894">
        <v>6.6818463926267668E-2</v>
      </c>
      <c r="E894" t="str">
        <v>No</v>
      </c>
    </row>
    <row r="895" spans="1:5" x14ac:dyDescent="0.25">
      <c r="A895">
        <v>869</v>
      </c>
      <c r="B895">
        <v>70.627974797660826</v>
      </c>
      <c r="C895">
        <v>4.7205609149432775</v>
      </c>
      <c r="E895" t="str">
        <v>No</v>
      </c>
    </row>
    <row r="896" spans="1:5" x14ac:dyDescent="0.25">
      <c r="A896">
        <v>870</v>
      </c>
      <c r="B896">
        <v>79.763894722748049</v>
      </c>
      <c r="C896">
        <v>-8.3662862083332499</v>
      </c>
      <c r="E896" t="str">
        <v>No</v>
      </c>
    </row>
    <row r="897" spans="1:5" x14ac:dyDescent="0.25">
      <c r="A897">
        <v>871</v>
      </c>
      <c r="B897">
        <v>82.608880636068193</v>
      </c>
      <c r="C897">
        <v>3.4763894668693069</v>
      </c>
      <c r="E897" t="str">
        <v>No</v>
      </c>
    </row>
    <row r="898" spans="1:5" x14ac:dyDescent="0.25">
      <c r="A898">
        <v>872</v>
      </c>
      <c r="B898">
        <v>83.804811441500874</v>
      </c>
      <c r="C898">
        <v>9.5763426388127328</v>
      </c>
      <c r="E898" t="str">
        <v>No</v>
      </c>
    </row>
    <row r="899" spans="1:5" x14ac:dyDescent="0.25">
      <c r="A899">
        <v>873</v>
      </c>
      <c r="B899">
        <v>87.005841471816495</v>
      </c>
      <c r="C899">
        <v>9.8211739990463087</v>
      </c>
      <c r="E899" t="str">
        <v>No</v>
      </c>
    </row>
    <row r="900" spans="1:5" x14ac:dyDescent="0.25">
      <c r="A900">
        <v>874</v>
      </c>
      <c r="B900">
        <v>77.18944214403578</v>
      </c>
      <c r="C900">
        <v>3.6978642384761145</v>
      </c>
      <c r="E900" t="str">
        <v>No</v>
      </c>
    </row>
    <row r="901" spans="1:5" x14ac:dyDescent="0.25">
      <c r="A901">
        <v>875</v>
      </c>
      <c r="B901">
        <v>72.284134272715391</v>
      </c>
      <c r="C901">
        <v>-3.0637601629947966</v>
      </c>
      <c r="E901" t="str">
        <v>No</v>
      </c>
    </row>
    <row r="902" spans="1:5" x14ac:dyDescent="0.25">
      <c r="A902">
        <v>876</v>
      </c>
      <c r="B902">
        <v>75.110779767425527</v>
      </c>
      <c r="C902">
        <v>-14.191458735171928</v>
      </c>
      <c r="E902" t="str">
        <v>No</v>
      </c>
    </row>
    <row r="903" spans="1:5" x14ac:dyDescent="0.25">
      <c r="A903">
        <v>877</v>
      </c>
      <c r="B903">
        <v>71.830586173765852</v>
      </c>
      <c r="C903">
        <v>3.7079797370291487</v>
      </c>
      <c r="E903" t="str">
        <v>No</v>
      </c>
    </row>
    <row r="904" spans="1:5" x14ac:dyDescent="0.25">
      <c r="A904">
        <v>878</v>
      </c>
      <c r="B904">
        <v>82.168999473789825</v>
      </c>
      <c r="C904">
        <v>-2.3691557227940194</v>
      </c>
      <c r="E904" t="str">
        <v>No</v>
      </c>
    </row>
    <row r="905" spans="1:5" x14ac:dyDescent="0.25">
      <c r="A905">
        <v>879</v>
      </c>
      <c r="B905">
        <v>67.584120413633229</v>
      </c>
      <c r="C905">
        <v>3.9649837525256686</v>
      </c>
      <c r="E905" t="str">
        <v>No</v>
      </c>
    </row>
    <row r="906" spans="1:5" x14ac:dyDescent="0.25">
      <c r="A906">
        <v>880</v>
      </c>
      <c r="B906">
        <v>85.124565270272456</v>
      </c>
      <c r="C906">
        <v>-0.43365472971815677</v>
      </c>
      <c r="E906" t="str">
        <v>No</v>
      </c>
    </row>
    <row r="907" spans="1:5" x14ac:dyDescent="0.25">
      <c r="A907">
        <v>881</v>
      </c>
      <c r="B907">
        <v>79.849157672963116</v>
      </c>
      <c r="C907">
        <v>3.7584222671477789</v>
      </c>
      <c r="E907" t="str">
        <v>No</v>
      </c>
    </row>
    <row r="908" spans="1:5" x14ac:dyDescent="0.25">
      <c r="A908">
        <v>882</v>
      </c>
      <c r="B908">
        <v>81.352402702942754</v>
      </c>
      <c r="C908">
        <v>-5.7023852332879557</v>
      </c>
      <c r="E908" t="str">
        <v>No</v>
      </c>
    </row>
    <row r="909" spans="1:5" x14ac:dyDescent="0.25">
      <c r="A909">
        <v>883</v>
      </c>
      <c r="B909">
        <v>75.914698506278981</v>
      </c>
      <c r="C909">
        <v>-3.7807028149885014E-2</v>
      </c>
      <c r="E909" t="str">
        <v>No</v>
      </c>
    </row>
    <row r="910" spans="1:5" x14ac:dyDescent="0.25">
      <c r="A910">
        <v>884</v>
      </c>
      <c r="B910">
        <v>75.851508108957375</v>
      </c>
      <c r="C910">
        <v>5.2456979778641255</v>
      </c>
      <c r="E910" t="str">
        <v>No</v>
      </c>
    </row>
    <row r="911" spans="1:5" x14ac:dyDescent="0.25">
      <c r="A911">
        <v>885</v>
      </c>
      <c r="B911">
        <v>68.466546927000451</v>
      </c>
      <c r="C911">
        <v>-3.1573435961207537</v>
      </c>
      <c r="E911" t="str">
        <v>No</v>
      </c>
    </row>
    <row r="912" spans="1:5" x14ac:dyDescent="0.25">
      <c r="A912">
        <v>886</v>
      </c>
      <c r="B912">
        <v>79.696505508296127</v>
      </c>
      <c r="C912">
        <v>-3.5708691706757207</v>
      </c>
      <c r="E912" t="str">
        <v>No</v>
      </c>
    </row>
    <row r="913" spans="1:5" x14ac:dyDescent="0.25">
      <c r="A913">
        <v>887</v>
      </c>
      <c r="B913">
        <v>73.509361786661259</v>
      </c>
      <c r="C913">
        <v>0.2162815450648452</v>
      </c>
      <c r="E913" t="str">
        <v>No</v>
      </c>
    </row>
    <row r="914" spans="1:5" x14ac:dyDescent="0.25">
      <c r="A914">
        <v>888</v>
      </c>
      <c r="B914">
        <v>74.024976277177117</v>
      </c>
      <c r="C914">
        <v>-3.8522061405357135</v>
      </c>
      <c r="E914" t="str">
        <v>No</v>
      </c>
    </row>
    <row r="915" spans="1:5" x14ac:dyDescent="0.25">
      <c r="A915">
        <v>889</v>
      </c>
      <c r="B915">
        <v>72.013807983750127</v>
      </c>
      <c r="C915">
        <v>-4.5466166073020275</v>
      </c>
      <c r="E915" t="str">
        <v>No</v>
      </c>
    </row>
    <row r="916" spans="1:5" x14ac:dyDescent="0.25">
      <c r="A916">
        <v>890</v>
      </c>
      <c r="B916">
        <v>70.942720971685333</v>
      </c>
      <c r="C916">
        <v>5.7114875286876696</v>
      </c>
      <c r="E916" t="str">
        <v>No</v>
      </c>
    </row>
    <row r="917" spans="1:5" x14ac:dyDescent="0.25">
      <c r="A917">
        <v>891</v>
      </c>
      <c r="B917">
        <v>75.050178218306854</v>
      </c>
      <c r="C917">
        <v>-0.96170309011264976</v>
      </c>
      <c r="E917" t="str">
        <v>No</v>
      </c>
    </row>
    <row r="918" spans="1:5" x14ac:dyDescent="0.25">
      <c r="A918">
        <v>892</v>
      </c>
      <c r="B918">
        <v>72.555857977001509</v>
      </c>
      <c r="C918">
        <v>-1.8742847617467078</v>
      </c>
      <c r="E918" t="str">
        <v>No</v>
      </c>
    </row>
    <row r="919" spans="1:5" x14ac:dyDescent="0.25">
      <c r="A919">
        <v>893</v>
      </c>
      <c r="B919">
        <v>86.446381543645117</v>
      </c>
      <c r="C919">
        <v>2.9456246425322803</v>
      </c>
      <c r="E919" t="str">
        <v>No</v>
      </c>
    </row>
    <row r="920" spans="1:5" x14ac:dyDescent="0.25">
      <c r="A920">
        <v>894</v>
      </c>
      <c r="B920">
        <v>83.77718301447851</v>
      </c>
      <c r="C920">
        <v>-0.80035599027240778</v>
      </c>
      <c r="E920" t="str">
        <v>No</v>
      </c>
    </row>
    <row r="921" spans="1:5" x14ac:dyDescent="0.25">
      <c r="A921">
        <v>895</v>
      </c>
      <c r="B921">
        <v>74.607768664228274</v>
      </c>
      <c r="C921">
        <v>7.6023005771565266</v>
      </c>
      <c r="E921" t="str">
        <v>No</v>
      </c>
    </row>
    <row r="922" spans="1:5" x14ac:dyDescent="0.25">
      <c r="A922">
        <v>896</v>
      </c>
      <c r="B922">
        <v>70.616956448503501</v>
      </c>
      <c r="C922">
        <v>2.9357298824312039</v>
      </c>
      <c r="E922" t="str">
        <v>No</v>
      </c>
    </row>
    <row r="923" spans="1:5" x14ac:dyDescent="0.25">
      <c r="A923">
        <v>897</v>
      </c>
      <c r="B923">
        <v>69.516479619434307</v>
      </c>
      <c r="C923">
        <v>7.7007829597519901</v>
      </c>
      <c r="E923" t="str">
        <v>No</v>
      </c>
    </row>
    <row r="924" spans="1:5" x14ac:dyDescent="0.25">
      <c r="A924">
        <v>898</v>
      </c>
      <c r="B924">
        <v>69.053874705812262</v>
      </c>
      <c r="C924">
        <v>6.5887910824743443</v>
      </c>
      <c r="E924" t="str">
        <v>No</v>
      </c>
    </row>
    <row r="925" spans="1:5" x14ac:dyDescent="0.25">
      <c r="A925">
        <v>899</v>
      </c>
      <c r="B925">
        <v>80.183188163697992</v>
      </c>
      <c r="C925">
        <v>-1.0752091186818973</v>
      </c>
      <c r="E925" t="str">
        <v>No</v>
      </c>
    </row>
    <row r="926" spans="1:5" x14ac:dyDescent="0.25">
      <c r="A926">
        <v>900</v>
      </c>
      <c r="B926">
        <v>72.324780215967792</v>
      </c>
      <c r="C926">
        <v>0.66729915735341194</v>
      </c>
      <c r="E926" t="str">
        <v>No</v>
      </c>
    </row>
    <row r="927" spans="1:5" x14ac:dyDescent="0.25">
      <c r="A927">
        <v>901</v>
      </c>
      <c r="B927">
        <v>70.818974228593547</v>
      </c>
      <c r="C927">
        <v>-3.5648317695930416</v>
      </c>
      <c r="E927" t="str">
        <v>No</v>
      </c>
    </row>
    <row r="928" spans="1:5" x14ac:dyDescent="0.25">
      <c r="A928">
        <v>902</v>
      </c>
      <c r="B928">
        <v>76.144687294491291</v>
      </c>
      <c r="C928">
        <v>3.9882853042346085</v>
      </c>
      <c r="E928" t="str">
        <v>No</v>
      </c>
    </row>
    <row r="929" spans="1:5" x14ac:dyDescent="0.25">
      <c r="A929">
        <v>903</v>
      </c>
      <c r="B929">
        <v>79.163015181636467</v>
      </c>
      <c r="C929">
        <v>-1.6178523972028671</v>
      </c>
      <c r="E929" t="str">
        <v>No</v>
      </c>
    </row>
    <row r="930" spans="1:5" x14ac:dyDescent="0.25">
      <c r="A930">
        <v>904</v>
      </c>
      <c r="B930">
        <v>71.875342640344556</v>
      </c>
      <c r="C930">
        <v>2.0616570928437454</v>
      </c>
      <c r="E930" t="str">
        <v>No</v>
      </c>
    </row>
    <row r="931" spans="1:5" x14ac:dyDescent="0.25">
      <c r="A931">
        <v>905</v>
      </c>
      <c r="B931">
        <v>78.539903527294484</v>
      </c>
      <c r="C931">
        <v>12.144060443645714</v>
      </c>
      <c r="E931" t="str">
        <v>No</v>
      </c>
    </row>
    <row r="932" spans="1:5" x14ac:dyDescent="0.25">
      <c r="A932">
        <v>906</v>
      </c>
      <c r="B932">
        <v>84.567525981260673</v>
      </c>
      <c r="C932">
        <v>-8.1345209153468545E-2</v>
      </c>
      <c r="E932" t="str">
        <v>No</v>
      </c>
    </row>
    <row r="933" spans="1:5" x14ac:dyDescent="0.25">
      <c r="A933">
        <v>907</v>
      </c>
      <c r="B933">
        <v>87.05515153782973</v>
      </c>
      <c r="C933">
        <v>-12.402023760579326</v>
      </c>
      <c r="E933" t="str">
        <v>No</v>
      </c>
    </row>
    <row r="934" spans="1:5" x14ac:dyDescent="0.25">
      <c r="A934">
        <v>908</v>
      </c>
      <c r="B934">
        <v>82.041666192635404</v>
      </c>
      <c r="C934">
        <v>-5.7809510742639105</v>
      </c>
      <c r="E934" t="str">
        <v>No</v>
      </c>
    </row>
    <row r="935" spans="1:5" x14ac:dyDescent="0.25">
      <c r="A935">
        <v>909</v>
      </c>
      <c r="B935">
        <v>75.526834499062772</v>
      </c>
      <c r="C935">
        <v>-11.480910916186076</v>
      </c>
      <c r="E935" t="str">
        <v>No</v>
      </c>
    </row>
    <row r="936" spans="1:5" x14ac:dyDescent="0.25">
      <c r="A936">
        <v>910</v>
      </c>
      <c r="B936">
        <v>72.935886313686694</v>
      </c>
      <c r="C936">
        <v>4.3744893349241067</v>
      </c>
      <c r="E936" t="str">
        <v>No</v>
      </c>
    </row>
    <row r="937" spans="1:5" x14ac:dyDescent="0.25">
      <c r="A937">
        <v>911</v>
      </c>
      <c r="B937">
        <v>69.797477968052192</v>
      </c>
      <c r="C937">
        <v>5.1515018322767077</v>
      </c>
      <c r="E937" t="str">
        <v>No</v>
      </c>
    </row>
    <row r="938" spans="1:5" x14ac:dyDescent="0.25">
      <c r="A938">
        <v>912</v>
      </c>
      <c r="B938">
        <v>75.786311792299017</v>
      </c>
      <c r="C938">
        <v>2.914970536777389</v>
      </c>
      <c r="E938" t="str">
        <v>No</v>
      </c>
    </row>
    <row r="939" spans="1:5" x14ac:dyDescent="0.25">
      <c r="A939">
        <v>913</v>
      </c>
      <c r="B939">
        <v>87.021316784787061</v>
      </c>
      <c r="C939">
        <v>-1.8510758895240542</v>
      </c>
      <c r="E939" t="str">
        <v>No</v>
      </c>
    </row>
    <row r="940" spans="1:5" x14ac:dyDescent="0.25">
      <c r="A940">
        <v>914</v>
      </c>
      <c r="B940">
        <v>74.883655730141442</v>
      </c>
      <c r="C940">
        <v>9.0622374975849596</v>
      </c>
      <c r="E940" t="str">
        <v>No</v>
      </c>
    </row>
    <row r="941" spans="1:5" x14ac:dyDescent="0.25">
      <c r="A941">
        <v>915</v>
      </c>
      <c r="B941">
        <v>85.659466842681155</v>
      </c>
      <c r="C941">
        <v>-11.31702880444935</v>
      </c>
      <c r="E941" t="str">
        <v>No</v>
      </c>
    </row>
    <row r="942" spans="1:5" x14ac:dyDescent="0.25">
      <c r="A942">
        <v>916</v>
      </c>
      <c r="B942">
        <v>81.545449685499761</v>
      </c>
      <c r="C942">
        <v>3.194647817482732</v>
      </c>
      <c r="E942" t="str">
        <v>No</v>
      </c>
    </row>
    <row r="943" spans="1:5" x14ac:dyDescent="0.25">
      <c r="A943">
        <v>917</v>
      </c>
      <c r="B943">
        <v>85.062797203664999</v>
      </c>
      <c r="C943">
        <v>10.508002485778505</v>
      </c>
      <c r="E943" t="str">
        <v>No</v>
      </c>
    </row>
    <row r="944" spans="1:5" x14ac:dyDescent="0.25">
      <c r="A944">
        <v>918</v>
      </c>
      <c r="B944">
        <v>78.132358591417145</v>
      </c>
      <c r="C944">
        <v>1.1650462396185617</v>
      </c>
      <c r="E944" t="str">
        <v>No</v>
      </c>
    </row>
    <row r="945" spans="1:5" x14ac:dyDescent="0.25">
      <c r="A945">
        <v>919</v>
      </c>
      <c r="B945">
        <v>68.844245693133075</v>
      </c>
      <c r="C945">
        <v>-2.2817567626152737</v>
      </c>
      <c r="E945" t="str">
        <v>No</v>
      </c>
    </row>
    <row r="946" spans="1:5" x14ac:dyDescent="0.25">
      <c r="A946">
        <v>920</v>
      </c>
      <c r="B946">
        <v>73.850923318174011</v>
      </c>
      <c r="C946">
        <v>9.5464505531557933</v>
      </c>
      <c r="E946" t="str">
        <v>No</v>
      </c>
    </row>
    <row r="947" spans="1:5" x14ac:dyDescent="0.25">
      <c r="A947">
        <v>921</v>
      </c>
      <c r="B947">
        <v>79.038791696568239</v>
      </c>
      <c r="C947">
        <v>5.0347695195626585</v>
      </c>
      <c r="E947" t="str">
        <v>No</v>
      </c>
    </row>
    <row r="948" spans="1:5" x14ac:dyDescent="0.25">
      <c r="A948">
        <v>922</v>
      </c>
      <c r="B948">
        <v>71.622923175439198</v>
      </c>
      <c r="C948">
        <v>-3.604054834109192</v>
      </c>
      <c r="E948" t="str">
        <v>No</v>
      </c>
    </row>
    <row r="949" spans="1:5" x14ac:dyDescent="0.25">
      <c r="A949">
        <v>923</v>
      </c>
      <c r="B949">
        <v>78.115088404431845</v>
      </c>
      <c r="C949">
        <v>1.177081282474262</v>
      </c>
      <c r="E949" t="str">
        <v>No</v>
      </c>
    </row>
    <row r="950" spans="1:5" x14ac:dyDescent="0.25">
      <c r="A950">
        <v>924</v>
      </c>
      <c r="B950">
        <v>75.845808593217726</v>
      </c>
      <c r="C950">
        <v>-3.4229137696821255</v>
      </c>
      <c r="E950" t="str">
        <v>No</v>
      </c>
    </row>
    <row r="951" spans="1:5" x14ac:dyDescent="0.25">
      <c r="A951">
        <v>925</v>
      </c>
      <c r="B951">
        <v>80.637688882036343</v>
      </c>
      <c r="C951">
        <v>-1.9805314043398425</v>
      </c>
      <c r="E951" t="str">
        <v>No</v>
      </c>
    </row>
    <row r="952" spans="1:5" x14ac:dyDescent="0.25">
      <c r="A952">
        <v>926</v>
      </c>
      <c r="B952">
        <v>83.818970509657447</v>
      </c>
      <c r="C952">
        <v>8.2394982156478562</v>
      </c>
      <c r="E952" t="str">
        <v>No</v>
      </c>
    </row>
    <row r="953" spans="1:5" x14ac:dyDescent="0.25">
      <c r="A953">
        <v>927</v>
      </c>
      <c r="B953">
        <v>75.298365789750818</v>
      </c>
      <c r="C953">
        <v>-1.8178506915112251</v>
      </c>
      <c r="E953" t="str">
        <v>No</v>
      </c>
    </row>
    <row r="954" spans="1:5" x14ac:dyDescent="0.25">
      <c r="A954">
        <v>928</v>
      </c>
      <c r="B954">
        <v>69.608551337286258</v>
      </c>
      <c r="C954">
        <v>5.5742719495190443</v>
      </c>
      <c r="E954" t="str">
        <v>No</v>
      </c>
    </row>
    <row r="955" spans="1:5" x14ac:dyDescent="0.25">
      <c r="A955">
        <v>929</v>
      </c>
      <c r="B955">
        <v>74.111186442100319</v>
      </c>
      <c r="C955">
        <v>-1.1488607995869131</v>
      </c>
      <c r="E955" t="str">
        <v>No</v>
      </c>
    </row>
    <row r="956" spans="1:5" x14ac:dyDescent="0.25">
      <c r="A956">
        <v>930</v>
      </c>
      <c r="B956">
        <v>72.951126008201697</v>
      </c>
      <c r="C956">
        <v>6.5378507364850975</v>
      </c>
      <c r="E956" t="str">
        <v>No</v>
      </c>
    </row>
    <row r="957" spans="1:5" x14ac:dyDescent="0.25">
      <c r="A957">
        <v>931</v>
      </c>
      <c r="B957">
        <v>69.027991426411063</v>
      </c>
      <c r="C957">
        <v>2.9479163145820309</v>
      </c>
      <c r="E957" t="str">
        <v>No</v>
      </c>
    </row>
    <row r="958" spans="1:5" x14ac:dyDescent="0.25">
      <c r="A958">
        <v>932</v>
      </c>
      <c r="B958">
        <v>76.754576906215405</v>
      </c>
      <c r="C958">
        <v>-6.704410388160511</v>
      </c>
      <c r="E958" t="str">
        <v>No</v>
      </c>
    </row>
    <row r="959" spans="1:5" x14ac:dyDescent="0.25">
      <c r="A959">
        <v>933</v>
      </c>
      <c r="B959">
        <v>87.015150395195008</v>
      </c>
      <c r="C959">
        <v>1.6132521939373987</v>
      </c>
      <c r="E959" t="str">
        <v>No</v>
      </c>
    </row>
    <row r="960" spans="1:5" x14ac:dyDescent="0.25">
      <c r="A960">
        <v>934</v>
      </c>
      <c r="B960">
        <v>72.607907640788312</v>
      </c>
      <c r="C960">
        <v>2.1157800265089861</v>
      </c>
      <c r="E960" t="str">
        <v>No</v>
      </c>
    </row>
    <row r="961" spans="1:5" x14ac:dyDescent="0.25">
      <c r="A961">
        <v>935</v>
      </c>
      <c r="B961">
        <v>87.085526416744585</v>
      </c>
      <c r="C961">
        <v>-0.24503692438428004</v>
      </c>
      <c r="E961" t="str">
        <v>No</v>
      </c>
    </row>
    <row r="962" spans="1:5" x14ac:dyDescent="0.25">
      <c r="A962">
        <v>936</v>
      </c>
      <c r="B962">
        <v>81.98345492347535</v>
      </c>
      <c r="C962">
        <v>-7.6559486229757425</v>
      </c>
      <c r="E962" t="str">
        <v>No</v>
      </c>
    </row>
    <row r="963" spans="1:5" x14ac:dyDescent="0.25">
      <c r="A963">
        <v>937</v>
      </c>
      <c r="B963">
        <v>67.653935262068217</v>
      </c>
      <c r="C963">
        <v>-4.3552672631248157</v>
      </c>
      <c r="E963" t="str">
        <v>No</v>
      </c>
    </row>
    <row r="964" spans="1:5" x14ac:dyDescent="0.25">
      <c r="A964">
        <v>938</v>
      </c>
      <c r="B964">
        <v>86.304353461400368</v>
      </c>
      <c r="C964">
        <v>3.9754407170359372</v>
      </c>
      <c r="E964" t="str">
        <v>No</v>
      </c>
    </row>
    <row r="965" spans="1:5" x14ac:dyDescent="0.25">
      <c r="A965">
        <v>939</v>
      </c>
      <c r="B965">
        <v>75.345477858300001</v>
      </c>
      <c r="C965">
        <v>-4.2639101623773001</v>
      </c>
      <c r="E965" t="str">
        <v>No</v>
      </c>
    </row>
    <row r="966" spans="1:5" x14ac:dyDescent="0.25">
      <c r="A966">
        <v>940</v>
      </c>
      <c r="B966">
        <v>70.725869938198201</v>
      </c>
      <c r="C966">
        <v>-5.2822589480835944</v>
      </c>
      <c r="E966" t="str">
        <v>No</v>
      </c>
    </row>
    <row r="967" spans="1:5" x14ac:dyDescent="0.25">
      <c r="A967">
        <v>941</v>
      </c>
      <c r="B967">
        <v>73.330601457724413</v>
      </c>
      <c r="C967">
        <v>-0.81836273460700681</v>
      </c>
      <c r="E967" t="str">
        <v>No</v>
      </c>
    </row>
    <row r="968" spans="1:5" x14ac:dyDescent="0.25">
      <c r="A968">
        <v>942</v>
      </c>
      <c r="B968">
        <v>70.395011202122959</v>
      </c>
      <c r="C968">
        <v>-5.7674165244739584</v>
      </c>
      <c r="E968" t="str">
        <v>No</v>
      </c>
    </row>
    <row r="969" spans="1:5" x14ac:dyDescent="0.25">
      <c r="A969">
        <v>943</v>
      </c>
      <c r="B969">
        <v>69.318248780028483</v>
      </c>
      <c r="C969">
        <v>0.28006906604441895</v>
      </c>
      <c r="E969" t="str">
        <v>No</v>
      </c>
    </row>
    <row r="970" spans="1:5" x14ac:dyDescent="0.25">
      <c r="A970">
        <v>944</v>
      </c>
      <c r="B970">
        <v>76.695108014221432</v>
      </c>
      <c r="C970">
        <v>-0.77581633962303442</v>
      </c>
      <c r="E970" t="str">
        <v>No</v>
      </c>
    </row>
    <row r="971" spans="1:5" x14ac:dyDescent="0.25">
      <c r="A971">
        <v>945</v>
      </c>
      <c r="B971">
        <v>84.133594174038095</v>
      </c>
      <c r="C971">
        <v>5.9450066634444028</v>
      </c>
      <c r="E971" t="str">
        <v>No</v>
      </c>
    </row>
    <row r="972" spans="1:5" x14ac:dyDescent="0.25">
      <c r="A972">
        <v>946</v>
      </c>
      <c r="B972">
        <v>76.182622878711044</v>
      </c>
      <c r="C972">
        <v>3.6304382821647607</v>
      </c>
      <c r="E972" t="str">
        <v>No</v>
      </c>
    </row>
    <row r="973" spans="1:5" x14ac:dyDescent="0.25">
      <c r="A973">
        <v>947</v>
      </c>
      <c r="B973">
        <v>76.649483804824825</v>
      </c>
      <c r="C973">
        <v>-4.2897227474381197</v>
      </c>
      <c r="E973" t="str">
        <v>No</v>
      </c>
    </row>
    <row r="974" spans="1:5" x14ac:dyDescent="0.25">
      <c r="A974">
        <v>948</v>
      </c>
      <c r="B974">
        <v>82.268874041341093</v>
      </c>
      <c r="C974">
        <v>0.86594869808941155</v>
      </c>
      <c r="E974" t="str">
        <v>No</v>
      </c>
    </row>
    <row r="975" spans="1:5" x14ac:dyDescent="0.25">
      <c r="A975">
        <v>949</v>
      </c>
      <c r="B975">
        <v>71.769951563396447</v>
      </c>
      <c r="C975">
        <v>-1.8828736906513512</v>
      </c>
      <c r="E975" t="str">
        <v>No</v>
      </c>
    </row>
    <row r="976" spans="1:5" x14ac:dyDescent="0.25">
      <c r="A976">
        <v>950</v>
      </c>
      <c r="B976">
        <v>84.175649067522002</v>
      </c>
      <c r="C976">
        <v>-4.4901822339790982</v>
      </c>
      <c r="E976" t="str">
        <v>No</v>
      </c>
    </row>
    <row r="977" spans="1:5" x14ac:dyDescent="0.25">
      <c r="A977">
        <v>951</v>
      </c>
      <c r="B977">
        <v>73.412239266218123</v>
      </c>
      <c r="C977">
        <v>12.536124433321376</v>
      </c>
      <c r="E977" t="str">
        <v>No</v>
      </c>
    </row>
    <row r="978" spans="1:5" x14ac:dyDescent="0.25">
      <c r="A978">
        <v>952</v>
      </c>
      <c r="B978">
        <v>77.813170592670986</v>
      </c>
      <c r="C978">
        <v>-3.5551464955851912</v>
      </c>
      <c r="E978" t="str">
        <v>No</v>
      </c>
    </row>
    <row r="979" spans="1:5" x14ac:dyDescent="0.25">
      <c r="A979">
        <v>953</v>
      </c>
      <c r="B979">
        <v>81.096937654581012</v>
      </c>
      <c r="C979">
        <v>-4.7405192115067081</v>
      </c>
      <c r="E979" t="str">
        <v>No</v>
      </c>
    </row>
    <row r="980" spans="1:5" x14ac:dyDescent="0.25">
      <c r="A980">
        <v>954</v>
      </c>
      <c r="B980">
        <v>77.251306311250659</v>
      </c>
      <c r="C980">
        <v>2.3921863845450417</v>
      </c>
      <c r="E980" t="str">
        <v>No</v>
      </c>
    </row>
    <row r="981" spans="1:5" x14ac:dyDescent="0.25">
      <c r="A981">
        <v>955</v>
      </c>
      <c r="B981">
        <v>81.037307739096491</v>
      </c>
      <c r="C981">
        <v>-10.040753480578886</v>
      </c>
      <c r="E981" t="str">
        <v>No</v>
      </c>
    </row>
    <row r="982" spans="1:5" x14ac:dyDescent="0.25">
      <c r="A982">
        <v>956</v>
      </c>
      <c r="B982">
        <v>70.446241521194082</v>
      </c>
      <c r="C982">
        <v>11.660094981396924</v>
      </c>
      <c r="E982" t="str">
        <v>No</v>
      </c>
    </row>
    <row r="983" spans="1:5" x14ac:dyDescent="0.25">
      <c r="A983">
        <v>957</v>
      </c>
      <c r="B983">
        <v>82.397857429169534</v>
      </c>
      <c r="C983">
        <v>5.8720223217171679</v>
      </c>
      <c r="E983" t="str">
        <v>No</v>
      </c>
    </row>
    <row r="984" spans="1:5" x14ac:dyDescent="0.25">
      <c r="A984">
        <v>958</v>
      </c>
      <c r="B984">
        <v>74.749664275688076</v>
      </c>
      <c r="C984">
        <v>8.8190076458866287</v>
      </c>
      <c r="E984" t="str">
        <v>No</v>
      </c>
    </row>
    <row r="985" spans="1:5" x14ac:dyDescent="0.25">
      <c r="A985">
        <v>959</v>
      </c>
      <c r="B985">
        <v>86.895382582526508</v>
      </c>
      <c r="C985">
        <v>-0.55733267713931411</v>
      </c>
      <c r="E985" t="str">
        <v>No</v>
      </c>
    </row>
    <row r="986" spans="1:5" x14ac:dyDescent="0.25">
      <c r="A986">
        <v>960</v>
      </c>
      <c r="B986">
        <v>84.585323700185825</v>
      </c>
      <c r="C986">
        <v>-7.817820968300822</v>
      </c>
      <c r="E986" t="str">
        <v>No</v>
      </c>
    </row>
    <row r="987" spans="1:5" x14ac:dyDescent="0.25">
      <c r="A987">
        <v>961</v>
      </c>
      <c r="B987">
        <v>80.74000489566852</v>
      </c>
      <c r="C987">
        <v>-10.750377754062214</v>
      </c>
      <c r="E987" t="str">
        <v>No</v>
      </c>
    </row>
    <row r="988" spans="1:5" x14ac:dyDescent="0.25">
      <c r="A988">
        <v>962</v>
      </c>
      <c r="B988">
        <v>75.475342685362904</v>
      </c>
      <c r="C988">
        <v>-3.6417941088406991</v>
      </c>
      <c r="E988" t="str">
        <v>No</v>
      </c>
    </row>
    <row r="989" spans="1:5" x14ac:dyDescent="0.25">
      <c r="A989">
        <v>963</v>
      </c>
      <c r="B989">
        <v>71.29034120444247</v>
      </c>
      <c r="C989">
        <v>5.6430726305049319</v>
      </c>
      <c r="E989" t="str">
        <v>No</v>
      </c>
    </row>
    <row r="990" spans="1:5" x14ac:dyDescent="0.25">
      <c r="A990">
        <v>964</v>
      </c>
      <c r="B990">
        <v>77.912334264738263</v>
      </c>
      <c r="C990">
        <v>8.0256667183804353</v>
      </c>
      <c r="E990" t="str">
        <v>No</v>
      </c>
    </row>
    <row r="991" spans="1:5" x14ac:dyDescent="0.25">
      <c r="A991">
        <v>965</v>
      </c>
      <c r="B991">
        <v>69.737288103333057</v>
      </c>
      <c r="C991">
        <v>4.0276295614936402</v>
      </c>
      <c r="E991" t="str">
        <v>No</v>
      </c>
    </row>
    <row r="992" spans="1:5" x14ac:dyDescent="0.25">
      <c r="A992">
        <v>966</v>
      </c>
      <c r="B992">
        <v>76.878944484150793</v>
      </c>
      <c r="C992">
        <v>4.4959712612516114</v>
      </c>
      <c r="E992" t="str">
        <v>No</v>
      </c>
    </row>
    <row r="993" spans="1:5" x14ac:dyDescent="0.25">
      <c r="A993">
        <v>967</v>
      </c>
      <c r="B993">
        <v>68.4018200203692</v>
      </c>
      <c r="C993">
        <v>-4.2413790799297999</v>
      </c>
      <c r="E993" t="str">
        <v>No</v>
      </c>
    </row>
    <row r="994" spans="1:5" x14ac:dyDescent="0.25">
      <c r="A994">
        <v>968</v>
      </c>
      <c r="B994">
        <v>70.768241847524109</v>
      </c>
      <c r="C994">
        <v>-0.12401704001500491</v>
      </c>
      <c r="E994" t="str">
        <v>No</v>
      </c>
    </row>
    <row r="995" spans="1:5" x14ac:dyDescent="0.25">
      <c r="A995">
        <v>969</v>
      </c>
      <c r="B995">
        <v>72.374723139763745</v>
      </c>
      <c r="C995">
        <v>4.7814761082556601</v>
      </c>
      <c r="E995" t="str">
        <v>No</v>
      </c>
    </row>
    <row r="996" spans="1:5" x14ac:dyDescent="0.25">
      <c r="A996">
        <v>970</v>
      </c>
      <c r="B996">
        <v>70.453199772932521</v>
      </c>
      <c r="C996">
        <v>-3.4460852559744239</v>
      </c>
      <c r="E996" t="str">
        <v>No</v>
      </c>
    </row>
    <row r="997" spans="1:5" x14ac:dyDescent="0.25">
      <c r="A997">
        <v>971</v>
      </c>
      <c r="B997">
        <v>78.765072158918386</v>
      </c>
      <c r="C997">
        <v>4.3062422560603153</v>
      </c>
      <c r="E997" t="str">
        <v>No</v>
      </c>
    </row>
    <row r="998" spans="1:5" x14ac:dyDescent="0.25">
      <c r="A998">
        <v>972</v>
      </c>
      <c r="B998">
        <v>83.126497041193858</v>
      </c>
      <c r="C998">
        <v>4.2818127111939361</v>
      </c>
      <c r="E998" t="str">
        <v>No</v>
      </c>
    </row>
    <row r="999" spans="1:5" x14ac:dyDescent="0.25">
      <c r="A999">
        <v>973</v>
      </c>
      <c r="B999">
        <v>77.253805739430589</v>
      </c>
      <c r="C999">
        <v>4.1313490649340139</v>
      </c>
      <c r="E999" t="str">
        <v>No</v>
      </c>
    </row>
    <row r="1000" spans="1:5" x14ac:dyDescent="0.25">
      <c r="A1000">
        <v>974</v>
      </c>
      <c r="B1000">
        <v>81.9260548012941</v>
      </c>
      <c r="C1000">
        <v>3.6301807790208045</v>
      </c>
      <c r="E1000" t="str">
        <v>No</v>
      </c>
    </row>
    <row r="1001" spans="1:5" x14ac:dyDescent="0.25">
      <c r="A1001">
        <v>975</v>
      </c>
      <c r="B1001">
        <v>76.242250320210729</v>
      </c>
      <c r="C1001">
        <v>-4.8824692944658352</v>
      </c>
      <c r="E1001" t="str">
        <v>No</v>
      </c>
    </row>
    <row r="1002" spans="1:5" x14ac:dyDescent="0.25">
      <c r="A1002">
        <v>976</v>
      </c>
      <c r="B1002">
        <v>77.168112518358427</v>
      </c>
      <c r="C1002">
        <v>0.64469042242647845</v>
      </c>
      <c r="E1002" t="str">
        <v>No</v>
      </c>
    </row>
    <row r="1003" spans="1:5" x14ac:dyDescent="0.25">
      <c r="A1003">
        <v>977</v>
      </c>
      <c r="B1003">
        <v>74.295012035756713</v>
      </c>
      <c r="C1003">
        <v>-0.2867179015913166</v>
      </c>
      <c r="E1003" t="str">
        <v>No</v>
      </c>
    </row>
    <row r="1004" spans="1:5" x14ac:dyDescent="0.25">
      <c r="A1004">
        <v>978</v>
      </c>
      <c r="B1004">
        <v>69.877064086392181</v>
      </c>
      <c r="C1004">
        <v>-2.4271202337179858</v>
      </c>
      <c r="E1004" t="str">
        <v>No</v>
      </c>
    </row>
    <row r="1005" spans="1:5" x14ac:dyDescent="0.25">
      <c r="A1005">
        <v>979</v>
      </c>
      <c r="B1005">
        <v>80.635889468861166</v>
      </c>
      <c r="C1005">
        <v>6.7929549198762373</v>
      </c>
      <c r="E1005" t="str">
        <v>No</v>
      </c>
    </row>
    <row r="1006" spans="1:5" x14ac:dyDescent="0.25">
      <c r="A1006">
        <v>980</v>
      </c>
      <c r="B1006">
        <v>70.40260983775525</v>
      </c>
      <c r="C1006">
        <v>3.5422873226266489</v>
      </c>
      <c r="E1006" t="str">
        <v>No</v>
      </c>
    </row>
    <row r="1007" spans="1:5" x14ac:dyDescent="0.25">
      <c r="A1007">
        <v>981</v>
      </c>
      <c r="B1007">
        <v>84.651130381454834</v>
      </c>
      <c r="C1007">
        <v>-4.9873516738360308</v>
      </c>
      <c r="E1007" t="str">
        <v>No</v>
      </c>
    </row>
    <row r="1008" spans="1:5" x14ac:dyDescent="0.25">
      <c r="A1008">
        <v>982</v>
      </c>
      <c r="B1008">
        <v>69.622720624527602</v>
      </c>
      <c r="C1008">
        <v>-2.5774723578280003</v>
      </c>
      <c r="E1008" t="str">
        <v>No</v>
      </c>
    </row>
    <row r="1009" spans="1:5" x14ac:dyDescent="0.25">
      <c r="A1009">
        <v>983</v>
      </c>
      <c r="B1009">
        <v>76.37909954258555</v>
      </c>
      <c r="C1009">
        <v>-1.2330878412609536</v>
      </c>
      <c r="E1009" t="str">
        <v>No</v>
      </c>
    </row>
    <row r="1010" spans="1:5" x14ac:dyDescent="0.25">
      <c r="A1010">
        <v>984</v>
      </c>
      <c r="B1010">
        <v>73.410128679386276</v>
      </c>
      <c r="C1010">
        <v>-5.1036809280697781</v>
      </c>
      <c r="E1010" t="str">
        <v>No</v>
      </c>
    </row>
    <row r="1011" spans="1:5" x14ac:dyDescent="0.25">
      <c r="A1011">
        <v>985</v>
      </c>
      <c r="B1011">
        <v>68.283673985115172</v>
      </c>
      <c r="C1011">
        <v>9.1494459013417213</v>
      </c>
      <c r="E1011" t="str">
        <v>No</v>
      </c>
    </row>
    <row r="1012" spans="1:5" x14ac:dyDescent="0.25">
      <c r="A1012">
        <v>986</v>
      </c>
      <c r="B1012">
        <v>83.17964520355639</v>
      </c>
      <c r="C1012">
        <v>2.0913832883824028</v>
      </c>
      <c r="E1012" t="str">
        <v>No</v>
      </c>
    </row>
    <row r="1013" spans="1:5" x14ac:dyDescent="0.25">
      <c r="A1013">
        <v>987</v>
      </c>
      <c r="B1013">
        <v>71.567706093409697</v>
      </c>
      <c r="C1013">
        <v>-8.8378327753856993</v>
      </c>
      <c r="E1013" t="str">
        <v>No</v>
      </c>
    </row>
    <row r="1014" spans="1:5" x14ac:dyDescent="0.25">
      <c r="A1014">
        <v>988</v>
      </c>
      <c r="B1014">
        <v>74.908237950901963</v>
      </c>
      <c r="C1014">
        <v>-1.2870011818713607</v>
      </c>
      <c r="E1014" t="str">
        <v>No</v>
      </c>
    </row>
    <row r="1015" spans="1:5" x14ac:dyDescent="0.25">
      <c r="A1015">
        <v>989</v>
      </c>
      <c r="B1015">
        <v>85.427626798195362</v>
      </c>
      <c r="C1015">
        <v>1.3525764734884405</v>
      </c>
      <c r="E1015" t="str">
        <v>No</v>
      </c>
    </row>
    <row r="1016" spans="1:5" x14ac:dyDescent="0.25">
      <c r="A1016">
        <v>990</v>
      </c>
      <c r="B1016">
        <v>69.887561757372879</v>
      </c>
      <c r="C1016">
        <v>1.8882193836575141</v>
      </c>
      <c r="E1016" t="str">
        <v>No</v>
      </c>
    </row>
    <row r="1017" spans="1:5" x14ac:dyDescent="0.25">
      <c r="A1017">
        <v>991</v>
      </c>
      <c r="B1017">
        <v>72.332873913654254</v>
      </c>
      <c r="C1017">
        <v>2.3060824074358521</v>
      </c>
      <c r="E1017" t="str">
        <v>No</v>
      </c>
    </row>
    <row r="1018" spans="1:5" x14ac:dyDescent="0.25">
      <c r="A1018">
        <v>992</v>
      </c>
      <c r="B1018">
        <v>71.074415901516232</v>
      </c>
      <c r="C1018">
        <v>-6.1713380859287383</v>
      </c>
      <c r="E1018" t="str">
        <v>No</v>
      </c>
    </row>
    <row r="1019" spans="1:5" x14ac:dyDescent="0.25">
      <c r="A1019">
        <v>993</v>
      </c>
      <c r="B1019">
        <v>82.333673853979349</v>
      </c>
      <c r="C1019">
        <v>11.305969958720056</v>
      </c>
      <c r="E1019" t="str">
        <v>No</v>
      </c>
    </row>
    <row r="1020" spans="1:5" x14ac:dyDescent="0.25">
      <c r="A1020">
        <v>994</v>
      </c>
      <c r="B1020">
        <v>84.554790410237842</v>
      </c>
      <c r="C1020">
        <v>-1.2553283371166373</v>
      </c>
      <c r="E1020" t="str">
        <v>No</v>
      </c>
    </row>
    <row r="1021" spans="1:5" x14ac:dyDescent="0.25">
      <c r="A1021">
        <v>995</v>
      </c>
      <c r="B1021">
        <v>80.404383906612765</v>
      </c>
      <c r="C1021">
        <v>9.5596802755215293</v>
      </c>
      <c r="E1021" t="str">
        <v>No</v>
      </c>
    </row>
    <row r="1022" spans="1:5" x14ac:dyDescent="0.25">
      <c r="A1022">
        <v>996</v>
      </c>
      <c r="B1022">
        <v>84.327948898774508</v>
      </c>
      <c r="C1022">
        <v>-2.0212567102199017</v>
      </c>
      <c r="E1022" t="str">
        <v>No</v>
      </c>
    </row>
    <row r="1023" spans="1:5" x14ac:dyDescent="0.25">
      <c r="A1023">
        <v>997</v>
      </c>
      <c r="B1023">
        <v>74.765943907935537</v>
      </c>
      <c r="C1023">
        <v>-8.1886242306416364</v>
      </c>
      <c r="E1023" t="str">
        <v>No</v>
      </c>
    </row>
    <row r="1024" spans="1:5" x14ac:dyDescent="0.25">
      <c r="A1024">
        <v>998</v>
      </c>
      <c r="B1024">
        <v>73.103933218071461</v>
      </c>
      <c r="C1024">
        <v>-0.35046182523295499</v>
      </c>
      <c r="E1024" t="str">
        <v>No</v>
      </c>
    </row>
    <row r="1025" spans="1:5" x14ac:dyDescent="0.25">
      <c r="A1025">
        <v>999</v>
      </c>
      <c r="B1025">
        <v>77.368436758734447</v>
      </c>
      <c r="C1025">
        <v>-0.4180473668777438</v>
      </c>
      <c r="E1025" t="str">
        <v>No</v>
      </c>
    </row>
    <row r="1026" spans="1:5" ht="15.75" thickBot="1" x14ac:dyDescent="0.3">
      <c r="A1026" s="2">
        <v>1000</v>
      </c>
      <c r="B1026" s="2">
        <v>73.195549308792678</v>
      </c>
      <c r="C1026" s="2">
        <v>-1.6502380008739834</v>
      </c>
      <c r="E1026" t="str">
        <v>No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5528-ADCE-4EDF-BC73-3292E83953C4}">
  <dimension ref="A1:A4"/>
  <sheetViews>
    <sheetView workbookViewId="0">
      <selection activeCell="A7" sqref="A7"/>
    </sheetView>
  </sheetViews>
  <sheetFormatPr defaultRowHeight="15" x14ac:dyDescent="0.25"/>
  <cols>
    <col min="1" max="1" width="50.140625" customWidth="1"/>
  </cols>
  <sheetData>
    <row r="1" spans="1:1" ht="18.75" x14ac:dyDescent="0.3">
      <c r="A1" s="22" t="s">
        <v>4819</v>
      </c>
    </row>
    <row r="3" spans="1:1" ht="104.25" customHeight="1" x14ac:dyDescent="0.25">
      <c r="A3" s="23" t="s">
        <v>4820</v>
      </c>
    </row>
    <row r="4" spans="1:1" x14ac:dyDescent="0.25">
      <c r="A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Summary_Insights</vt:lpstr>
      <vt:lpstr>Data_Raw</vt:lpstr>
      <vt:lpstr>Data_Cleaned</vt:lpstr>
      <vt:lpstr>Descriptive Analysis</vt:lpstr>
      <vt:lpstr>Renewables_by_DayType</vt:lpstr>
      <vt:lpstr>Weekend_Weekday</vt:lpstr>
      <vt:lpstr>Peak_offpeak_Renw</vt:lpstr>
      <vt:lpstr>Peakvsoffpeak</vt:lpstr>
      <vt:lpstr>Temperature_Regression_Model</vt:lpstr>
      <vt:lpstr>Assumptions_Limitations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Sachdev</dc:creator>
  <cp:lastModifiedBy>Deep Nandlal SACHDEV (Student)</cp:lastModifiedBy>
  <dcterms:created xsi:type="dcterms:W3CDTF">2024-11-17T12:01:44Z</dcterms:created>
  <dcterms:modified xsi:type="dcterms:W3CDTF">2025-12-08T19:38:01Z</dcterms:modified>
</cp:coreProperties>
</file>