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<sst xmlns="http://schemas.openxmlformats.org/spreadsheetml/2006/main" count="240" uniqueCount="108">
  <si>
    <r>
      <rPr>
        <b/>
      </rPr>
      <t xml:space="preserve">Intial Database Flow Link : </t>
    </r>
    <r>
      <rPr>
        <b/>
        <color rgb="FF1155CC"/>
        <u/>
      </rPr>
      <t>https://dbdiagram.io/embed/61e3b73623e6980f4d98f58f</t>
    </r>
  </si>
  <si>
    <t>//// -- LEVEL 0
//// -- Contact Us And NewsLetter Section</t>
  </si>
  <si>
    <t>Contact_Us</t>
  </si>
  <si>
    <t>Newsletter</t>
  </si>
  <si>
    <t>TABLE</t>
  </si>
  <si>
    <t>FIELD</t>
  </si>
  <si>
    <t>DATATYPE</t>
  </si>
  <si>
    <t>KEY</t>
  </si>
  <si>
    <t>TTABLE</t>
  </si>
  <si>
    <t>email varchhar [pk]</t>
  </si>
  <si>
    <t>email</t>
  </si>
  <si>
    <t>varchar</t>
  </si>
  <si>
    <t>[pk]</t>
  </si>
  <si>
    <t>email varchar [pk]</t>
  </si>
  <si>
    <t>mobile_number int</t>
  </si>
  <si>
    <t>mobile_number</t>
  </si>
  <si>
    <t>int</t>
  </si>
  <si>
    <t>first_name char</t>
  </si>
  <si>
    <t>first_name</t>
  </si>
  <si>
    <t>char</t>
  </si>
  <si>
    <t>last_name char</t>
  </si>
  <si>
    <t>last_name</t>
  </si>
  <si>
    <t>message varchar</t>
  </si>
  <si>
    <t>message</t>
  </si>
  <si>
    <t>attachment file</t>
  </si>
  <si>
    <t>attachment</t>
  </si>
  <si>
    <t>blob</t>
  </si>
  <si>
    <t>//// -- LEVEL 1
//// -- Customer Section</t>
  </si>
  <si>
    <t>Customer_Detail</t>
  </si>
  <si>
    <t>Service_Data</t>
  </si>
  <si>
    <t>Favourite_Provider</t>
  </si>
  <si>
    <t>Customer_Address</t>
  </si>
  <si>
    <t>Customer_Book_Service</t>
  </si>
  <si>
    <t>Block_Sp</t>
  </si>
  <si>
    <t>email_cu varchar [pk]</t>
  </si>
  <si>
    <t>id int [pk,increment]</t>
  </si>
  <si>
    <t>email_cu varchar</t>
  </si>
  <si>
    <t>[fk : Ref &gt; Customer_Detail.email_cu]</t>
  </si>
  <si>
    <t>email_sp varchar</t>
  </si>
  <si>
    <t>[fk : Ref &gt;Customer_Detail.email_cu]</t>
  </si>
  <si>
    <t>password varchar</t>
  </si>
  <si>
    <t>[fk : Ref &gt; Service_Data.email_sp]</t>
  </si>
  <si>
    <t>[fk : Ref &gt; Service_Provider_Detail.email_sp]</t>
  </si>
  <si>
    <t>service_id int</t>
  </si>
  <si>
    <t>street_name varchar</t>
  </si>
  <si>
    <t>date date</t>
  </si>
  <si>
    <t>[fk : Ref &gt; Customer_Detail.first_name]</t>
  </si>
  <si>
    <t>service_date date</t>
  </si>
  <si>
    <t>house_number int</t>
  </si>
  <si>
    <t>time time</t>
  </si>
  <si>
    <t>[fk : Ref &gt; Customer_Detail.last_name]</t>
  </si>
  <si>
    <t>service_time time</t>
  </si>
  <si>
    <t>action char</t>
  </si>
  <si>
    <t>postal_code int</t>
  </si>
  <si>
    <t>status char</t>
  </si>
  <si>
    <t>dob date</t>
  </si>
  <si>
    <t>service_provider char</t>
  </si>
  <si>
    <t>city varchar</t>
  </si>
  <si>
    <t>extra_time time</t>
  </si>
  <si>
    <t>address varchar</t>
  </si>
  <si>
    <r>
      <rPr/>
      <t xml:space="preserve">[fk Ref : </t>
    </r>
    <r>
      <rPr>
        <color rgb="FF1155CC"/>
        <u/>
      </rPr>
      <t>Customer_Address.id</t>
    </r>
    <r>
      <rPr/>
      <t xml:space="preserve"> ]</t>
    </r>
  </si>
  <si>
    <t>payment int</t>
  </si>
  <si>
    <t>comment varchar</t>
  </si>
  <si>
    <t>language char</t>
  </si>
  <si>
    <t>actions char</t>
  </si>
  <si>
    <t>[fk Ref:Customer_Address.id]</t>
  </si>
  <si>
    <t>rate_sp varchar</t>
  </si>
  <si>
    <r>
      <rPr/>
      <t>[fk : Ref &gt;</t>
    </r>
    <r>
      <rPr>
        <color rgb="FF1155CC"/>
        <u/>
      </rPr>
      <t>Service_Provider_Rating.id</t>
    </r>
    <r>
      <rPr/>
      <t>]</t>
    </r>
  </si>
  <si>
    <r>
      <rPr>
        <rFont val="Arial"/>
        <b/>
        <color theme="1"/>
      </rPr>
      <t>//// -- LEVEL 2
//// -- Service Provider Section</t>
    </r>
    <r>
      <rPr>
        <rFont val="Arial"/>
        <color theme="1"/>
      </rPr>
      <t xml:space="preserve">
</t>
    </r>
  </si>
  <si>
    <t>Service_Provider_Detail</t>
  </si>
  <si>
    <t>Service_Provider_Dashboard</t>
  </si>
  <si>
    <t>Service_Provider_Rating</t>
  </si>
  <si>
    <t>Favourite_Customer</t>
  </si>
  <si>
    <t>Service_Provider_Address</t>
  </si>
  <si>
    <t>Block_Cu</t>
  </si>
  <si>
    <t>email_sp varchar [pk]</t>
  </si>
  <si>
    <t>service_id int [pk]</t>
  </si>
  <si>
    <t xml:space="preserve">[fk : Ref &gt;Customer_Detail.email_cu]                
                </t>
  </si>
  <si>
    <t>[fk Ref : Customer_Detail.email_cu]</t>
  </si>
  <si>
    <t>[fk Ref : Service_Provider_Detail.email_sp]</t>
  </si>
  <si>
    <t>overall varchar</t>
  </si>
  <si>
    <t>[fk : Ref &gt; Service_Provider_Detail.first_name]</t>
  </si>
  <si>
    <t>[fk Ref : Customer_Detail.first_name]</t>
  </si>
  <si>
    <t>customer_name char</t>
  </si>
  <si>
    <t>ontime varchar</t>
  </si>
  <si>
    <t>[fk : Ref &gt; Service_Provider_Detail.last.name]</t>
  </si>
  <si>
    <t>[fk Ref : Customer_Detail.last_name]</t>
  </si>
  <si>
    <t>customer_address varchar</t>
  </si>
  <si>
    <t>friendly varchar</t>
  </si>
  <si>
    <t>qulaitysp varchar</t>
  </si>
  <si>
    <t>nationality char</t>
  </si>
  <si>
    <t>time_conflict time</t>
  </si>
  <si>
    <t>feedback varchar</t>
  </si>
  <si>
    <t>gender char</t>
  </si>
  <si>
    <t>avatar file</t>
  </si>
  <si>
    <t>distance int</t>
  </si>
  <si>
    <t>[fk : Ref &gt; Service_Provider_Address.email_sp]</t>
  </si>
  <si>
    <t>//// -- LEVEL 3
//// -- Admin Screen</t>
  </si>
  <si>
    <t>Admin_Service</t>
  </si>
  <si>
    <t>Admin_User</t>
  </si>
  <si>
    <t>[fk Ref : Service_Provider_Dashboard.service_id]</t>
  </si>
  <si>
    <t>customer_type char</t>
  </si>
  <si>
    <t>select_customer char</t>
  </si>
  <si>
    <t>select_service_provider char</t>
  </si>
  <si>
    <t>select_status char</t>
  </si>
  <si>
    <t>from_date date</t>
  </si>
  <si>
    <t>sp_payment_status char</t>
  </si>
  <si>
    <t>has_issue char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</si>
</sst>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u/>
      <color rgb="FF0000FF"/>
    </font>
    <font>
      <color theme="1"/>
      <name val="Arial"/>
    </font>
    <font>
      <b/>
      <color theme="1"/>
      <name val="Arial"/>
    </font>
    <font/>
    <font>
      <color rgb="FF000000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1" fillId="4" fontId="4" numFmtId="0" xfId="0" applyAlignment="1" applyBorder="1" applyFont="1">
      <alignment readingOrder="0"/>
    </xf>
    <xf borderId="0" fillId="4" fontId="2" numFmtId="0" xfId="0" applyFont="1"/>
    <xf borderId="0" fillId="0" fontId="2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4" fontId="4" numFmtId="0" xfId="0" applyBorder="1" applyFont="1"/>
    <xf borderId="1" fillId="5" fontId="5" numFmtId="0" xfId="0" applyAlignment="1" applyBorder="1" applyFill="1" applyFont="1">
      <alignment horizontal="left" readingOrder="0"/>
    </xf>
    <xf borderId="1" fillId="0" fontId="6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1" fillId="0" fontId="4" numFmtId="0" xfId="0" applyBorder="1" applyFont="1"/>
    <xf borderId="0" fillId="2" fontId="2" numFmtId="0" xfId="0" applyAlignment="1" applyFont="1">
      <alignment readingOrder="0"/>
    </xf>
    <xf borderId="0" fillId="2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bdiagram.io/embed/61e3b73623e6980f4d98f58f" TargetMode="External"/><Relationship Id="rId2" Type="http://schemas.openxmlformats.org/officeDocument/2006/relationships/hyperlink" Target="http://customer_address.id/" TargetMode="External"/><Relationship Id="rId3" Type="http://schemas.openxmlformats.org/officeDocument/2006/relationships/hyperlink" Target="http://service_provider_rating.id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21.57"/>
    <col customWidth="1" min="4" max="4" width="20.43"/>
    <col customWidth="1" min="5" max="5" width="32.57"/>
    <col customWidth="1" min="6" max="6" width="20.14"/>
    <col customWidth="1" min="7" max="7" width="17.14"/>
    <col customWidth="1" min="10" max="10" width="20.86"/>
    <col customWidth="1" min="11" max="11" width="19.43"/>
    <col customWidth="1" min="17" max="17" width="17.86"/>
    <col customWidth="1" min="20" max="20" width="40.29"/>
    <col customWidth="1" min="25" max="25" width="31.57"/>
    <col customWidth="1" min="27" max="27" width="20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5">
      <c r="A5" s="6" t="s">
        <v>2</v>
      </c>
      <c r="F5" s="6" t="s">
        <v>3</v>
      </c>
    </row>
    <row r="6">
      <c r="A6" s="7" t="s">
        <v>4</v>
      </c>
      <c r="B6" s="8" t="s">
        <v>5</v>
      </c>
      <c r="C6" s="8" t="s">
        <v>6</v>
      </c>
      <c r="D6" s="8" t="s">
        <v>7</v>
      </c>
      <c r="E6" s="9"/>
      <c r="F6" s="7" t="s">
        <v>8</v>
      </c>
      <c r="G6" s="8" t="s">
        <v>5</v>
      </c>
      <c r="H6" s="8" t="s">
        <v>6</v>
      </c>
      <c r="I6" s="8" t="s">
        <v>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>
      <c r="A7" s="10" t="s">
        <v>9</v>
      </c>
      <c r="B7" s="11" t="s">
        <v>10</v>
      </c>
      <c r="C7" s="11" t="s">
        <v>11</v>
      </c>
      <c r="D7" s="11" t="s">
        <v>12</v>
      </c>
      <c r="F7" s="10" t="s">
        <v>13</v>
      </c>
      <c r="G7" s="11" t="s">
        <v>10</v>
      </c>
      <c r="H7" s="11" t="s">
        <v>11</v>
      </c>
      <c r="I7" s="11" t="s">
        <v>12</v>
      </c>
    </row>
    <row r="8">
      <c r="A8" s="10" t="s">
        <v>14</v>
      </c>
      <c r="B8" s="11" t="s">
        <v>15</v>
      </c>
      <c r="C8" s="11" t="s">
        <v>16</v>
      </c>
      <c r="D8" s="12"/>
    </row>
    <row r="9">
      <c r="A9" s="10" t="s">
        <v>17</v>
      </c>
      <c r="B9" s="11" t="s">
        <v>18</v>
      </c>
      <c r="C9" s="11" t="s">
        <v>19</v>
      </c>
      <c r="D9" s="12"/>
    </row>
    <row r="10">
      <c r="A10" s="10" t="s">
        <v>20</v>
      </c>
      <c r="B10" s="11" t="s">
        <v>21</v>
      </c>
      <c r="C10" s="11" t="s">
        <v>19</v>
      </c>
      <c r="D10" s="12"/>
    </row>
    <row r="11">
      <c r="A11" s="10" t="s">
        <v>22</v>
      </c>
      <c r="B11" s="11" t="s">
        <v>23</v>
      </c>
      <c r="C11" s="11" t="s">
        <v>11</v>
      </c>
      <c r="D11" s="12"/>
    </row>
    <row r="12">
      <c r="A12" s="10" t="s">
        <v>24</v>
      </c>
      <c r="B12" s="11" t="s">
        <v>25</v>
      </c>
      <c r="C12" s="11" t="s">
        <v>26</v>
      </c>
      <c r="D12" s="12"/>
    </row>
    <row r="15">
      <c r="A15" s="4" t="s">
        <v>27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7">
      <c r="A17" s="6" t="s">
        <v>28</v>
      </c>
      <c r="F17" s="6" t="s">
        <v>29</v>
      </c>
      <c r="K17" s="6" t="s">
        <v>30</v>
      </c>
      <c r="Q17" s="6" t="s">
        <v>31</v>
      </c>
      <c r="V17" s="6" t="s">
        <v>32</v>
      </c>
      <c r="AA17" s="6" t="s">
        <v>33</v>
      </c>
    </row>
    <row r="18">
      <c r="A18" s="7" t="s">
        <v>4</v>
      </c>
      <c r="B18" s="8" t="s">
        <v>5</v>
      </c>
      <c r="C18" s="8" t="s">
        <v>6</v>
      </c>
      <c r="D18" s="8" t="s">
        <v>7</v>
      </c>
      <c r="E18" s="9"/>
      <c r="F18" s="7" t="s">
        <v>4</v>
      </c>
      <c r="G18" s="8" t="s">
        <v>5</v>
      </c>
      <c r="H18" s="8" t="s">
        <v>6</v>
      </c>
      <c r="I18" s="8" t="s">
        <v>7</v>
      </c>
      <c r="J18" s="9"/>
      <c r="K18" s="7" t="s">
        <v>4</v>
      </c>
      <c r="L18" s="8" t="s">
        <v>5</v>
      </c>
      <c r="M18" s="8" t="s">
        <v>6</v>
      </c>
      <c r="N18" s="8" t="s">
        <v>7</v>
      </c>
      <c r="O18" s="13"/>
      <c r="P18" s="9"/>
      <c r="Q18" s="7" t="s">
        <v>4</v>
      </c>
      <c r="R18" s="8" t="s">
        <v>5</v>
      </c>
      <c r="S18" s="8" t="s">
        <v>6</v>
      </c>
      <c r="T18" s="8" t="s">
        <v>7</v>
      </c>
      <c r="U18" s="9"/>
      <c r="V18" s="7" t="s">
        <v>4</v>
      </c>
      <c r="W18" s="8" t="s">
        <v>5</v>
      </c>
      <c r="X18" s="8" t="s">
        <v>6</v>
      </c>
      <c r="Y18" s="8" t="s">
        <v>7</v>
      </c>
      <c r="Z18" s="9"/>
      <c r="AA18" s="7" t="s">
        <v>4</v>
      </c>
      <c r="AB18" s="8" t="s">
        <v>5</v>
      </c>
      <c r="AC18" s="8" t="s">
        <v>6</v>
      </c>
      <c r="AD18" s="8" t="s">
        <v>7</v>
      </c>
      <c r="AE18" s="13"/>
      <c r="AF18" s="13"/>
      <c r="AG18" s="9"/>
      <c r="AH18" s="9"/>
      <c r="AI18" s="9"/>
      <c r="AJ18" s="9"/>
      <c r="AK18" s="9"/>
    </row>
    <row r="19">
      <c r="A19" s="10" t="s">
        <v>34</v>
      </c>
      <c r="B19" s="12" t="str">
        <f>IFERROR(__xludf.DUMMYFUNCTION("SPLIT(A19,"" "")"),"email_cu")</f>
        <v>email_cu</v>
      </c>
      <c r="C19" s="12" t="str">
        <f>IFERROR(__xludf.DUMMYFUNCTION("""COMPUTED_VALUE"""),"varchar")</f>
        <v>varchar</v>
      </c>
      <c r="D19" s="12" t="str">
        <f>IFERROR(__xludf.DUMMYFUNCTION("""COMPUTED_VALUE"""),"[pk]")</f>
        <v>[pk]</v>
      </c>
      <c r="F19" s="10" t="s">
        <v>35</v>
      </c>
      <c r="G19" s="12" t="str">
        <f>IFERROR(__xludf.DUMMYFUNCTION("SPLIT(F19,"" "")"),"id")</f>
        <v>id</v>
      </c>
      <c r="H19" s="12" t="str">
        <f>IFERROR(__xludf.DUMMYFUNCTION("""COMPUTED_VALUE"""),"int")</f>
        <v>int</v>
      </c>
      <c r="I19" s="12" t="str">
        <f>IFERROR(__xludf.DUMMYFUNCTION("""COMPUTED_VALUE"""),"[pk,increment]")</f>
        <v>[pk,increment]</v>
      </c>
      <c r="K19" s="10" t="s">
        <v>36</v>
      </c>
      <c r="L19" s="12" t="str">
        <f>IFERROR(__xludf.DUMMYFUNCTION("SPLIT(K19,"" "")"),"email_cu")</f>
        <v>email_cu</v>
      </c>
      <c r="M19" s="12" t="str">
        <f>IFERROR(__xludf.DUMMYFUNCTION("""COMPUTED_VALUE"""),"varchar")</f>
        <v>varchar</v>
      </c>
      <c r="N19" s="11" t="s">
        <v>37</v>
      </c>
      <c r="O19" s="12"/>
      <c r="Q19" s="10" t="s">
        <v>35</v>
      </c>
      <c r="R19" s="12" t="str">
        <f>IFERROR(__xludf.DUMMYFUNCTION("SPLIT(Q19,"" "")"),"id")</f>
        <v>id</v>
      </c>
      <c r="S19" s="12" t="str">
        <f>IFERROR(__xludf.DUMMYFUNCTION("""COMPUTED_VALUE"""),"int")</f>
        <v>int</v>
      </c>
      <c r="T19" s="12" t="str">
        <f>IFERROR(__xludf.DUMMYFUNCTION("""COMPUTED_VALUE"""),"[pk,increment]")</f>
        <v>[pk,increment]</v>
      </c>
      <c r="V19" s="10" t="s">
        <v>35</v>
      </c>
      <c r="W19" s="12" t="str">
        <f>IFERROR(__xludf.DUMMYFUNCTION("SPLIT(V19,"" "")"),"id")</f>
        <v>id</v>
      </c>
      <c r="X19" s="12" t="str">
        <f>IFERROR(__xludf.DUMMYFUNCTION("""COMPUTED_VALUE"""),"int")</f>
        <v>int</v>
      </c>
      <c r="Y19" s="12" t="str">
        <f>IFERROR(__xludf.DUMMYFUNCTION("""COMPUTED_VALUE"""),"[pk,increment]")</f>
        <v>[pk,increment]</v>
      </c>
      <c r="AA19" s="10" t="s">
        <v>38</v>
      </c>
      <c r="AB19" s="12" t="str">
        <f>IFERROR(__xludf.DUMMYFUNCTION("SPLIT(AA19,"" "")"),"email_sp")</f>
        <v>email_sp</v>
      </c>
      <c r="AC19" s="12" t="str">
        <f>IFERROR(__xludf.DUMMYFUNCTION("""COMPUTED_VALUE"""),"varchar")</f>
        <v>varchar</v>
      </c>
      <c r="AD19" s="11" t="s">
        <v>39</v>
      </c>
      <c r="AE19" s="12"/>
      <c r="AF19" s="12"/>
    </row>
    <row r="20">
      <c r="A20" s="10" t="s">
        <v>40</v>
      </c>
      <c r="B20" s="12" t="str">
        <f>IFERROR(__xludf.DUMMYFUNCTION("SPLIT(A20,"" "")"),"password")</f>
        <v>password</v>
      </c>
      <c r="C20" s="12" t="str">
        <f>IFERROR(__xludf.DUMMYFUNCTION("""COMPUTED_VALUE"""),"varchar")</f>
        <v>varchar</v>
      </c>
      <c r="D20" s="12"/>
      <c r="F20" s="10" t="s">
        <v>38</v>
      </c>
      <c r="G20" s="12" t="str">
        <f>IFERROR(__xludf.DUMMYFUNCTION("SPLIT(F20,"" "")"),"email_sp")</f>
        <v>email_sp</v>
      </c>
      <c r="H20" s="12" t="str">
        <f>IFERROR(__xludf.DUMMYFUNCTION("""COMPUTED_VALUE"""),"varchar")</f>
        <v>varchar</v>
      </c>
      <c r="I20" s="12"/>
      <c r="K20" s="10" t="s">
        <v>38</v>
      </c>
      <c r="L20" s="12" t="str">
        <f>IFERROR(__xludf.DUMMYFUNCTION("SPLIT(K20,"" "")"),"email_sp")</f>
        <v>email_sp</v>
      </c>
      <c r="M20" s="12" t="str">
        <f>IFERROR(__xludf.DUMMYFUNCTION("""COMPUTED_VALUE"""),"varchar")</f>
        <v>varchar</v>
      </c>
      <c r="N20" s="11" t="s">
        <v>41</v>
      </c>
      <c r="O20" s="12"/>
      <c r="Q20" s="10" t="s">
        <v>36</v>
      </c>
      <c r="R20" s="12" t="str">
        <f>IFERROR(__xludf.DUMMYFUNCTION("SPLIT(Q20,"" "")"),"email_cu")</f>
        <v>email_cu</v>
      </c>
      <c r="S20" s="12" t="str">
        <f>IFERROR(__xludf.DUMMYFUNCTION("""COMPUTED_VALUE"""),"varchar")</f>
        <v>varchar</v>
      </c>
      <c r="T20" s="12"/>
      <c r="V20" s="10" t="s">
        <v>36</v>
      </c>
      <c r="W20" s="12" t="str">
        <f>IFERROR(__xludf.DUMMYFUNCTION("SPLIT(V20,"" "")"),"email_cu")</f>
        <v>email_cu</v>
      </c>
      <c r="X20" s="12" t="str">
        <f>IFERROR(__xludf.DUMMYFUNCTION("""COMPUTED_VALUE"""),"varchar")</f>
        <v>varchar</v>
      </c>
      <c r="Y20" s="12"/>
      <c r="AA20" s="10" t="s">
        <v>36</v>
      </c>
      <c r="AB20" s="12" t="str">
        <f>IFERROR(__xludf.DUMMYFUNCTION("SPLIT(AA20,"" "")"),"email_cu")</f>
        <v>email_cu</v>
      </c>
      <c r="AC20" s="12" t="str">
        <f>IFERROR(__xludf.DUMMYFUNCTION("""COMPUTED_VALUE"""),"varchar")</f>
        <v>varchar</v>
      </c>
      <c r="AD20" s="11" t="s">
        <v>42</v>
      </c>
      <c r="AE20" s="12"/>
      <c r="AF20" s="12"/>
    </row>
    <row r="21">
      <c r="A21" s="10" t="s">
        <v>14</v>
      </c>
      <c r="B21" s="12" t="str">
        <f>IFERROR(__xludf.DUMMYFUNCTION("SPLIT(A21,"" "")"),"mobile_number")</f>
        <v>mobile_number</v>
      </c>
      <c r="C21" s="12" t="str">
        <f>IFERROR(__xludf.DUMMYFUNCTION("""COMPUTED_VALUE"""),"int")</f>
        <v>int</v>
      </c>
      <c r="D21" s="12"/>
      <c r="F21" s="10" t="s">
        <v>43</v>
      </c>
      <c r="G21" s="12" t="str">
        <f>IFERROR(__xludf.DUMMYFUNCTION("SPLIT(F21,"" "")"),"service_id")</f>
        <v>service_id</v>
      </c>
      <c r="H21" s="12" t="str">
        <f>IFERROR(__xludf.DUMMYFUNCTION("""COMPUTED_VALUE"""),"int")</f>
        <v>int</v>
      </c>
      <c r="I21" s="12"/>
      <c r="K21" s="10" t="s">
        <v>17</v>
      </c>
      <c r="L21" s="12" t="str">
        <f>IFERROR(__xludf.DUMMYFUNCTION("SPLIT(K21,"" "")"),"first_name")</f>
        <v>first_name</v>
      </c>
      <c r="M21" s="12" t="str">
        <f>IFERROR(__xludf.DUMMYFUNCTION("""COMPUTED_VALUE"""),"char")</f>
        <v>char</v>
      </c>
      <c r="N21" s="12"/>
      <c r="O21" s="12"/>
      <c r="Q21" s="10" t="s">
        <v>44</v>
      </c>
      <c r="R21" s="12" t="str">
        <f>IFERROR(__xludf.DUMMYFUNCTION("SPLIT(Q21,"" "")"),"street_name")</f>
        <v>street_name</v>
      </c>
      <c r="S21" s="12" t="str">
        <f>IFERROR(__xludf.DUMMYFUNCTION("""COMPUTED_VALUE"""),"varchar")</f>
        <v>varchar</v>
      </c>
      <c r="T21" s="12"/>
      <c r="V21" s="10" t="s">
        <v>45</v>
      </c>
      <c r="W21" s="12" t="str">
        <f>IFERROR(__xludf.DUMMYFUNCTION("SPLIT(V21,"" "")"),"date")</f>
        <v>date</v>
      </c>
      <c r="X21" s="12" t="str">
        <f>IFERROR(__xludf.DUMMYFUNCTION("""COMPUTED_VALUE"""),"date")</f>
        <v>date</v>
      </c>
      <c r="Y21" s="12"/>
      <c r="AA21" s="10" t="s">
        <v>17</v>
      </c>
      <c r="AB21" s="12" t="str">
        <f>IFERROR(__xludf.DUMMYFUNCTION("SPLIT(AA21,"" "")"),"first_name")</f>
        <v>first_name</v>
      </c>
      <c r="AC21" s="12" t="str">
        <f>IFERROR(__xludf.DUMMYFUNCTION("""COMPUTED_VALUE"""),"char")</f>
        <v>char</v>
      </c>
      <c r="AD21" s="11" t="s">
        <v>46</v>
      </c>
      <c r="AE21" s="12"/>
      <c r="AF21" s="12"/>
    </row>
    <row r="22">
      <c r="A22" s="10" t="s">
        <v>17</v>
      </c>
      <c r="B22" s="12" t="str">
        <f>IFERROR(__xludf.DUMMYFUNCTION("SPLIT(A22,"" "")"),"first_name")</f>
        <v>first_name</v>
      </c>
      <c r="C22" s="12" t="str">
        <f>IFERROR(__xludf.DUMMYFUNCTION("""COMPUTED_VALUE"""),"char")</f>
        <v>char</v>
      </c>
      <c r="D22" s="12"/>
      <c r="F22" s="10" t="s">
        <v>47</v>
      </c>
      <c r="G22" s="12" t="str">
        <f>IFERROR(__xludf.DUMMYFUNCTION("SPLIT(F22,"" "")"),"service_date")</f>
        <v>service_date</v>
      </c>
      <c r="H22" s="12" t="str">
        <f>IFERROR(__xludf.DUMMYFUNCTION("""COMPUTED_VALUE"""),"date")</f>
        <v>date</v>
      </c>
      <c r="I22" s="12"/>
      <c r="K22" s="10" t="s">
        <v>20</v>
      </c>
      <c r="L22" s="12" t="str">
        <f>IFERROR(__xludf.DUMMYFUNCTION("SPLIT(K22,"" "")"),"last_name")</f>
        <v>last_name</v>
      </c>
      <c r="M22" s="12" t="str">
        <f>IFERROR(__xludf.DUMMYFUNCTION("""COMPUTED_VALUE"""),"char")</f>
        <v>char</v>
      </c>
      <c r="N22" s="12"/>
      <c r="O22" s="12"/>
      <c r="Q22" s="10" t="s">
        <v>48</v>
      </c>
      <c r="R22" s="12" t="str">
        <f>IFERROR(__xludf.DUMMYFUNCTION("SPLIT(Q22,"" "")"),"house_number")</f>
        <v>house_number</v>
      </c>
      <c r="S22" s="12" t="str">
        <f>IFERROR(__xludf.DUMMYFUNCTION("""COMPUTED_VALUE"""),"int")</f>
        <v>int</v>
      </c>
      <c r="T22" s="12"/>
      <c r="V22" s="10" t="s">
        <v>49</v>
      </c>
      <c r="W22" s="12" t="str">
        <f>IFERROR(__xludf.DUMMYFUNCTION("SPLIT(V22,"" "")"),"time")</f>
        <v>time</v>
      </c>
      <c r="X22" s="12" t="str">
        <f>IFERROR(__xludf.DUMMYFUNCTION("""COMPUTED_VALUE"""),"time")</f>
        <v>time</v>
      </c>
      <c r="Y22" s="12"/>
      <c r="AA22" s="10" t="s">
        <v>20</v>
      </c>
      <c r="AB22" s="12" t="str">
        <f>IFERROR(__xludf.DUMMYFUNCTION("SPLIT(AA22,"" "")"),"last_name")</f>
        <v>last_name</v>
      </c>
      <c r="AC22" s="12" t="str">
        <f>IFERROR(__xludf.DUMMYFUNCTION("""COMPUTED_VALUE"""),"char")</f>
        <v>char</v>
      </c>
      <c r="AD22" s="14" t="s">
        <v>50</v>
      </c>
      <c r="AE22" s="12"/>
      <c r="AF22" s="12"/>
    </row>
    <row r="23">
      <c r="A23" s="10" t="s">
        <v>20</v>
      </c>
      <c r="B23" s="12" t="str">
        <f>IFERROR(__xludf.DUMMYFUNCTION("SPLIT(A23,"" "")"),"last_name")</f>
        <v>last_name</v>
      </c>
      <c r="C23" s="12" t="str">
        <f>IFERROR(__xludf.DUMMYFUNCTION("""COMPUTED_VALUE"""),"char")</f>
        <v>char</v>
      </c>
      <c r="D23" s="12"/>
      <c r="F23" s="10" t="s">
        <v>51</v>
      </c>
      <c r="G23" s="12" t="str">
        <f>IFERROR(__xludf.DUMMYFUNCTION("SPLIT(F23,"" "")"),"service_time")</f>
        <v>service_time</v>
      </c>
      <c r="H23" s="12" t="str">
        <f>IFERROR(__xludf.DUMMYFUNCTION("""COMPUTED_VALUE"""),"time")</f>
        <v>time</v>
      </c>
      <c r="I23" s="12"/>
      <c r="K23" s="10" t="s">
        <v>52</v>
      </c>
      <c r="L23" s="12" t="str">
        <f>IFERROR(__xludf.DUMMYFUNCTION("SPLIT(K23,"" "")"),"action")</f>
        <v>action</v>
      </c>
      <c r="M23" s="12" t="str">
        <f>IFERROR(__xludf.DUMMYFUNCTION("""COMPUTED_VALUE"""),"char")</f>
        <v>char</v>
      </c>
      <c r="N23" s="12"/>
      <c r="O23" s="12"/>
      <c r="Q23" s="10" t="s">
        <v>53</v>
      </c>
      <c r="R23" s="12" t="str">
        <f>IFERROR(__xludf.DUMMYFUNCTION("SPLIT(Q23,"" "")"),"postal_code")</f>
        <v>postal_code</v>
      </c>
      <c r="S23" s="12" t="str">
        <f>IFERROR(__xludf.DUMMYFUNCTION("""COMPUTED_VALUE"""),"int")</f>
        <v>int</v>
      </c>
      <c r="T23" s="12"/>
      <c r="V23" s="10" t="s">
        <v>51</v>
      </c>
      <c r="W23" s="12" t="str">
        <f>IFERROR(__xludf.DUMMYFUNCTION("SPLIT(V23,"" "")"),"service_time")</f>
        <v>service_time</v>
      </c>
      <c r="X23" s="12" t="str">
        <f>IFERROR(__xludf.DUMMYFUNCTION("""COMPUTED_VALUE"""),"time")</f>
        <v>time</v>
      </c>
      <c r="Y23" s="12"/>
      <c r="AA23" s="10" t="s">
        <v>54</v>
      </c>
      <c r="AB23" s="12" t="str">
        <f>IFERROR(__xludf.DUMMYFUNCTION("SPLIT(AA23,"" "")"),"status")</f>
        <v>status</v>
      </c>
      <c r="AC23" s="12" t="str">
        <f>IFERROR(__xludf.DUMMYFUNCTION("""COMPUTED_VALUE"""),"char")</f>
        <v>char</v>
      </c>
      <c r="AD23" s="11"/>
      <c r="AE23" s="12"/>
      <c r="AF23" s="12"/>
    </row>
    <row r="24">
      <c r="A24" s="10" t="s">
        <v>55</v>
      </c>
      <c r="B24" s="12" t="str">
        <f>IFERROR(__xludf.DUMMYFUNCTION("SPLIT(A24,"" "")"),"dob")</f>
        <v>dob</v>
      </c>
      <c r="C24" s="12" t="str">
        <f>IFERROR(__xludf.DUMMYFUNCTION("""COMPUTED_VALUE"""),"date")</f>
        <v>date</v>
      </c>
      <c r="D24" s="12"/>
      <c r="F24" s="10" t="s">
        <v>56</v>
      </c>
      <c r="G24" s="12" t="str">
        <f>IFERROR(__xludf.DUMMYFUNCTION("SPLIT(F24,"" "")"),"service_provider")</f>
        <v>service_provider</v>
      </c>
      <c r="H24" s="12" t="str">
        <f>IFERROR(__xludf.DUMMYFUNCTION("""COMPUTED_VALUE"""),"char")</f>
        <v>char</v>
      </c>
      <c r="I24" s="12"/>
      <c r="Q24" s="10" t="s">
        <v>57</v>
      </c>
      <c r="R24" s="12" t="str">
        <f>IFERROR(__xludf.DUMMYFUNCTION("SPLIT(Q24,"" "")"),"city")</f>
        <v>city</v>
      </c>
      <c r="S24" s="12" t="str">
        <f>IFERROR(__xludf.DUMMYFUNCTION("""COMPUTED_VALUE"""),"varchar")</f>
        <v>varchar</v>
      </c>
      <c r="T24" s="12"/>
      <c r="V24" s="10" t="s">
        <v>58</v>
      </c>
      <c r="W24" s="12" t="str">
        <f>IFERROR(__xludf.DUMMYFUNCTION("SPLIT(V24,"" "")"),"extra_time")</f>
        <v>extra_time</v>
      </c>
      <c r="X24" s="12" t="str">
        <f>IFERROR(__xludf.DUMMYFUNCTION("""COMPUTED_VALUE"""),"time")</f>
        <v>time</v>
      </c>
      <c r="Y24" s="12"/>
    </row>
    <row r="25">
      <c r="A25" s="10" t="s">
        <v>59</v>
      </c>
      <c r="B25" s="12" t="str">
        <f>IFERROR(__xludf.DUMMYFUNCTION("SPLIT(A25,"" "")"),"address")</f>
        <v>address</v>
      </c>
      <c r="C25" s="12" t="str">
        <f>IFERROR(__xludf.DUMMYFUNCTION("""COMPUTED_VALUE"""),"varchar")</f>
        <v>varchar</v>
      </c>
      <c r="D25" s="15" t="s">
        <v>60</v>
      </c>
      <c r="F25" s="10" t="s">
        <v>61</v>
      </c>
      <c r="G25" s="12" t="str">
        <f>IFERROR(__xludf.DUMMYFUNCTION("SPLIT(F25,"" "")"),"payment")</f>
        <v>payment</v>
      </c>
      <c r="H25" s="12" t="str">
        <f>IFERROR(__xludf.DUMMYFUNCTION("""COMPUTED_VALUE"""),"int")</f>
        <v>int</v>
      </c>
      <c r="I25" s="12"/>
      <c r="Q25" s="10" t="s">
        <v>14</v>
      </c>
      <c r="R25" s="12" t="str">
        <f>IFERROR(__xludf.DUMMYFUNCTION("SPLIT(Q25,"" "")"),"mobile_number")</f>
        <v>mobile_number</v>
      </c>
      <c r="S25" s="12" t="str">
        <f>IFERROR(__xludf.DUMMYFUNCTION("""COMPUTED_VALUE"""),"int")</f>
        <v>int</v>
      </c>
      <c r="T25" s="12"/>
      <c r="V25" s="10" t="s">
        <v>62</v>
      </c>
      <c r="W25" s="12" t="str">
        <f>IFERROR(__xludf.DUMMYFUNCTION("SPLIT(V25,"" "")"),"comment")</f>
        <v>comment</v>
      </c>
      <c r="X25" s="12" t="str">
        <f>IFERROR(__xludf.DUMMYFUNCTION("""COMPUTED_VALUE"""),"varchar")</f>
        <v>varchar</v>
      </c>
      <c r="Y25" s="12"/>
    </row>
    <row r="26">
      <c r="A26" s="10" t="s">
        <v>63</v>
      </c>
      <c r="B26" s="12" t="str">
        <f>IFERROR(__xludf.DUMMYFUNCTION("SPLIT(A26,"" "")"),"language")</f>
        <v>language</v>
      </c>
      <c r="C26" s="12" t="str">
        <f>IFERROR(__xludf.DUMMYFUNCTION("""COMPUTED_VALUE"""),"char")</f>
        <v>char</v>
      </c>
      <c r="D26" s="12"/>
      <c r="F26" s="10" t="s">
        <v>64</v>
      </c>
      <c r="G26" s="12" t="str">
        <f>IFERROR(__xludf.DUMMYFUNCTION("SPLIT(F26,"" "")"),"actions")</f>
        <v>actions</v>
      </c>
      <c r="H26" s="12" t="str">
        <f>IFERROR(__xludf.DUMMYFUNCTION("""COMPUTED_VALUE"""),"char")</f>
        <v>char</v>
      </c>
      <c r="I26" s="12"/>
      <c r="V26" s="10" t="s">
        <v>59</v>
      </c>
      <c r="W26" s="12" t="str">
        <f>IFERROR(__xludf.DUMMYFUNCTION("SPLIT(V26,"" "")"),"address")</f>
        <v>address</v>
      </c>
      <c r="X26" s="12" t="str">
        <f>IFERROR(__xludf.DUMMYFUNCTION("""COMPUTED_VALUE"""),"varchar")</f>
        <v>varchar</v>
      </c>
      <c r="Y26" s="11" t="s">
        <v>65</v>
      </c>
    </row>
    <row r="27">
      <c r="F27" s="10" t="s">
        <v>54</v>
      </c>
      <c r="G27" s="12" t="str">
        <f>IFERROR(__xludf.DUMMYFUNCTION("SPLIT(F27,"" "")"),"status")</f>
        <v>status</v>
      </c>
      <c r="H27" s="12" t="str">
        <f>IFERROR(__xludf.DUMMYFUNCTION("""COMPUTED_VALUE"""),"char")</f>
        <v>char</v>
      </c>
      <c r="I27" s="12"/>
    </row>
    <row r="28">
      <c r="F28" s="10" t="s">
        <v>66</v>
      </c>
      <c r="G28" s="12" t="str">
        <f>IFERROR(__xludf.DUMMYFUNCTION("SPLIT(F28,"" "")"),"rate_sp")</f>
        <v>rate_sp</v>
      </c>
      <c r="H28" s="12" t="str">
        <f>IFERROR(__xludf.DUMMYFUNCTION("""COMPUTED_VALUE"""),"varchar")</f>
        <v>varchar</v>
      </c>
      <c r="I28" s="15" t="s">
        <v>67</v>
      </c>
    </row>
    <row r="31">
      <c r="A31" s="16" t="s">
        <v>68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3">
      <c r="A33" s="6" t="s">
        <v>69</v>
      </c>
      <c r="F33" s="6" t="s">
        <v>70</v>
      </c>
      <c r="K33" s="6" t="s">
        <v>71</v>
      </c>
      <c r="Q33" s="6" t="s">
        <v>72</v>
      </c>
      <c r="V33" s="6" t="s">
        <v>72</v>
      </c>
      <c r="AA33" s="6" t="s">
        <v>73</v>
      </c>
      <c r="AF33" s="6" t="s">
        <v>74</v>
      </c>
    </row>
    <row r="34">
      <c r="A34" s="7" t="s">
        <v>4</v>
      </c>
      <c r="B34" s="8" t="s">
        <v>5</v>
      </c>
      <c r="C34" s="8" t="s">
        <v>6</v>
      </c>
      <c r="D34" s="8" t="s">
        <v>7</v>
      </c>
      <c r="E34" s="9"/>
      <c r="F34" s="7" t="s">
        <v>4</v>
      </c>
      <c r="G34" s="8" t="s">
        <v>5</v>
      </c>
      <c r="H34" s="8" t="s">
        <v>6</v>
      </c>
      <c r="I34" s="8" t="s">
        <v>7</v>
      </c>
      <c r="J34" s="9"/>
      <c r="K34" s="7" t="s">
        <v>4</v>
      </c>
      <c r="L34" s="8" t="s">
        <v>5</v>
      </c>
      <c r="M34" s="8" t="s">
        <v>6</v>
      </c>
      <c r="N34" s="8" t="s">
        <v>7</v>
      </c>
      <c r="O34" s="9"/>
      <c r="P34" s="9"/>
      <c r="Q34" s="7" t="s">
        <v>4</v>
      </c>
      <c r="R34" s="8" t="s">
        <v>5</v>
      </c>
      <c r="S34" s="8" t="s">
        <v>6</v>
      </c>
      <c r="T34" s="8" t="s">
        <v>7</v>
      </c>
      <c r="U34" s="9"/>
      <c r="V34" s="7" t="s">
        <v>4</v>
      </c>
      <c r="W34" s="8" t="s">
        <v>5</v>
      </c>
      <c r="X34" s="8" t="s">
        <v>6</v>
      </c>
      <c r="Y34" s="8" t="s">
        <v>7</v>
      </c>
      <c r="Z34" s="9"/>
      <c r="AA34" s="7" t="s">
        <v>4</v>
      </c>
      <c r="AB34" s="8" t="s">
        <v>5</v>
      </c>
      <c r="AC34" s="8" t="s">
        <v>6</v>
      </c>
      <c r="AD34" s="8" t="s">
        <v>7</v>
      </c>
      <c r="AE34" s="9"/>
      <c r="AF34" s="7" t="s">
        <v>4</v>
      </c>
      <c r="AG34" s="8" t="s">
        <v>5</v>
      </c>
      <c r="AH34" s="8" t="s">
        <v>6</v>
      </c>
      <c r="AI34" s="8" t="s">
        <v>7</v>
      </c>
      <c r="AJ34" s="13"/>
      <c r="AK34" s="13"/>
    </row>
    <row r="35" ht="19.5" customHeight="1">
      <c r="A35" s="10" t="s">
        <v>75</v>
      </c>
      <c r="B35" s="12" t="str">
        <f>IFERROR(__xludf.DUMMYFUNCTION("SPLIT(A35,"" "")"),"email_sp")</f>
        <v>email_sp</v>
      </c>
      <c r="C35" s="12" t="str">
        <f>IFERROR(__xludf.DUMMYFUNCTION("""COMPUTED_VALUE"""),"varchar")</f>
        <v>varchar</v>
      </c>
      <c r="D35" s="12" t="str">
        <f>IFERROR(__xludf.DUMMYFUNCTION("""COMPUTED_VALUE"""),"[pk]")</f>
        <v>[pk]</v>
      </c>
      <c r="F35" s="10" t="s">
        <v>76</v>
      </c>
      <c r="G35" s="12" t="str">
        <f>IFERROR(__xludf.DUMMYFUNCTION("SPLIT(F35,"" "")"),"service_id")</f>
        <v>service_id</v>
      </c>
      <c r="H35" s="12" t="str">
        <f>IFERROR(__xludf.DUMMYFUNCTION("""COMPUTED_VALUE"""),"int")</f>
        <v>int</v>
      </c>
      <c r="I35" s="12" t="str">
        <f>IFERROR(__xludf.DUMMYFUNCTION("""COMPUTED_VALUE"""),"[pk]")</f>
        <v>[pk]</v>
      </c>
      <c r="K35" s="10" t="s">
        <v>35</v>
      </c>
      <c r="L35" s="12" t="str">
        <f>IFERROR(__xludf.DUMMYFUNCTION("SPLIT(K35,"" "")"),"id")</f>
        <v>id</v>
      </c>
      <c r="M35" s="12" t="str">
        <f>IFERROR(__xludf.DUMMYFUNCTION("""COMPUTED_VALUE"""),"int")</f>
        <v>int</v>
      </c>
      <c r="N35" s="12" t="str">
        <f>IFERROR(__xludf.DUMMYFUNCTION("""COMPUTED_VALUE"""),"[pk,increment]")</f>
        <v>[pk,increment]</v>
      </c>
      <c r="Q35" s="10" t="s">
        <v>36</v>
      </c>
      <c r="R35" s="12" t="str">
        <f>IFERROR(__xludf.DUMMYFUNCTION("SPLIT(Q35,"" "")"),"email_cu")</f>
        <v>email_cu</v>
      </c>
      <c r="S35" s="12" t="str">
        <f>IFERROR(__xludf.DUMMYFUNCTION("""COMPUTED_VALUE"""),"varchar")</f>
        <v>varchar</v>
      </c>
      <c r="T35" s="11" t="s">
        <v>77</v>
      </c>
      <c r="V35" s="10" t="s">
        <v>36</v>
      </c>
      <c r="W35" s="12" t="str">
        <f>IFERROR(__xludf.DUMMYFUNCTION("SPLIT(V35,"" "")"),"email_cu")</f>
        <v>email_cu</v>
      </c>
      <c r="X35" s="12" t="str">
        <f>IFERROR(__xludf.DUMMYFUNCTION("""COMPUTED_VALUE"""),"varchar")</f>
        <v>varchar</v>
      </c>
      <c r="Y35" s="11" t="s">
        <v>78</v>
      </c>
      <c r="AA35" s="10" t="s">
        <v>38</v>
      </c>
      <c r="AB35" s="12" t="str">
        <f>IFERROR(__xludf.DUMMYFUNCTION("SPLIT(AA35,"" "")"),"email_sp")</f>
        <v>email_sp</v>
      </c>
      <c r="AC35" s="12" t="str">
        <f>IFERROR(__xludf.DUMMYFUNCTION("""COMPUTED_VALUE"""),"varchar")</f>
        <v>varchar</v>
      </c>
      <c r="AD35" s="12"/>
      <c r="AF35" s="10" t="s">
        <v>38</v>
      </c>
      <c r="AG35" s="12" t="str">
        <f>IFERROR(__xludf.DUMMYFUNCTION("SPLIT(AF35,"" "")"),"email_sp")</f>
        <v>email_sp</v>
      </c>
      <c r="AH35" s="12" t="str">
        <f>IFERROR(__xludf.DUMMYFUNCTION("""COMPUTED_VALUE"""),"varchar")</f>
        <v>varchar</v>
      </c>
      <c r="AI35" s="11" t="s">
        <v>39</v>
      </c>
      <c r="AJ35" s="17"/>
      <c r="AK35" s="17"/>
    </row>
    <row r="36">
      <c r="A36" s="10" t="s">
        <v>40</v>
      </c>
      <c r="B36" s="12" t="str">
        <f>IFERROR(__xludf.DUMMYFUNCTION("SPLIT(A36,"" "")"),"password")</f>
        <v>password</v>
      </c>
      <c r="C36" s="12" t="str">
        <f>IFERROR(__xludf.DUMMYFUNCTION("""COMPUTED_VALUE"""),"varchar")</f>
        <v>varchar</v>
      </c>
      <c r="D36" s="12"/>
      <c r="F36" s="10" t="s">
        <v>47</v>
      </c>
      <c r="G36" s="12" t="str">
        <f>IFERROR(__xludf.DUMMYFUNCTION("SPLIT(F36,"" "")"),"service_date")</f>
        <v>service_date</v>
      </c>
      <c r="H36" s="12" t="str">
        <f>IFERROR(__xludf.DUMMYFUNCTION("""COMPUTED_VALUE"""),"date")</f>
        <v>date</v>
      </c>
      <c r="I36" s="12"/>
      <c r="K36" s="10" t="s">
        <v>36</v>
      </c>
      <c r="L36" s="12" t="str">
        <f>IFERROR(__xludf.DUMMYFUNCTION("SPLIT(K36,"" "")"),"email_cu")</f>
        <v>email_cu</v>
      </c>
      <c r="M36" s="12" t="str">
        <f>IFERROR(__xludf.DUMMYFUNCTION("""COMPUTED_VALUE"""),"varchar")</f>
        <v>varchar</v>
      </c>
      <c r="N36" s="12"/>
      <c r="Q36" s="10" t="s">
        <v>38</v>
      </c>
      <c r="R36" s="12" t="str">
        <f>IFERROR(__xludf.DUMMYFUNCTION("SPLIT(Q36,"" "")"),"email_sp")</f>
        <v>email_sp</v>
      </c>
      <c r="S36" s="12" t="str">
        <f>IFERROR(__xludf.DUMMYFUNCTION("""COMPUTED_VALUE"""),"varchar")</f>
        <v>varchar</v>
      </c>
      <c r="T36" s="11" t="s">
        <v>42</v>
      </c>
      <c r="V36" s="10" t="s">
        <v>38</v>
      </c>
      <c r="W36" s="12" t="str">
        <f>IFERROR(__xludf.DUMMYFUNCTION("SPLIT(V36,"" "")"),"email_sp")</f>
        <v>email_sp</v>
      </c>
      <c r="X36" s="12" t="str">
        <f>IFERROR(__xludf.DUMMYFUNCTION("""COMPUTED_VALUE"""),"varchar")</f>
        <v>varchar</v>
      </c>
      <c r="Y36" s="11" t="s">
        <v>79</v>
      </c>
      <c r="AA36" s="10" t="s">
        <v>44</v>
      </c>
      <c r="AB36" s="12" t="str">
        <f>IFERROR(__xludf.DUMMYFUNCTION("SPLIT(AA36,"" "")"),"street_name")</f>
        <v>street_name</v>
      </c>
      <c r="AC36" s="12" t="str">
        <f>IFERROR(__xludf.DUMMYFUNCTION("""COMPUTED_VALUE"""),"varchar")</f>
        <v>varchar</v>
      </c>
      <c r="AD36" s="12"/>
      <c r="AF36" s="10" t="s">
        <v>36</v>
      </c>
      <c r="AG36" s="12" t="str">
        <f>IFERROR(__xludf.DUMMYFUNCTION("SPLIT(AF36,"" "")"),"email_cu")</f>
        <v>email_cu</v>
      </c>
      <c r="AH36" s="12" t="str">
        <f>IFERROR(__xludf.DUMMYFUNCTION("""COMPUTED_VALUE"""),"varchar")</f>
        <v>varchar</v>
      </c>
      <c r="AI36" s="11" t="s">
        <v>42</v>
      </c>
      <c r="AJ36" s="17"/>
      <c r="AK36" s="17"/>
    </row>
    <row r="37">
      <c r="A37" s="10" t="s">
        <v>14</v>
      </c>
      <c r="B37" s="12" t="str">
        <f>IFERROR(__xludf.DUMMYFUNCTION("SPLIT(A37,"" "")"),"mobile_number")</f>
        <v>mobile_number</v>
      </c>
      <c r="C37" s="12" t="str">
        <f>IFERROR(__xludf.DUMMYFUNCTION("""COMPUTED_VALUE"""),"int")</f>
        <v>int</v>
      </c>
      <c r="D37" s="12"/>
      <c r="F37" s="10" t="s">
        <v>51</v>
      </c>
      <c r="G37" s="12" t="str">
        <f>IFERROR(__xludf.DUMMYFUNCTION("SPLIT(F37,"" "")"),"service_time")</f>
        <v>service_time</v>
      </c>
      <c r="H37" s="12" t="str">
        <f>IFERROR(__xludf.DUMMYFUNCTION("""COMPUTED_VALUE"""),"time")</f>
        <v>time</v>
      </c>
      <c r="I37" s="12"/>
      <c r="K37" s="10" t="s">
        <v>80</v>
      </c>
      <c r="L37" s="12" t="str">
        <f>IFERROR(__xludf.DUMMYFUNCTION("SPLIT(K37,"" "")"),"overall")</f>
        <v>overall</v>
      </c>
      <c r="M37" s="12" t="str">
        <f>IFERROR(__xludf.DUMMYFUNCTION("""COMPUTED_VALUE"""),"varchar")</f>
        <v>varchar</v>
      </c>
      <c r="N37" s="12"/>
      <c r="Q37" s="10" t="s">
        <v>17</v>
      </c>
      <c r="R37" s="12" t="str">
        <f>IFERROR(__xludf.DUMMYFUNCTION("SPLIT(Q37,"" "")"),"first_name")</f>
        <v>first_name</v>
      </c>
      <c r="S37" s="12" t="str">
        <f>IFERROR(__xludf.DUMMYFUNCTION("""COMPUTED_VALUE"""),"char")</f>
        <v>char</v>
      </c>
      <c r="T37" s="11" t="s">
        <v>81</v>
      </c>
      <c r="V37" s="10" t="s">
        <v>17</v>
      </c>
      <c r="W37" s="12" t="str">
        <f>IFERROR(__xludf.DUMMYFUNCTION("SPLIT(V37,"" "")"),"first_name")</f>
        <v>first_name</v>
      </c>
      <c r="X37" s="12" t="str">
        <f>IFERROR(__xludf.DUMMYFUNCTION("""COMPUTED_VALUE"""),"char")</f>
        <v>char</v>
      </c>
      <c r="Y37" s="11" t="s">
        <v>82</v>
      </c>
      <c r="AA37" s="10" t="s">
        <v>48</v>
      </c>
      <c r="AB37" s="12" t="str">
        <f>IFERROR(__xludf.DUMMYFUNCTION("SPLIT(AA37,"" "")"),"house_number")</f>
        <v>house_number</v>
      </c>
      <c r="AC37" s="12" t="str">
        <f>IFERROR(__xludf.DUMMYFUNCTION("""COMPUTED_VALUE"""),"int")</f>
        <v>int</v>
      </c>
      <c r="AD37" s="12"/>
      <c r="AF37" s="10" t="s">
        <v>17</v>
      </c>
      <c r="AG37" s="12" t="str">
        <f>IFERROR(__xludf.DUMMYFUNCTION("SPLIT(AF37,"" "")"),"first_name")</f>
        <v>first_name</v>
      </c>
      <c r="AH37" s="12" t="str">
        <f>IFERROR(__xludf.DUMMYFUNCTION("""COMPUTED_VALUE"""),"char")</f>
        <v>char</v>
      </c>
      <c r="AI37" s="11" t="s">
        <v>46</v>
      </c>
      <c r="AJ37" s="17"/>
      <c r="AK37" s="17"/>
    </row>
    <row r="38">
      <c r="A38" s="10" t="s">
        <v>17</v>
      </c>
      <c r="B38" s="12" t="str">
        <f>IFERROR(__xludf.DUMMYFUNCTION("SPLIT(A38,"" "")"),"first_name")</f>
        <v>first_name</v>
      </c>
      <c r="C38" s="12" t="str">
        <f>IFERROR(__xludf.DUMMYFUNCTION("""COMPUTED_VALUE"""),"char")</f>
        <v>char</v>
      </c>
      <c r="D38" s="12"/>
      <c r="F38" s="10" t="s">
        <v>83</v>
      </c>
      <c r="G38" s="12" t="str">
        <f>IFERROR(__xludf.DUMMYFUNCTION("SPLIT(F38,"" "")"),"customer_name")</f>
        <v>customer_name</v>
      </c>
      <c r="H38" s="12" t="str">
        <f>IFERROR(__xludf.DUMMYFUNCTION("""COMPUTED_VALUE"""),"char")</f>
        <v>char</v>
      </c>
      <c r="I38" s="12"/>
      <c r="K38" s="10" t="s">
        <v>84</v>
      </c>
      <c r="L38" s="12" t="str">
        <f>IFERROR(__xludf.DUMMYFUNCTION("SPLIT(K38,"" "")"),"ontime")</f>
        <v>ontime</v>
      </c>
      <c r="M38" s="12" t="str">
        <f>IFERROR(__xludf.DUMMYFUNCTION("""COMPUTED_VALUE"""),"varchar")</f>
        <v>varchar</v>
      </c>
      <c r="N38" s="12"/>
      <c r="Q38" s="10" t="s">
        <v>20</v>
      </c>
      <c r="R38" s="12" t="str">
        <f>IFERROR(__xludf.DUMMYFUNCTION("SPLIT(Q38,"" "")"),"last_name")</f>
        <v>last_name</v>
      </c>
      <c r="S38" s="12" t="str">
        <f>IFERROR(__xludf.DUMMYFUNCTION("""COMPUTED_VALUE"""),"char")</f>
        <v>char</v>
      </c>
      <c r="T38" s="11" t="s">
        <v>85</v>
      </c>
      <c r="V38" s="10" t="s">
        <v>20</v>
      </c>
      <c r="W38" s="12" t="str">
        <f>IFERROR(__xludf.DUMMYFUNCTION("SPLIT(V38,"" "")"),"last_name")</f>
        <v>last_name</v>
      </c>
      <c r="X38" s="12" t="str">
        <f>IFERROR(__xludf.DUMMYFUNCTION("""COMPUTED_VALUE"""),"char")</f>
        <v>char</v>
      </c>
      <c r="Y38" s="11" t="s">
        <v>86</v>
      </c>
      <c r="AA38" s="10" t="s">
        <v>53</v>
      </c>
      <c r="AB38" s="12" t="str">
        <f>IFERROR(__xludf.DUMMYFUNCTION("SPLIT(AA38,"" "")"),"postal_code")</f>
        <v>postal_code</v>
      </c>
      <c r="AC38" s="12" t="str">
        <f>IFERROR(__xludf.DUMMYFUNCTION("""COMPUTED_VALUE"""),"int")</f>
        <v>int</v>
      </c>
      <c r="AD38" s="12"/>
      <c r="AF38" s="10" t="s">
        <v>20</v>
      </c>
      <c r="AG38" s="12" t="str">
        <f>IFERROR(__xludf.DUMMYFUNCTION("SPLIT(AF38,"" "")"),"last_name")</f>
        <v>last_name</v>
      </c>
      <c r="AH38" s="12" t="str">
        <f>IFERROR(__xludf.DUMMYFUNCTION("""COMPUTED_VALUE"""),"char")</f>
        <v>char</v>
      </c>
      <c r="AI38" s="14" t="s">
        <v>50</v>
      </c>
      <c r="AJ38" s="17"/>
      <c r="AK38" s="17"/>
    </row>
    <row r="39">
      <c r="A39" s="10" t="s">
        <v>20</v>
      </c>
      <c r="B39" s="12" t="str">
        <f>IFERROR(__xludf.DUMMYFUNCTION("SPLIT(A39,"" "")"),"last_name")</f>
        <v>last_name</v>
      </c>
      <c r="C39" s="12" t="str">
        <f>IFERROR(__xludf.DUMMYFUNCTION("""COMPUTED_VALUE"""),"char")</f>
        <v>char</v>
      </c>
      <c r="D39" s="12"/>
      <c r="F39" s="10" t="s">
        <v>87</v>
      </c>
      <c r="G39" s="12" t="str">
        <f>IFERROR(__xludf.DUMMYFUNCTION("SPLIT(F39,"" "")"),"customer_address")</f>
        <v>customer_address</v>
      </c>
      <c r="H39" s="12" t="str">
        <f>IFERROR(__xludf.DUMMYFUNCTION("""COMPUTED_VALUE"""),"varchar")</f>
        <v>varchar</v>
      </c>
      <c r="I39" s="12"/>
      <c r="K39" s="10" t="s">
        <v>88</v>
      </c>
      <c r="L39" s="12" t="str">
        <f>IFERROR(__xludf.DUMMYFUNCTION("SPLIT(K39,"" "")"),"friendly")</f>
        <v>friendly</v>
      </c>
      <c r="M39" s="12" t="str">
        <f>IFERROR(__xludf.DUMMYFUNCTION("""COMPUTED_VALUE"""),"varchar")</f>
        <v>varchar</v>
      </c>
      <c r="N39" s="12"/>
      <c r="Q39" s="10" t="s">
        <v>52</v>
      </c>
      <c r="R39" s="12" t="str">
        <f>IFERROR(__xludf.DUMMYFUNCTION("SPLIT(Q39,"" "")"),"action")</f>
        <v>action</v>
      </c>
      <c r="S39" s="12" t="str">
        <f>IFERROR(__xludf.DUMMYFUNCTION("""COMPUTED_VALUE"""),"char")</f>
        <v>char</v>
      </c>
      <c r="T39" s="12"/>
      <c r="V39" s="10" t="s">
        <v>52</v>
      </c>
      <c r="W39" s="12" t="str">
        <f>IFERROR(__xludf.DUMMYFUNCTION("SPLIT(V39,"" "")"),"action")</f>
        <v>action</v>
      </c>
      <c r="X39" s="12" t="str">
        <f>IFERROR(__xludf.DUMMYFUNCTION("""COMPUTED_VALUE"""),"char")</f>
        <v>char</v>
      </c>
      <c r="Y39" s="12"/>
      <c r="AA39" s="10" t="s">
        <v>57</v>
      </c>
      <c r="AB39" s="12" t="str">
        <f>IFERROR(__xludf.DUMMYFUNCTION("SPLIT(AA39,"" "")"),"city")</f>
        <v>city</v>
      </c>
      <c r="AC39" s="12" t="str">
        <f>IFERROR(__xludf.DUMMYFUNCTION("""COMPUTED_VALUE"""),"varchar")</f>
        <v>varchar</v>
      </c>
      <c r="AD39" s="12"/>
      <c r="AF39" s="10" t="s">
        <v>54</v>
      </c>
      <c r="AG39" s="12" t="str">
        <f>IFERROR(__xludf.DUMMYFUNCTION("SPLIT(AF39,"" "")"),"status")</f>
        <v>status</v>
      </c>
      <c r="AH39" s="12" t="str">
        <f>IFERROR(__xludf.DUMMYFUNCTION("""COMPUTED_VALUE"""),"char")</f>
        <v>char</v>
      </c>
      <c r="AI39" s="11"/>
      <c r="AJ39" s="17"/>
      <c r="AK39" s="17"/>
    </row>
    <row r="40">
      <c r="A40" s="10" t="s">
        <v>55</v>
      </c>
      <c r="B40" s="12" t="str">
        <f>IFERROR(__xludf.DUMMYFUNCTION("SPLIT(A40,"" "")"),"dob")</f>
        <v>dob</v>
      </c>
      <c r="C40" s="12" t="str">
        <f>IFERROR(__xludf.DUMMYFUNCTION("""COMPUTED_VALUE"""),"date")</f>
        <v>date</v>
      </c>
      <c r="D40" s="12"/>
      <c r="F40" s="10" t="s">
        <v>61</v>
      </c>
      <c r="G40" s="12" t="str">
        <f>IFERROR(__xludf.DUMMYFUNCTION("SPLIT(F40,"" "")"),"payment")</f>
        <v>payment</v>
      </c>
      <c r="H40" s="12" t="str">
        <f>IFERROR(__xludf.DUMMYFUNCTION("""COMPUTED_VALUE"""),"int")</f>
        <v>int</v>
      </c>
      <c r="I40" s="12"/>
      <c r="K40" s="10" t="s">
        <v>89</v>
      </c>
      <c r="L40" s="12" t="str">
        <f>IFERROR(__xludf.DUMMYFUNCTION("SPLIT(K40,"" "")"),"qulaitysp")</f>
        <v>qulaitysp</v>
      </c>
      <c r="M40" s="12" t="str">
        <f>IFERROR(__xludf.DUMMYFUNCTION("""COMPUTED_VALUE"""),"varchar")</f>
        <v>varchar</v>
      </c>
      <c r="N40" s="12"/>
    </row>
    <row r="41">
      <c r="A41" s="10" t="s">
        <v>90</v>
      </c>
      <c r="B41" s="12" t="str">
        <f>IFERROR(__xludf.DUMMYFUNCTION("SPLIT(A41,"" "")"),"nationality")</f>
        <v>nationality</v>
      </c>
      <c r="C41" s="12" t="str">
        <f>IFERROR(__xludf.DUMMYFUNCTION("""COMPUTED_VALUE"""),"char")</f>
        <v>char</v>
      </c>
      <c r="D41" s="12"/>
      <c r="F41" s="10" t="s">
        <v>91</v>
      </c>
      <c r="G41" s="12" t="str">
        <f>IFERROR(__xludf.DUMMYFUNCTION("SPLIT(F41,"" "")"),"time_conflict")</f>
        <v>time_conflict</v>
      </c>
      <c r="H41" s="12" t="str">
        <f>IFERROR(__xludf.DUMMYFUNCTION("""COMPUTED_VALUE"""),"time")</f>
        <v>time</v>
      </c>
      <c r="I41" s="12"/>
      <c r="K41" s="10" t="s">
        <v>92</v>
      </c>
      <c r="L41" s="12" t="str">
        <f>IFERROR(__xludf.DUMMYFUNCTION("SPLIT(K41,"" "")"),"feedback")</f>
        <v>feedback</v>
      </c>
      <c r="M41" s="12" t="str">
        <f>IFERROR(__xludf.DUMMYFUNCTION("""COMPUTED_VALUE"""),"varchar")</f>
        <v>varchar</v>
      </c>
      <c r="N41" s="12"/>
    </row>
    <row r="42">
      <c r="A42" s="10" t="s">
        <v>93</v>
      </c>
      <c r="B42" s="12" t="str">
        <f>IFERROR(__xludf.DUMMYFUNCTION("SPLIT(A42,"" "")"),"gender")</f>
        <v>gender</v>
      </c>
      <c r="C42" s="12" t="str">
        <f>IFERROR(__xludf.DUMMYFUNCTION("""COMPUTED_VALUE"""),"char")</f>
        <v>char</v>
      </c>
      <c r="D42" s="12"/>
      <c r="F42" s="10" t="s">
        <v>52</v>
      </c>
      <c r="G42" s="12" t="str">
        <f>IFERROR(__xludf.DUMMYFUNCTION("SPLIT(F42,"" "")"),"action")</f>
        <v>action</v>
      </c>
      <c r="H42" s="12" t="str">
        <f>IFERROR(__xludf.DUMMYFUNCTION("""COMPUTED_VALUE"""),"char")</f>
        <v>char</v>
      </c>
      <c r="I42" s="12"/>
    </row>
    <row r="43">
      <c r="A43" s="10" t="s">
        <v>94</v>
      </c>
      <c r="B43" s="12" t="str">
        <f>IFERROR(__xludf.DUMMYFUNCTION("SPLIT(A43,"" "")"),"avatar")</f>
        <v>avatar</v>
      </c>
      <c r="C43" s="12" t="str">
        <f>IFERROR(__xludf.DUMMYFUNCTION("""COMPUTED_VALUE"""),"file")</f>
        <v>file</v>
      </c>
      <c r="D43" s="12"/>
      <c r="F43" s="10" t="s">
        <v>95</v>
      </c>
      <c r="G43" s="12" t="str">
        <f>IFERROR(__xludf.DUMMYFUNCTION("SPLIT(F43,"" "")"),"distance")</f>
        <v>distance</v>
      </c>
      <c r="H43" s="12" t="str">
        <f>IFERROR(__xludf.DUMMYFUNCTION("""COMPUTED_VALUE"""),"int")</f>
        <v>int</v>
      </c>
      <c r="I43" s="12"/>
    </row>
    <row r="44">
      <c r="A44" s="10" t="s">
        <v>59</v>
      </c>
      <c r="B44" s="12" t="str">
        <f>IFERROR(__xludf.DUMMYFUNCTION("SPLIT(A44,"" "")"),"address")</f>
        <v>address</v>
      </c>
      <c r="C44" s="12" t="str">
        <f>IFERROR(__xludf.DUMMYFUNCTION("""COMPUTED_VALUE"""),"varchar")</f>
        <v>varchar</v>
      </c>
      <c r="D44" s="11" t="s">
        <v>96</v>
      </c>
    </row>
    <row r="47">
      <c r="A47" s="4" t="s">
        <v>97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>
      <c r="A48" s="18"/>
      <c r="B48" s="18"/>
      <c r="C48" s="18"/>
      <c r="D48" s="1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>
      <c r="A49" s="3" t="s">
        <v>98</v>
      </c>
      <c r="B49" s="3"/>
      <c r="C49" s="3"/>
      <c r="D49" s="3"/>
      <c r="E49" s="19"/>
      <c r="F49" s="3" t="s">
        <v>99</v>
      </c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</row>
    <row r="50">
      <c r="A50" s="7" t="s">
        <v>4</v>
      </c>
      <c r="B50" s="8" t="s">
        <v>5</v>
      </c>
      <c r="C50" s="8" t="s">
        <v>6</v>
      </c>
      <c r="D50" s="8" t="s">
        <v>7</v>
      </c>
      <c r="E50" s="9"/>
      <c r="F50" s="7" t="s">
        <v>4</v>
      </c>
      <c r="G50" s="8" t="s">
        <v>5</v>
      </c>
      <c r="H50" s="8" t="s">
        <v>6</v>
      </c>
      <c r="I50" s="8" t="s">
        <v>7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>
      <c r="A51" s="10" t="s">
        <v>43</v>
      </c>
      <c r="B51" s="12" t="str">
        <f>IFERROR(__xludf.DUMMYFUNCTION("SPLIT(A51,"" "")"),"service_id")</f>
        <v>service_id</v>
      </c>
      <c r="C51" s="12" t="str">
        <f>IFERROR(__xludf.DUMMYFUNCTION("""COMPUTED_VALUE"""),"int")</f>
        <v>int</v>
      </c>
      <c r="D51" s="11" t="s">
        <v>100</v>
      </c>
      <c r="F51" s="10" t="s">
        <v>83</v>
      </c>
      <c r="G51" s="12" t="str">
        <f>IFERROR(__xludf.DUMMYFUNCTION("SPLIT(F51,"" "")"),"customer_name")</f>
        <v>customer_name</v>
      </c>
      <c r="H51" s="12" t="str">
        <f>IFERROR(__xludf.DUMMYFUNCTION("""COMPUTED_VALUE"""),"char")</f>
        <v>char</v>
      </c>
      <c r="I51" s="12"/>
    </row>
    <row r="52">
      <c r="A52" s="10" t="s">
        <v>53</v>
      </c>
      <c r="B52" s="12" t="str">
        <f>IFERROR(__xludf.DUMMYFUNCTION("SPLIT(A52,"" "")"),"postal_code")</f>
        <v>postal_code</v>
      </c>
      <c r="C52" s="12" t="str">
        <f>IFERROR(__xludf.DUMMYFUNCTION("""COMPUTED_VALUE"""),"int")</f>
        <v>int</v>
      </c>
      <c r="D52" s="11"/>
      <c r="F52" s="10" t="s">
        <v>101</v>
      </c>
      <c r="G52" s="12" t="str">
        <f>IFERROR(__xludf.DUMMYFUNCTION("SPLIT(F52,"" "")"),"customer_type")</f>
        <v>customer_type</v>
      </c>
      <c r="H52" s="12" t="str">
        <f>IFERROR(__xludf.DUMMYFUNCTION("""COMPUTED_VALUE"""),"char")</f>
        <v>char</v>
      </c>
      <c r="I52" s="12"/>
    </row>
    <row r="53">
      <c r="A53" s="10" t="s">
        <v>36</v>
      </c>
      <c r="B53" s="12" t="str">
        <f>IFERROR(__xludf.DUMMYFUNCTION("SPLIT(A53,"" "")"),"email_cu")</f>
        <v>email_cu</v>
      </c>
      <c r="C53" s="12" t="str">
        <f>IFERROR(__xludf.DUMMYFUNCTION("""COMPUTED_VALUE"""),"varchar")</f>
        <v>varchar</v>
      </c>
      <c r="D53" s="12"/>
      <c r="F53" s="10" t="s">
        <v>14</v>
      </c>
      <c r="G53" s="12" t="str">
        <f>IFERROR(__xludf.DUMMYFUNCTION("SPLIT(F53,"" "")"),"mobile_number")</f>
        <v>mobile_number</v>
      </c>
      <c r="H53" s="12" t="str">
        <f>IFERROR(__xludf.DUMMYFUNCTION("""COMPUTED_VALUE"""),"int")</f>
        <v>int</v>
      </c>
      <c r="I53" s="12"/>
    </row>
    <row r="54">
      <c r="A54" s="10" t="s">
        <v>102</v>
      </c>
      <c r="B54" s="12" t="str">
        <f>IFERROR(__xludf.DUMMYFUNCTION("SPLIT(A54,"" "")"),"select_customer")</f>
        <v>select_customer</v>
      </c>
      <c r="C54" s="12" t="str">
        <f>IFERROR(__xludf.DUMMYFUNCTION("""COMPUTED_VALUE"""),"char")</f>
        <v>char</v>
      </c>
      <c r="D54" s="12"/>
      <c r="F54" s="10" t="s">
        <v>53</v>
      </c>
      <c r="G54" s="12" t="str">
        <f>IFERROR(__xludf.DUMMYFUNCTION("SPLIT(F54,"" "")"),"postal_code")</f>
        <v>postal_code</v>
      </c>
      <c r="H54" s="12" t="str">
        <f>IFERROR(__xludf.DUMMYFUNCTION("""COMPUTED_VALUE"""),"int")</f>
        <v>int</v>
      </c>
      <c r="I54" s="12"/>
    </row>
    <row r="55">
      <c r="A55" s="10" t="s">
        <v>103</v>
      </c>
      <c r="B55" s="12" t="str">
        <f>IFERROR(__xludf.DUMMYFUNCTION("SPLIT(A55,"" "")"),"select_service_provider")</f>
        <v>select_service_provider</v>
      </c>
      <c r="C55" s="12" t="str">
        <f>IFERROR(__xludf.DUMMYFUNCTION("""COMPUTED_VALUE"""),"char")</f>
        <v>char</v>
      </c>
      <c r="D55" s="12"/>
      <c r="F55" s="10" t="s">
        <v>36</v>
      </c>
      <c r="G55" s="12" t="str">
        <f>IFERROR(__xludf.DUMMYFUNCTION("SPLIT(F55,"" "")"),"email_cu")</f>
        <v>email_cu</v>
      </c>
      <c r="H55" s="12" t="str">
        <f>IFERROR(__xludf.DUMMYFUNCTION("""COMPUTED_VALUE"""),"varchar")</f>
        <v>varchar</v>
      </c>
      <c r="I55" s="12"/>
    </row>
    <row r="56">
      <c r="A56" s="10" t="s">
        <v>104</v>
      </c>
      <c r="B56" s="12" t="str">
        <f>IFERROR(__xludf.DUMMYFUNCTION("SPLIT(A56,"" "")"),"select_status")</f>
        <v>select_status</v>
      </c>
      <c r="C56" s="12" t="str">
        <f>IFERROR(__xludf.DUMMYFUNCTION("""COMPUTED_VALUE"""),"char")</f>
        <v>char</v>
      </c>
      <c r="D56" s="12"/>
      <c r="F56" s="10" t="s">
        <v>105</v>
      </c>
      <c r="G56" s="12" t="str">
        <f>IFERROR(__xludf.DUMMYFUNCTION("SPLIT(F56,"" "")"),"from_date")</f>
        <v>from_date</v>
      </c>
      <c r="H56" s="12" t="str">
        <f>IFERROR(__xludf.DUMMYFUNCTION("""COMPUTED_VALUE"""),"date")</f>
        <v>date</v>
      </c>
      <c r="I56" s="12"/>
    </row>
    <row r="57">
      <c r="A57" s="10" t="s">
        <v>106</v>
      </c>
      <c r="B57" s="12" t="str">
        <f>IFERROR(__xludf.DUMMYFUNCTION("SPLIT(A57,"" "")"),"sp_payment_status")</f>
        <v>sp_payment_status</v>
      </c>
      <c r="C57" s="12" t="str">
        <f>IFERROR(__xludf.DUMMYFUNCTION("""COMPUTED_VALUE"""),"char")</f>
        <v>char</v>
      </c>
      <c r="D57" s="12"/>
    </row>
    <row r="58">
      <c r="A58" s="10" t="s">
        <v>107</v>
      </c>
      <c r="B58" s="12" t="str">
        <f>IFERROR(__xludf.DUMMYFUNCTION("SPLIT(A58,"" "")"),"has_issue")</f>
        <v>has_issue</v>
      </c>
      <c r="C58" s="12" t="str">
        <f>IFERROR(__xludf.DUMMYFUNCTION("""COMPUTED_VALUE"""),"char")</f>
        <v>char</v>
      </c>
      <c r="D58" s="12"/>
    </row>
    <row r="59">
      <c r="A59" s="10" t="s">
        <v>105</v>
      </c>
      <c r="B59" s="12" t="str">
        <f>IFERROR(__xludf.DUMMYFUNCTION("SPLIT(A59,"" "")"),"from_date")</f>
        <v>from_date</v>
      </c>
      <c r="C59" s="12" t="str">
        <f>IFERROR(__xludf.DUMMYFUNCTION("""COMPUTED_VALUE"""),"date")</f>
        <v>date</v>
      </c>
      <c r="D59" s="12"/>
    </row>
  </sheetData>
  <conditionalFormatting sqref="A19:A26">
    <cfRule type="endsWith" dxfId="0" priority="1" operator="endsWith" text="NULL">
      <formula>RIGHT((A19),LEN("NULL"))=("NULL")</formula>
    </cfRule>
  </conditionalFormatting>
  <hyperlinks>
    <hyperlink r:id="rId1" ref="A1"/>
    <hyperlink r:id="rId2" ref="D25"/>
    <hyperlink r:id="rId3" ref="I28"/>
  </hyperlinks>
  <drawing r:id="rId4"/>
</worksheet>
</file>