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\Music\"/>
    </mc:Choice>
  </mc:AlternateContent>
  <xr:revisionPtr revIDLastSave="0" documentId="13_ncr:1_{BC87CBF9-B012-4105-BF11-8811636011FB}" xr6:coauthVersionLast="47" xr6:coauthVersionMax="47" xr10:uidLastSave="{00000000-0000-0000-0000-000000000000}"/>
  <bookViews>
    <workbookView xWindow="0" yWindow="264" windowWidth="23040" windowHeight="11976" tabRatio="561" activeTab="8" xr2:uid="{00000000-000D-0000-FFFF-FFFF00000000}"/>
  </bookViews>
  <sheets>
    <sheet name="q1,9" sheetId="1" r:id="rId1"/>
    <sheet name="q2" sheetId="19" r:id="rId2"/>
    <sheet name="q3,10" sheetId="6" r:id="rId3"/>
    <sheet name="q4" sheetId="5" r:id="rId4"/>
    <sheet name="q5" sheetId="7" r:id="rId5"/>
    <sheet name="q6,8" sheetId="8" r:id="rId6"/>
    <sheet name="q7,8,11" sheetId="13" r:id="rId7"/>
    <sheet name="q12,13,14" sheetId="16" r:id="rId8"/>
    <sheet name="q15,16" sheetId="17" r:id="rId9"/>
  </sheets>
  <calcPr calcId="191029"/>
</workbook>
</file>

<file path=xl/calcChain.xml><?xml version="1.0" encoding="utf-8"?>
<calcChain xmlns="http://schemas.openxmlformats.org/spreadsheetml/2006/main">
  <c r="D7" i="16" l="1"/>
  <c r="B13" i="19"/>
  <c r="B4" i="1"/>
  <c r="B24" i="8"/>
  <c r="B15" i="8"/>
  <c r="C15" i="8"/>
  <c r="B16" i="8"/>
  <c r="C16" i="8"/>
  <c r="B17" i="8"/>
  <c r="C17" i="8"/>
  <c r="B18" i="8"/>
  <c r="C18" i="8"/>
  <c r="B19" i="8"/>
  <c r="C19" i="8"/>
  <c r="B20" i="8"/>
  <c r="C20" i="8"/>
  <c r="D4" i="16"/>
  <c r="C4" i="16"/>
  <c r="B18" i="5"/>
  <c r="B20" i="1"/>
  <c r="B20" i="13"/>
  <c r="C10" i="13"/>
  <c r="C11" i="13"/>
  <c r="C12" i="13"/>
  <c r="C13" i="13"/>
  <c r="C14" i="13"/>
  <c r="C15" i="13"/>
  <c r="C9" i="13"/>
  <c r="B10" i="13"/>
  <c r="B11" i="13"/>
  <c r="B12" i="13"/>
  <c r="B13" i="13"/>
  <c r="B14" i="13"/>
  <c r="B15" i="13"/>
  <c r="B9" i="13"/>
  <c r="C11" i="8"/>
  <c r="C12" i="8"/>
  <c r="C13" i="8"/>
  <c r="C14" i="8"/>
  <c r="C10" i="8"/>
  <c r="B11" i="8"/>
  <c r="B12" i="8"/>
  <c r="B13" i="8"/>
  <c r="B14" i="8"/>
  <c r="B10" i="8"/>
  <c r="D7" i="8"/>
  <c r="B17" i="7"/>
  <c r="C8" i="7"/>
  <c r="C9" i="7"/>
  <c r="C10" i="7"/>
  <c r="C11" i="7"/>
  <c r="C12" i="7"/>
  <c r="C7" i="7"/>
  <c r="B8" i="7"/>
  <c r="B9" i="7"/>
  <c r="B10" i="7"/>
  <c r="B11" i="7"/>
  <c r="B12" i="7"/>
  <c r="B7" i="7"/>
  <c r="F5" i="7"/>
  <c r="B19" i="6"/>
  <c r="C11" i="6"/>
  <c r="C12" i="6"/>
  <c r="C10" i="6"/>
  <c r="B10" i="6"/>
  <c r="B11" i="6"/>
  <c r="B12" i="6"/>
  <c r="C7" i="5"/>
  <c r="C8" i="5"/>
  <c r="C9" i="5"/>
  <c r="C10" i="5"/>
  <c r="C6" i="5"/>
  <c r="B7" i="5"/>
  <c r="B8" i="5"/>
  <c r="B9" i="5"/>
  <c r="B10" i="5"/>
  <c r="B6" i="5"/>
  <c r="C14" i="1"/>
  <c r="C5" i="1"/>
  <c r="C6" i="1"/>
  <c r="C7" i="1"/>
  <c r="C8" i="1"/>
  <c r="C9" i="1"/>
  <c r="C10" i="1"/>
  <c r="C11" i="1"/>
  <c r="C12" i="1"/>
  <c r="C13" i="1"/>
  <c r="C15" i="1"/>
  <c r="C16" i="1"/>
  <c r="C4" i="1"/>
  <c r="B5" i="1"/>
  <c r="B6" i="1"/>
  <c r="B7" i="1"/>
  <c r="B8" i="1"/>
  <c r="B9" i="1"/>
  <c r="B10" i="1"/>
  <c r="B11" i="1"/>
  <c r="B12" i="1"/>
  <c r="B13" i="1"/>
  <c r="B14" i="1"/>
  <c r="B15" i="1"/>
  <c r="B16" i="1"/>
</calcChain>
</file>

<file path=xl/sharedStrings.xml><?xml version="1.0" encoding="utf-8"?>
<sst xmlns="http://schemas.openxmlformats.org/spreadsheetml/2006/main" count="65" uniqueCount="54">
  <si>
    <t>X(no of heads)</t>
  </si>
  <si>
    <t>PDF</t>
  </si>
  <si>
    <t>CDF</t>
  </si>
  <si>
    <t>An Unbiased coin is tossed `12 times . Find the probaility of getting a head exactly 5 times</t>
  </si>
  <si>
    <t>If a fair coin is successively flipped, find the probability that a head first appears on the fifth trial.</t>
  </si>
  <si>
    <t>X(no of trials)</t>
  </si>
  <si>
    <t>probability of heads=probability of tails=</t>
  </si>
  <si>
    <t>number of trials till first head=</t>
  </si>
  <si>
    <t>x</t>
  </si>
  <si>
    <t>Consider an experiment that consists of counting the number of α-particles given off in a one-second interval by one gram of radioactive material. If we know from past experience that, on the average, 3.2 such α-particles are given off, what is a good approximation to the probability that no more than two α-particles will appear?</t>
  </si>
  <si>
    <t>average α-particles</t>
  </si>
  <si>
    <t>number of α-particles(X)</t>
  </si>
  <si>
    <t xml:space="preserve">since we have to find the probability that no more than two α-particles will appear, we need cdf till X=2; </t>
  </si>
  <si>
    <t>ans=</t>
  </si>
  <si>
    <t>cdf</t>
  </si>
  <si>
    <t>f(x)</t>
  </si>
  <si>
    <t>b=170</t>
  </si>
  <si>
    <t>a=120</t>
  </si>
  <si>
    <t>b-a=</t>
  </si>
  <si>
    <t>f(x)=</t>
  </si>
  <si>
    <t>The length of an NBA game is uniformly distributed between 120 and 170 what is the probability that the game lasts more than 150 mins</t>
  </si>
  <si>
    <t>here probability that the game lasts more than 150 mins is required (1-P(x&lt;=150))</t>
  </si>
  <si>
    <t>lambda=</t>
  </si>
  <si>
    <t>fx</t>
  </si>
  <si>
    <t>here probability that a sales person spending 6 to 8 mins witha random chosen customer is required     (P(x&lt;=8)-P(x&lt;=6)</t>
  </si>
  <si>
    <t>Positive Correlation (0 to +1)In this case, the direction of change between X and Y is the same. For instance, an increase in the duration of a workout leads to an increase in the number of calories one burns.Negative Correlation (0 to -1)Here, the direction of change between X and Y variables is opposite. For example, when the price of a commodity increases its demand decreases.Zero Correlation (0)There is no relationship between the variables in this case. For instance, an increase in height has no impact on one’s intelligence.</t>
  </si>
  <si>
    <t>The Karl Pearson coefficient is defined as a linear correlation that falls in the numeric range of -1 to +1. 
This is a quantitative method that offers the numeric value to form the intensity of the linear relationship between the X and Y variable.</t>
  </si>
  <si>
    <t>y</t>
  </si>
  <si>
    <t>Wife Age</t>
  </si>
  <si>
    <t>Husband Age</t>
  </si>
  <si>
    <t>Random Number Generation</t>
  </si>
  <si>
    <t>Bernoulli (p taken=0.5)</t>
  </si>
  <si>
    <t>Binomial(p taken =0.2,trials=15)</t>
  </si>
  <si>
    <t>Poisson(lambda taken=2.5)</t>
  </si>
  <si>
    <t>Normal(mean=10, standard  deviation=2)</t>
  </si>
  <si>
    <t>Uniform( between 0 and 15)</t>
  </si>
  <si>
    <t>For some computers, the time period between charges of the battery is normally distributed with a mean of 50 hours and a standard deviation of 15 hours. Rohan has one of these computers and needs to know the probability that the time period will be between 50 and 70 hours.</t>
  </si>
  <si>
    <t>pdf</t>
  </si>
  <si>
    <t>mean</t>
  </si>
  <si>
    <t>standard deviation</t>
  </si>
  <si>
    <t>x(hours)</t>
  </si>
  <si>
    <t>ans</t>
  </si>
  <si>
    <t>here the probability that the time period will be between 50 and 70 hours is required (P(x&lt;=70)-P(x&lt;=50))</t>
  </si>
  <si>
    <t>the shopping time in a grocery store can be fitted into an exponential distribution, additionally the average shopping time is 10 mins. what is the likelihood of a sales person spending 6 to 8 mins with a random chosen cutsomer</t>
  </si>
  <si>
    <t>P{X=x}</t>
  </si>
  <si>
    <t>CORREL(using PEARSON)</t>
  </si>
  <si>
    <t>CORREL(USING CORREL)</t>
  </si>
  <si>
    <t>A television store owner figures that 50 percent of the customers entering his store
will purchase an ordinary television set, 20 percent will purchase a color television
set, and 30 percent will just be browsing. If five customers enter his store on a
certain day, what is the probability that two customers purchase color sets, one
customer purchases an ordinary set, and two customers purchase nothing?</t>
  </si>
  <si>
    <t>n</t>
  </si>
  <si>
    <t>P(1po,2pc,2pn)</t>
  </si>
  <si>
    <t>ordinary tv(po)</t>
  </si>
  <si>
    <t>color tv (pc)</t>
  </si>
  <si>
    <t>nothing(pn)</t>
  </si>
  <si>
    <t>covariance=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</si>
</sst>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Segoe UI"/>
      <family val="2"/>
    </font>
    <font>
      <sz val="10"/>
      <color rgb="FFECECEC"/>
      <name val="Segoe UI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6"/>
      <color theme="1"/>
      <name val="Calibri"/>
      <family val="2"/>
      <scheme val="minor"/>
    </font>
    <font>
      <b/>
      <sz val="10"/>
      <color rgb="FF44444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0" borderId="0"/>
  </cellStyleXfs>
  <cellXfs count="92">
    <xf numFmtId="0" fontId="0" fillId="0" borderId="0" xfId="0"/>
    <xf numFmtId="0" fontId="0" fillId="0" borderId="0" xfId="0" applyAlignment="1">
      <alignment horizontal="center"/>
    </xf>
    <xf numFmtId="0" fontId="4" fillId="0" borderId="0" xfId="2"/>
    <xf numFmtId="0" fontId="5" fillId="0" borderId="0" xfId="2" applyFont="1" applyAlignment="1">
      <alignment horizontal="center"/>
    </xf>
    <xf numFmtId="0" fontId="0" fillId="3" borderId="0" xfId="0" applyFill="1"/>
    <xf numFmtId="0" fontId="0" fillId="0" borderId="0" xfId="0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2" borderId="10" xfId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2" borderId="14" xfId="1" applyBorder="1" applyAlignment="1">
      <alignment horizontal="center"/>
    </xf>
    <xf numFmtId="0" fontId="1" fillId="2" borderId="15" xfId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0" borderId="8" xfId="0" applyBorder="1"/>
    <xf numFmtId="0" fontId="0" fillId="0" borderId="21" xfId="0" applyBorder="1"/>
    <xf numFmtId="0" fontId="0" fillId="3" borderId="22" xfId="0" applyFill="1" applyBorder="1"/>
    <xf numFmtId="0" fontId="0" fillId="3" borderId="9" xfId="0" applyFill="1" applyBorder="1"/>
    <xf numFmtId="0" fontId="0" fillId="0" borderId="22" xfId="0" applyBorder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5" fillId="5" borderId="2" xfId="2" applyFont="1" applyFill="1" applyBorder="1" applyAlignment="1">
      <alignment horizontal="center"/>
    </xf>
    <xf numFmtId="0" fontId="5" fillId="5" borderId="4" xfId="2" applyFont="1" applyFill="1" applyBorder="1" applyAlignment="1">
      <alignment horizontal="center"/>
    </xf>
    <xf numFmtId="0" fontId="5" fillId="0" borderId="5" xfId="2" applyFont="1" applyBorder="1" applyAlignment="1">
      <alignment horizontal="center"/>
    </xf>
    <xf numFmtId="0" fontId="5" fillId="0" borderId="6" xfId="2" applyFont="1" applyBorder="1" applyAlignment="1">
      <alignment horizontal="center"/>
    </xf>
    <xf numFmtId="0" fontId="5" fillId="0" borderId="7" xfId="2" applyFont="1" applyBorder="1" applyAlignment="1">
      <alignment horizontal="center"/>
    </xf>
    <xf numFmtId="0" fontId="5" fillId="0" borderId="9" xfId="2" applyFont="1" applyBorder="1" applyAlignment="1">
      <alignment horizontal="center"/>
    </xf>
    <xf numFmtId="0" fontId="5" fillId="4" borderId="21" xfId="2" applyFont="1" applyFill="1" applyBorder="1" applyAlignment="1">
      <alignment horizontal="center"/>
    </xf>
    <xf numFmtId="0" fontId="5" fillId="4" borderId="22" xfId="2" applyFont="1" applyFill="1" applyBorder="1" applyAlignment="1">
      <alignment horizontal="center"/>
    </xf>
    <xf numFmtId="0" fontId="0" fillId="5" borderId="6" xfId="0" applyFill="1" applyBorder="1"/>
    <xf numFmtId="0" fontId="0" fillId="5" borderId="9" xfId="0" applyFill="1" applyBorder="1"/>
    <xf numFmtId="0" fontId="0" fillId="3" borderId="17" xfId="0" applyFill="1" applyBorder="1" applyAlignment="1">
      <alignment horizontal="center"/>
    </xf>
    <xf numFmtId="0" fontId="0" fillId="5" borderId="0" xfId="0" applyFill="1"/>
    <xf numFmtId="0" fontId="0" fillId="5" borderId="21" xfId="0" applyFill="1" applyBorder="1"/>
    <xf numFmtId="0" fontId="0" fillId="5" borderId="7" xfId="0" applyFill="1" applyBorder="1"/>
    <xf numFmtId="0" fontId="4" fillId="0" borderId="0" xfId="2" applyAlignment="1">
      <alignment horizontal="center"/>
    </xf>
    <xf numFmtId="0" fontId="5" fillId="0" borderId="21" xfId="2" applyFont="1" applyBorder="1" applyAlignment="1">
      <alignment horizontal="center"/>
    </xf>
    <xf numFmtId="0" fontId="5" fillId="0" borderId="22" xfId="2" applyFont="1" applyBorder="1" applyAlignment="1">
      <alignment horizontal="center"/>
    </xf>
    <xf numFmtId="0" fontId="4" fillId="0" borderId="21" xfId="2" applyBorder="1" applyAlignment="1">
      <alignment horizontal="center"/>
    </xf>
    <xf numFmtId="0" fontId="4" fillId="0" borderId="22" xfId="2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0" borderId="9" xfId="0" applyFont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21" xfId="2" applyFont="1" applyBorder="1" applyAlignment="1">
      <alignment horizontal="center" wrapText="1"/>
    </xf>
    <xf numFmtId="0" fontId="4" fillId="0" borderId="23" xfId="2" applyBorder="1"/>
    <xf numFmtId="0" fontId="4" fillId="0" borderId="22" xfId="2" applyBorder="1"/>
    <xf numFmtId="0" fontId="6" fillId="5" borderId="0" xfId="0" applyFont="1" applyFill="1" applyAlignment="1">
      <alignment horizontal="center"/>
    </xf>
  </cellXfs>
  <cellStyles count="3">
    <cellStyle name="Neutral" xfId="1" builtinId="28"/>
    <cellStyle name="Normal" xfId="0" builtinId="0"/>
    <cellStyle name="Normal 2" xfId="2" xr:uid="{429D38A6-26D8-408D-B441-755FC0B4B9CE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'q1,9'!$B$3</c:f>
              <c:strCache>
                <c:ptCount val="1"/>
                <c:pt idx="0">
                  <c:v>PDF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11D-454A-B156-3E563C5A9660}"/>
              </c:ext>
            </c:extLst>
          </c:dPt>
          <c:dLbls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exactly 5 times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C11D-454A-B156-3E563C5A96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'q1,9'!$A$4:$A$16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'q1,9'!$B$4:$B$16</c:f>
              <c:numCache>
                <c:formatCode>General</c:formatCode>
                <c:ptCount val="13"/>
                <c:pt idx="0">
                  <c:v>2.4414062500000016E-4</c:v>
                </c:pt>
                <c:pt idx="1">
                  <c:v>2.9296874999999996E-3</c:v>
                </c:pt>
                <c:pt idx="2">
                  <c:v>1.611328125000001E-2</c:v>
                </c:pt>
                <c:pt idx="3">
                  <c:v>5.3710937499999965E-2</c:v>
                </c:pt>
                <c:pt idx="4">
                  <c:v>0.12084960937500001</c:v>
                </c:pt>
                <c:pt idx="5">
                  <c:v>0.19335937500000006</c:v>
                </c:pt>
                <c:pt idx="6">
                  <c:v>0.22558593750000003</c:v>
                </c:pt>
                <c:pt idx="7">
                  <c:v>0.19335937500000006</c:v>
                </c:pt>
                <c:pt idx="8">
                  <c:v>0.12084960937500001</c:v>
                </c:pt>
                <c:pt idx="9">
                  <c:v>5.3710937499999965E-2</c:v>
                </c:pt>
                <c:pt idx="10">
                  <c:v>1.6113281250000003E-2</c:v>
                </c:pt>
                <c:pt idx="11">
                  <c:v>2.9296874999999996E-3</c:v>
                </c:pt>
                <c:pt idx="12">
                  <c:v>2.4414062500000016E-4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1D-454A-B156-3E563C5A9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25632"/>
        <c:axId val="113541888"/>
      </c:lineChart>
      <c:catAx>
        <c:axId val="13512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41888"/>
        <c:crosses val="autoZero"/>
        <c:auto val="1"/>
        <c:lblAlgn val="ctr"/>
        <c:lblOffset val="100"/>
        <c:noMultiLvlLbl val="0"/>
      </c:catAx>
      <c:valAx>
        <c:axId val="11354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2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'q6,8'!$C$9</c:f>
              <c:strCache>
                <c:ptCount val="1"/>
                <c:pt idx="0">
                  <c:v>cdf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'q6,8'!$A$10:$A$20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'q6,8'!$C$10:$C$20</c:f>
              <c:numCache>
                <c:formatCode>General</c:formatCode>
                <c:ptCount val="11"/>
                <c:pt idx="0">
                  <c:v>0</c:v>
                </c:pt>
                <c:pt idx="1">
                  <c:v>9.5162581964040427E-2</c:v>
                </c:pt>
                <c:pt idx="2">
                  <c:v>0.18126924692201815</c:v>
                </c:pt>
                <c:pt idx="3">
                  <c:v>0.25918177931828218</c:v>
                </c:pt>
                <c:pt idx="4">
                  <c:v>0.32967995396436073</c:v>
                </c:pt>
                <c:pt idx="5">
                  <c:v>0.39346934028736658</c:v>
                </c:pt>
                <c:pt idx="6">
                  <c:v>0.45118836390597356</c:v>
                </c:pt>
                <c:pt idx="7">
                  <c:v>0.50341469620859058</c:v>
                </c:pt>
                <c:pt idx="8">
                  <c:v>0.55067103588277844</c:v>
                </c:pt>
                <c:pt idx="9">
                  <c:v>0.59343034025940089</c:v>
                </c:pt>
                <c:pt idx="10">
                  <c:v>0.63212055882855767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D6-4074-9D2D-8CC75E7E1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986271"/>
        <c:axId val="317986751"/>
      </c:lineChart>
      <c:catAx>
        <c:axId val="31798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986751"/>
        <c:crosses val="autoZero"/>
        <c:auto val="1"/>
        <c:lblAlgn val="ctr"/>
        <c:lblOffset val="100"/>
        <c:noMultiLvlLbl val="0"/>
      </c:catAx>
      <c:valAx>
        <c:axId val="3179867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986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'q7,8,11'!$B$8</c:f>
              <c:strCache>
                <c:ptCount val="1"/>
                <c:pt idx="0">
                  <c:v>pdf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'q7,8,11'!$A$9:$A$15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cat>
          <c:val>
            <c:numRef>
              <c:f>'q7,8,11'!$B$9:$B$15</c:f>
              <c:numCache>
                <c:formatCode>General</c:formatCode>
                <c:ptCount val="7"/>
                <c:pt idx="0">
                  <c:v>7.597324015864961E-4</c:v>
                </c:pt>
                <c:pt idx="1">
                  <c:v>3.5993977675458709E-3</c:v>
                </c:pt>
                <c:pt idx="2">
                  <c:v>1.0934004978399576E-2</c:v>
                </c:pt>
                <c:pt idx="3">
                  <c:v>2.129653370149015E-2</c:v>
                </c:pt>
                <c:pt idx="4">
                  <c:v>2.6596152026762181E-2</c:v>
                </c:pt>
                <c:pt idx="5">
                  <c:v>2.129653370149015E-2</c:v>
                </c:pt>
                <c:pt idx="6">
                  <c:v>1.0934004978399576E-2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F-4E19-825F-EF9ED6796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947216"/>
        <c:axId val="542972176"/>
      </c:lineChart>
      <c:catAx>
        <c:axId val="54294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972176"/>
        <c:crosses val="autoZero"/>
        <c:auto val="1"/>
        <c:lblAlgn val="ctr"/>
        <c:lblOffset val="100"/>
        <c:noMultiLvlLbl val="0"/>
      </c:catAx>
      <c:valAx>
        <c:axId val="54297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94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'q7,8,11'!$C$8</c:f>
              <c:strCache>
                <c:ptCount val="1"/>
                <c:pt idx="0">
                  <c:v>cdf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'q7,8,11'!$A$9:$A$15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cat>
          <c:val>
            <c:numRef>
              <c:f>'q7,8,11'!$C$9:$C$15</c:f>
              <c:numCache>
                <c:formatCode>General</c:formatCode>
                <c:ptCount val="7"/>
                <c:pt idx="0">
                  <c:v>3.8303805675897356E-3</c:v>
                </c:pt>
                <c:pt idx="1">
                  <c:v>2.2750131948179191E-2</c:v>
                </c:pt>
                <c:pt idx="2">
                  <c:v>9.1211219725867876E-2</c:v>
                </c:pt>
                <c:pt idx="3">
                  <c:v>0.25249253754692291</c:v>
                </c:pt>
                <c:pt idx="4">
                  <c:v>0.5</c:v>
                </c:pt>
                <c:pt idx="5">
                  <c:v>0.74750746245307709</c:v>
                </c:pt>
                <c:pt idx="6">
                  <c:v>0.90878878027413212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15-4A4B-A1FA-69C8DD565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963056"/>
        <c:axId val="542954416"/>
      </c:lineChart>
      <c:catAx>
        <c:axId val="54296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954416"/>
        <c:crosses val="autoZero"/>
        <c:auto val="1"/>
        <c:lblAlgn val="ctr"/>
        <c:lblOffset val="100"/>
        <c:noMultiLvlLbl val="0"/>
      </c:catAx>
      <c:valAx>
        <c:axId val="542954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96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'q12,13,14'!$A$2:$A$3</c:f>
              <c:strCache>
                <c:ptCount val="2"/>
                <c:pt idx="0">
                  <c:v>Husband Age</c:v>
                </c:pt>
                <c:pt idx="1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'q12,13,14'!$A$4:$A$10</c:f>
              <c:numCache>
                <c:formatCode>General</c:formatCode>
                <c:ptCount val="7"/>
                <c:pt idx="0">
                  <c:v>21</c:v>
                </c:pt>
                <c:pt idx="1">
                  <c:v>24</c:v>
                </c:pt>
                <c:pt idx="2">
                  <c:v>27</c:v>
                </c:pt>
                <c:pt idx="3">
                  <c:v>29</c:v>
                </c:pt>
                <c:pt idx="4">
                  <c:v>31</c:v>
                </c:pt>
                <c:pt idx="5">
                  <c:v>35</c:v>
                </c:pt>
                <c:pt idx="6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9D-4D2E-B6B3-8A782BFB84CA}"/>
            </c:ext>
          </c:extLst>
        </c:ser>
        <c:ser>
          <c:idx val="1"/>
          <c:order val="1"/>
          <c:tx>
            <c:strRef>
              <c:f>'q12,13,14'!$B$2:$B$3</c:f>
              <c:strCache>
                <c:ptCount val="2"/>
                <c:pt idx="0">
                  <c:v>Wife Age</c:v>
                </c:pt>
                <c:pt idx="1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'q12,13,14'!$B$4:$B$10</c:f>
              <c:numCache>
                <c:formatCode>General</c:formatCode>
                <c:ptCount val="7"/>
                <c:pt idx="0">
                  <c:v>19</c:v>
                </c:pt>
                <c:pt idx="1">
                  <c:v>21</c:v>
                </c:pt>
                <c:pt idx="2">
                  <c:v>25</c:v>
                </c:pt>
                <c:pt idx="3">
                  <c:v>26</c:v>
                </c:pt>
                <c:pt idx="4">
                  <c:v>29</c:v>
                </c:pt>
                <c:pt idx="5">
                  <c:v>32</c:v>
                </c:pt>
                <c:pt idx="6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9D-4D2E-B6B3-8A782BFB8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546992"/>
        <c:axId val="820548432"/>
      </c:scatterChart>
      <c:valAx>
        <c:axId val="82054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548432"/>
        <c:crosses val="autoZero"/>
        <c:crossBetween val="midCat"/>
      </c:valAx>
      <c:valAx>
        <c:axId val="82054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546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9.1502187226596671E-2"/>
          <c:y val="0.17628499562554681"/>
          <c:w val="0.73328937007874018"/>
          <c:h val="0.65482210557013709"/>
        </c:manualLayout>
      </c:layout>
      <c:lineChart>
        <c:grouping val="standard"/>
        <c:varyColors val="0"/>
        <c:ser>
          <c:idx val="0"/>
          <c:order val="0"/>
          <c:tx>
            <c:strRef>
              <c:f>'q1,9'!$C$3</c:f>
              <c:strCache>
                <c:ptCount val="1"/>
                <c:pt idx="0">
                  <c:v>CDF</c:v>
                </c:pt>
              </c:strCache>
            </c:strRef>
          </c:tx>
          <c:cat>
            <c:numRef>
              <c:f>'q1,9'!$A$4:$A$16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'q1,9'!$C$4:$C$16</c:f>
              <c:numCache>
                <c:formatCode>General</c:formatCode>
                <c:ptCount val="13"/>
                <c:pt idx="0">
                  <c:v>2.4414062500000016E-4</c:v>
                </c:pt>
                <c:pt idx="1">
                  <c:v>3.1738281250000004E-3</c:v>
                </c:pt>
                <c:pt idx="2">
                  <c:v>1.9287109375000007E-2</c:v>
                </c:pt>
                <c:pt idx="3">
                  <c:v>7.2998046875000014E-2</c:v>
                </c:pt>
                <c:pt idx="4">
                  <c:v>0.19384765625</c:v>
                </c:pt>
                <c:pt idx="5">
                  <c:v>0.38720703125000011</c:v>
                </c:pt>
                <c:pt idx="6">
                  <c:v>0.61279296874999989</c:v>
                </c:pt>
                <c:pt idx="7">
                  <c:v>0.80615234375</c:v>
                </c:pt>
                <c:pt idx="8">
                  <c:v>0.927001953125</c:v>
                </c:pt>
                <c:pt idx="9">
                  <c:v>0.980712890625</c:v>
                </c:pt>
                <c:pt idx="10">
                  <c:v>0.996826171875</c:v>
                </c:pt>
                <c:pt idx="11">
                  <c:v>0.999755859375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10-4A99-8870-84156E18E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14208"/>
        <c:axId val="65615744"/>
      </c:lineChart>
      <c:catAx>
        <c:axId val="65614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15744"/>
        <c:crosses val="autoZero"/>
        <c:auto val="1"/>
        <c:lblAlgn val="ctr"/>
        <c:lblOffset val="100"/>
        <c:noMultiLvlLbl val="0"/>
      </c:catAx>
      <c:valAx>
        <c:axId val="6561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614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 w="28575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'q3,10'!$B$9</c:f>
              <c:strCache>
                <c:ptCount val="1"/>
                <c:pt idx="0">
                  <c:v>P{X=x}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'q3,10'!$A$10:$A$12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'q3,10'!$B$10:$B$12</c:f>
              <c:numCache>
                <c:formatCode>General</c:formatCode>
                <c:ptCount val="3"/>
                <c:pt idx="0">
                  <c:v>4.0762203978366211E-2</c:v>
                </c:pt>
                <c:pt idx="1">
                  <c:v>0.13043905273077186</c:v>
                </c:pt>
                <c:pt idx="2">
                  <c:v>0.20870248436923503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54-45D4-A370-49DDE8E8F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1584607"/>
        <c:axId val="351585567"/>
      </c:lineChart>
      <c:catAx>
        <c:axId val="35158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585567"/>
        <c:crosses val="autoZero"/>
        <c:auto val="1"/>
        <c:lblAlgn val="ctr"/>
        <c:lblOffset val="100"/>
        <c:noMultiLvlLbl val="0"/>
      </c:catAx>
      <c:valAx>
        <c:axId val="351585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58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'q3,10'!$C$9</c:f>
              <c:strCache>
                <c:ptCount val="1"/>
                <c:pt idx="0">
                  <c:v>CDF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no</a:t>
                    </a:r>
                    <a:r>
                      <a:rPr lang="en-US" baseline="0"/>
                      <a:t> more than 2</a:t>
                    </a:r>
                    <a:r>
                      <a:rPr lang="el-GR" baseline="0"/>
                      <a:t>α-</a:t>
                    </a:r>
                    <a:r>
                      <a:rPr lang="en-US" baseline="0"/>
                      <a:t>particles  appear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36B5-4B5B-907D-0B9E2E54C1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'q3,10'!$A$10:$A$12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'q3,10'!$C$10:$C$12</c:f>
              <c:numCache>
                <c:formatCode>General</c:formatCode>
                <c:ptCount val="3"/>
                <c:pt idx="0">
                  <c:v>4.0762203978366211E-2</c:v>
                </c:pt>
                <c:pt idx="1">
                  <c:v>0.17120125670913811</c:v>
                </c:pt>
                <c:pt idx="2">
                  <c:v>0.3799037410783731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32-4E1E-8B03-AEB59A787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070351"/>
        <c:axId val="365067951"/>
      </c:lineChart>
      <c:catAx>
        <c:axId val="36507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067951"/>
        <c:crosses val="autoZero"/>
        <c:auto val="1"/>
        <c:lblAlgn val="ctr"/>
        <c:lblOffset val="100"/>
        <c:noMultiLvlLbl val="0"/>
      </c:catAx>
      <c:valAx>
        <c:axId val="3650679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070351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'q4'!$B$5</c:f>
              <c:strCache>
                <c:ptCount val="1"/>
                <c:pt idx="0">
                  <c:v>PDF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first head</a:t>
                    </a:r>
                  </a:p>
                  <a:p>
                    <a:r>
                      <a:rPr lang="en-US"/>
                      <a:t>on 5th trial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E24D-4210-AAE8-8A696C21C0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'q4'!$A$6:$A$10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'q4'!$B$6:$B$10</c:f>
              <c:numCache>
                <c:formatCode>General</c:formatCode>
                <c:ptCount val="5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33-40F0-9D4E-6B29EEFFD24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97307359"/>
        <c:axId val="1997308319"/>
      </c:lineChart>
      <c:catAx>
        <c:axId val="199730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308319"/>
        <c:crosses val="autoZero"/>
        <c:auto val="1"/>
        <c:lblAlgn val="ctr"/>
        <c:lblOffset val="100"/>
        <c:noMultiLvlLbl val="0"/>
      </c:catAx>
      <c:valAx>
        <c:axId val="199730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30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'q4'!$C$5</c:f>
              <c:strCache>
                <c:ptCount val="1"/>
                <c:pt idx="0">
                  <c:v>CDF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'q4'!$C$6:$C$10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0.9375</c:v>
                </c:pt>
                <c:pt idx="4">
                  <c:v>0.96875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8D-4A7F-963B-798BA6964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707823"/>
        <c:axId val="361709263"/>
      </c:lineChart>
      <c:catAx>
        <c:axId val="361707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09263"/>
        <c:crosses val="autoZero"/>
        <c:auto val="1"/>
        <c:lblAlgn val="ctr"/>
        <c:lblOffset val="100"/>
        <c:noMultiLvlLbl val="0"/>
      </c:catAx>
      <c:valAx>
        <c:axId val="361709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0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'q5'!$B$6</c:f>
              <c:strCache>
                <c:ptCount val="1"/>
                <c:pt idx="0">
                  <c:v>f(x)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'q5'!$A$7:$A$12</c:f>
              <c:numCache>
                <c:formatCode>General</c:formatCode>
                <c:ptCount val="6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  <c:pt idx="4">
                  <c:v>160</c:v>
                </c:pt>
                <c:pt idx="5">
                  <c:v>170</c:v>
                </c:pt>
              </c:numCache>
            </c:numRef>
          </c:cat>
          <c:val>
            <c:numRef>
              <c:f>'q5'!$B$7:$B$12</c:f>
              <c:numCache>
                <c:formatCode>General</c:formatCode>
                <c:ptCount val="6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33-4B7A-B577-93C877B15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055391"/>
        <c:axId val="77051551"/>
      </c:lineChart>
      <c:catAx>
        <c:axId val="7705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51551"/>
        <c:crosses val="autoZero"/>
        <c:auto val="1"/>
        <c:lblAlgn val="ctr"/>
        <c:lblOffset val="100"/>
        <c:noMultiLvlLbl val="0"/>
      </c:catAx>
      <c:valAx>
        <c:axId val="770515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5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'q5'!$C$6</c:f>
              <c:strCache>
                <c:ptCount val="1"/>
                <c:pt idx="0">
                  <c:v>cdf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more than 150 mins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C53C-42BE-A379-B45F64721B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'q5'!$A$7:$A$12</c:f>
              <c:numCache>
                <c:formatCode>General</c:formatCode>
                <c:ptCount val="6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  <c:pt idx="4">
                  <c:v>160</c:v>
                </c:pt>
                <c:pt idx="5">
                  <c:v>170</c:v>
                </c:pt>
              </c:numCache>
            </c:numRef>
          </c:cat>
          <c:val>
            <c:numRef>
              <c:f>'q5'!$C$7:$C$12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3C-42BE-A379-B45F64721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616143"/>
        <c:axId val="82616623"/>
      </c:lineChart>
      <c:catAx>
        <c:axId val="8261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16623"/>
        <c:crosses val="autoZero"/>
        <c:auto val="1"/>
        <c:lblAlgn val="ctr"/>
        <c:lblOffset val="100"/>
        <c:noMultiLvlLbl val="0"/>
      </c:catAx>
      <c:valAx>
        <c:axId val="82616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16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'q6,8'!$B$9</c:f>
              <c:strCache>
                <c:ptCount val="1"/>
                <c:pt idx="0">
                  <c:v>fx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'q6,8'!$A$10:$A$20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'q6,8'!$B$10:$B$20</c:f>
              <c:numCache>
                <c:formatCode>General</c:formatCode>
                <c:ptCount val="11"/>
                <c:pt idx="0">
                  <c:v>0.1</c:v>
                </c:pt>
                <c:pt idx="1">
                  <c:v>9.048374180359596E-2</c:v>
                </c:pt>
                <c:pt idx="2">
                  <c:v>8.1873075307798193E-2</c:v>
                </c:pt>
                <c:pt idx="3">
                  <c:v>7.4081822068171793E-2</c:v>
                </c:pt>
                <c:pt idx="4">
                  <c:v>6.7032004603563941E-2</c:v>
                </c:pt>
                <c:pt idx="5">
                  <c:v>6.0653065971263347E-2</c:v>
                </c:pt>
                <c:pt idx="6">
                  <c:v>5.4881163609402643E-2</c:v>
                </c:pt>
                <c:pt idx="7">
                  <c:v>4.9658530379140947E-2</c:v>
                </c:pt>
                <c:pt idx="8">
                  <c:v>4.4932896411722156E-2</c:v>
                </c:pt>
                <c:pt idx="9">
                  <c:v>4.0656965974059912E-2</c:v>
                </c:pt>
                <c:pt idx="10">
                  <c:v>3.6787944117144235E-2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3E-437A-B1D8-4FB031717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089759"/>
        <c:axId val="234090239"/>
      </c:lineChart>
      <c:catAx>
        <c:axId val="23408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090239"/>
        <c:crosses val="autoZero"/>
        <c:auto val="1"/>
        <c:lblAlgn val="ctr"/>
        <c:lblOffset val="100"/>
        <c:noMultiLvlLbl val="0"/>
      </c:catAx>
      <c:valAx>
        <c:axId val="234090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089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2</xdr:row>
      <xdr:rowOff>0</xdr:rowOff>
    </xdr:from>
    <xdr:to>
      <xdr:col>12</xdr:col>
      <xdr:colOff>190500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340995</xdr:colOff>
      <xdr:row>2</xdr:row>
      <xdr:rowOff>9525</xdr:rowOff>
    </xdr:from>
    <xdr:to>
      <xdr:col>20</xdr:col>
      <xdr:colOff>36195</xdr:colOff>
      <xdr:row>16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274320</xdr:colOff>
      <xdr:row>6</xdr:row>
      <xdr:rowOff>38100</xdr:rowOff>
    </xdr:from>
    <xdr:to>
      <xdr:col>13</xdr:col>
      <xdr:colOff>579120</xdr:colOff>
      <xdr:row>21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56FF55-2574-54AE-5A83-53C3B40F3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77338</xdr:colOff>
      <xdr:row>5</xdr:row>
      <xdr:rowOff>192340</xdr:rowOff>
    </xdr:from>
    <xdr:to>
      <xdr:col>21</xdr:col>
      <xdr:colOff>382138</xdr:colOff>
      <xdr:row>20</xdr:row>
      <xdr:rowOff>182779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D9C9A7-B4DB-E46E-4F39-B3652D299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281940</xdr:colOff>
      <xdr:row>3</xdr:row>
      <xdr:rowOff>152400</xdr:rowOff>
    </xdr:from>
    <xdr:to>
      <xdr:col>10</xdr:col>
      <xdr:colOff>586740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511510-02BC-155E-9CB6-D90D2E932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68580</xdr:colOff>
      <xdr:row>3</xdr:row>
      <xdr:rowOff>137160</xdr:rowOff>
    </xdr:from>
    <xdr:to>
      <xdr:col>18</xdr:col>
      <xdr:colOff>373380</xdr:colOff>
      <xdr:row>18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0A7D5B-0315-5EB3-0D75-8233C1671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198120</xdr:colOff>
      <xdr:row>4</xdr:row>
      <xdr:rowOff>99060</xdr:rowOff>
    </xdr:from>
    <xdr:to>
      <xdr:col>13</xdr:col>
      <xdr:colOff>502920</xdr:colOff>
      <xdr:row>19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50F7D8-0D63-694C-5655-6F8042137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</xdr:colOff>
      <xdr:row>4</xdr:row>
      <xdr:rowOff>76200</xdr:rowOff>
    </xdr:from>
    <xdr:to>
      <xdr:col>21</xdr:col>
      <xdr:colOff>312420</xdr:colOff>
      <xdr:row>19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BCF6FC-C735-A24C-ECE8-1A42B2402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</xdr:colOff>
      <xdr:row>3</xdr:row>
      <xdr:rowOff>152400</xdr:rowOff>
    </xdr:from>
    <xdr:to>
      <xdr:col>12</xdr:col>
      <xdr:colOff>388620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95F737-5670-695E-6393-5BC0FDFE2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487680</xdr:colOff>
      <xdr:row>4</xdr:row>
      <xdr:rowOff>7620</xdr:rowOff>
    </xdr:from>
    <xdr:to>
      <xdr:col>20</xdr:col>
      <xdr:colOff>182880</xdr:colOff>
      <xdr:row>19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840B27-6956-33FE-89B7-E1CADF0DD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365760</xdr:colOff>
      <xdr:row>6</xdr:row>
      <xdr:rowOff>0</xdr:rowOff>
    </xdr:from>
    <xdr:to>
      <xdr:col>14</xdr:col>
      <xdr:colOff>60960</xdr:colOff>
      <xdr:row>20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98F560-A20E-39B5-27DA-37B684A8B9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266700</xdr:colOff>
      <xdr:row>6</xdr:row>
      <xdr:rowOff>15240</xdr:rowOff>
    </xdr:from>
    <xdr:to>
      <xdr:col>21</xdr:col>
      <xdr:colOff>571500</xdr:colOff>
      <xdr:row>20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7AC010-44C7-A0E8-FF56-62BE83D3F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0</xdr:row>
      <xdr:rowOff>121920</xdr:rowOff>
    </xdr:from>
    <xdr:to>
      <xdr:col>12</xdr:col>
      <xdr:colOff>342900</xdr:colOff>
      <xdr:row>12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51C560-62D9-D7BA-E705-B82632878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zoomScale="92" workbookViewId="0">
      <selection activeCell="B5" sqref="B5"/>
    </sheetView>
  </sheetViews>
  <sheetFormatPr defaultRowHeight="14.4" x14ac:dyDescent="0.3"/>
  <cols>
    <col min="1" max="1" width="16.5546875" customWidth="1"/>
  </cols>
  <sheetData>
    <row r="1" spans="1:3" x14ac:dyDescent="0.3">
      <c r="A1" t="s">
        <v>3</v>
      </c>
    </row>
    <row r="2" spans="1:3" ht="15" thickBot="1" x14ac:dyDescent="0.35"/>
    <row r="3" spans="1:3" x14ac:dyDescent="0.3">
      <c r="A3" s="32" t="s">
        <v>0</v>
      </c>
      <c r="B3" s="33" t="s">
        <v>1</v>
      </c>
      <c r="C3" s="34" t="s">
        <v>2</v>
      </c>
    </row>
    <row r="4" spans="1:3" x14ac:dyDescent="0.3">
      <c r="A4" s="23">
        <v>0</v>
      </c>
      <c r="B4" s="18">
        <f>BINOMDIST(A4,12,0.5,FALSE)</f>
        <v>2.4414062500000016E-4</v>
      </c>
      <c r="C4" s="24">
        <f>BINOMDIST(A4,12,0.5,TRUE)</f>
        <v>2.4414062500000016E-4</v>
      </c>
    </row>
    <row r="5" spans="1:3" x14ac:dyDescent="0.3">
      <c r="A5" s="23">
        <v>1</v>
      </c>
      <c r="B5" s="18">
        <f t="shared" ref="B5:B16" si="0">BINOMDIST(A5,12,0.5,FALSE)</f>
        <v>2.9296874999999996E-3</v>
      </c>
      <c r="C5" s="24">
        <f t="shared" ref="C5:C16" si="1">BINOMDIST(A5,12,0.5,TRUE)</f>
        <v>3.1738281250000004E-3</v>
      </c>
    </row>
    <row r="6" spans="1:3" x14ac:dyDescent="0.3">
      <c r="A6" s="23">
        <v>2</v>
      </c>
      <c r="B6" s="18">
        <f t="shared" si="0"/>
        <v>1.611328125000001E-2</v>
      </c>
      <c r="C6" s="24">
        <f t="shared" si="1"/>
        <v>1.9287109375000007E-2</v>
      </c>
    </row>
    <row r="7" spans="1:3" x14ac:dyDescent="0.3">
      <c r="A7" s="23">
        <v>3</v>
      </c>
      <c r="B7" s="18">
        <f t="shared" si="0"/>
        <v>5.3710937499999965E-2</v>
      </c>
      <c r="C7" s="24">
        <f t="shared" si="1"/>
        <v>7.2998046875000014E-2</v>
      </c>
    </row>
    <row r="8" spans="1:3" x14ac:dyDescent="0.3">
      <c r="A8" s="23">
        <v>4</v>
      </c>
      <c r="B8" s="18">
        <f t="shared" si="0"/>
        <v>0.12084960937500001</v>
      </c>
      <c r="C8" s="24">
        <f t="shared" si="1"/>
        <v>0.19384765625</v>
      </c>
    </row>
    <row r="9" spans="1:3" x14ac:dyDescent="0.3">
      <c r="A9" s="25">
        <v>5</v>
      </c>
      <c r="B9" s="19">
        <f t="shared" si="0"/>
        <v>0.19335937500000006</v>
      </c>
      <c r="C9" s="26">
        <f t="shared" si="1"/>
        <v>0.38720703125000011</v>
      </c>
    </row>
    <row r="10" spans="1:3" x14ac:dyDescent="0.3">
      <c r="A10" s="23">
        <v>6</v>
      </c>
      <c r="B10" s="18">
        <f t="shared" si="0"/>
        <v>0.22558593750000003</v>
      </c>
      <c r="C10" s="24">
        <f t="shared" si="1"/>
        <v>0.61279296874999989</v>
      </c>
    </row>
    <row r="11" spans="1:3" x14ac:dyDescent="0.3">
      <c r="A11" s="23">
        <v>7</v>
      </c>
      <c r="B11" s="18">
        <f t="shared" si="0"/>
        <v>0.19335937500000006</v>
      </c>
      <c r="C11" s="24">
        <f t="shared" si="1"/>
        <v>0.80615234375</v>
      </c>
    </row>
    <row r="12" spans="1:3" x14ac:dyDescent="0.3">
      <c r="A12" s="23">
        <v>8</v>
      </c>
      <c r="B12" s="18">
        <f t="shared" si="0"/>
        <v>0.12084960937500001</v>
      </c>
      <c r="C12" s="24">
        <f t="shared" si="1"/>
        <v>0.927001953125</v>
      </c>
    </row>
    <row r="13" spans="1:3" x14ac:dyDescent="0.3">
      <c r="A13" s="23">
        <v>9</v>
      </c>
      <c r="B13" s="18">
        <f t="shared" si="0"/>
        <v>5.3710937499999965E-2</v>
      </c>
      <c r="C13" s="24">
        <f t="shared" si="1"/>
        <v>0.980712890625</v>
      </c>
    </row>
    <row r="14" spans="1:3" x14ac:dyDescent="0.3">
      <c r="A14" s="23">
        <v>10</v>
      </c>
      <c r="B14" s="18">
        <f t="shared" si="0"/>
        <v>1.6113281250000003E-2</v>
      </c>
      <c r="C14" s="24">
        <f>BINOMDIST(A14,12,0.5,TRUE)</f>
        <v>0.996826171875</v>
      </c>
    </row>
    <row r="15" spans="1:3" x14ac:dyDescent="0.3">
      <c r="A15" s="23">
        <v>11</v>
      </c>
      <c r="B15" s="18">
        <f t="shared" si="0"/>
        <v>2.9296874999999996E-3</v>
      </c>
      <c r="C15" s="24">
        <f t="shared" si="1"/>
        <v>0.999755859375</v>
      </c>
    </row>
    <row r="16" spans="1:3" ht="15" thickBot="1" x14ac:dyDescent="0.35">
      <c r="A16" s="27">
        <v>12</v>
      </c>
      <c r="B16" s="28">
        <f t="shared" si="0"/>
        <v>2.4414062500000016E-4</v>
      </c>
      <c r="C16" s="29">
        <f t="shared" si="1"/>
        <v>1</v>
      </c>
    </row>
    <row r="20" spans="1:2" x14ac:dyDescent="0.3">
      <c r="A20" s="54" t="s">
        <v>41</v>
      </c>
      <c r="B20">
        <f>B9</f>
        <v>0.19335937500000006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B729D-AC0B-47ED-8015-DA786C67D6F2}">
  <dimension ref="A1:T13"/>
  <sheetViews>
    <sheetView workbookViewId="0">
      <selection activeCell="A11" sqref="A11"/>
    </sheetView>
  </sheetViews>
  <sheetFormatPr defaultRowHeight="14.4" x14ac:dyDescent="0.3"/>
  <cols>
    <col min="1" max="1" width="18.44140625" customWidth="1"/>
    <col min="6" max="6" width="11" bestFit="1" customWidth="1"/>
  </cols>
  <sheetData>
    <row r="1" spans="1:20" ht="14.4" customHeight="1" x14ac:dyDescent="0.3">
      <c r="A1" s="62" t="s">
        <v>47</v>
      </c>
      <c r="B1" s="62"/>
      <c r="C1" s="62"/>
      <c r="D1" s="62"/>
      <c r="E1" s="62"/>
      <c r="F1" s="62"/>
      <c r="G1" s="62"/>
      <c r="H1" s="62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x14ac:dyDescent="0.3">
      <c r="A2" s="62"/>
      <c r="B2" s="62"/>
      <c r="C2" s="62"/>
      <c r="D2" s="62"/>
      <c r="E2" s="62"/>
      <c r="F2" s="62"/>
      <c r="G2" s="62"/>
      <c r="H2" s="62"/>
    </row>
    <row r="3" spans="1:20" x14ac:dyDescent="0.3">
      <c r="A3" s="62"/>
      <c r="B3" s="62"/>
      <c r="C3" s="62"/>
      <c r="D3" s="62"/>
      <c r="E3" s="62"/>
      <c r="F3" s="62"/>
      <c r="G3" s="62"/>
      <c r="H3" s="62"/>
    </row>
    <row r="4" spans="1:20" x14ac:dyDescent="0.3">
      <c r="A4" s="62"/>
      <c r="B4" s="62"/>
      <c r="C4" s="62"/>
      <c r="D4" s="62"/>
      <c r="E4" s="62"/>
      <c r="F4" s="62"/>
      <c r="G4" s="62"/>
      <c r="H4" s="62"/>
    </row>
    <row r="5" spans="1:20" x14ac:dyDescent="0.3">
      <c r="A5" s="62"/>
      <c r="B5" s="62"/>
      <c r="C5" s="62"/>
      <c r="D5" s="62"/>
      <c r="E5" s="62"/>
      <c r="F5" s="62"/>
      <c r="G5" s="62"/>
      <c r="H5" s="62"/>
    </row>
    <row r="7" spans="1:20" x14ac:dyDescent="0.3">
      <c r="A7" t="s">
        <v>50</v>
      </c>
      <c r="B7">
        <v>0.5</v>
      </c>
    </row>
    <row r="8" spans="1:20" x14ac:dyDescent="0.3">
      <c r="A8" t="s">
        <v>51</v>
      </c>
      <c r="B8">
        <v>0.2</v>
      </c>
    </row>
    <row r="9" spans="1:20" x14ac:dyDescent="0.3">
      <c r="A9" t="s">
        <v>52</v>
      </c>
      <c r="B9">
        <v>0.3</v>
      </c>
    </row>
    <row r="11" spans="1:20" x14ac:dyDescent="0.3">
      <c r="A11" t="s">
        <v>48</v>
      </c>
      <c r="B11">
        <v>5</v>
      </c>
    </row>
    <row r="13" spans="1:20" x14ac:dyDescent="0.3">
      <c r="A13" t="s">
        <v>49</v>
      </c>
      <c r="B13">
        <f>FACT(B11)/(FACT(2)*FACT(2))*((POWER(B7,1)*POWER(B8,2))*POWER(B9,2))</f>
        <v>5.4000000000000013E-2</v>
      </c>
    </row>
  </sheetData>
  <mergeCells count="1">
    <mergeCell ref="A1:H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32E5A-EB0A-4709-82B9-3C4A1DB638A6}">
  <dimension ref="A1:H19"/>
  <sheetViews>
    <sheetView zoomScale="87" workbookViewId="0">
      <selection activeCell="P5" sqref="P5"/>
    </sheetView>
  </sheetViews>
  <sheetFormatPr defaultRowHeight="14.4" x14ac:dyDescent="0.3"/>
  <cols>
    <col min="1" max="1" width="20.5546875" customWidth="1"/>
  </cols>
  <sheetData>
    <row r="1" spans="1:8" ht="14.4" customHeight="1" x14ac:dyDescent="0.3">
      <c r="A1" s="62" t="s">
        <v>9</v>
      </c>
      <c r="B1" s="62"/>
      <c r="C1" s="62"/>
      <c r="D1" s="62"/>
      <c r="E1" s="62"/>
      <c r="F1" s="62"/>
      <c r="G1" s="62"/>
      <c r="H1" s="62"/>
    </row>
    <row r="2" spans="1:8" x14ac:dyDescent="0.3">
      <c r="A2" s="62"/>
      <c r="B2" s="62"/>
      <c r="C2" s="62"/>
      <c r="D2" s="62"/>
      <c r="E2" s="62"/>
      <c r="F2" s="62"/>
      <c r="G2" s="62"/>
      <c r="H2" s="62"/>
    </row>
    <row r="3" spans="1:8" x14ac:dyDescent="0.3">
      <c r="A3" s="62"/>
      <c r="B3" s="62"/>
      <c r="C3" s="62"/>
      <c r="D3" s="62"/>
      <c r="E3" s="62"/>
      <c r="F3" s="62"/>
      <c r="G3" s="62"/>
      <c r="H3" s="62"/>
    </row>
    <row r="4" spans="1:8" x14ac:dyDescent="0.3">
      <c r="A4" s="63"/>
      <c r="B4" s="63"/>
      <c r="C4" s="63"/>
      <c r="D4" s="63"/>
      <c r="E4" s="63"/>
      <c r="F4" s="63"/>
      <c r="G4" s="63"/>
      <c r="H4" s="63"/>
    </row>
    <row r="6" spans="1:8" ht="15" thickBot="1" x14ac:dyDescent="0.35"/>
    <row r="7" spans="1:8" ht="15" thickBot="1" x14ac:dyDescent="0.35">
      <c r="A7" s="30" t="s">
        <v>10</v>
      </c>
      <c r="B7" s="31">
        <v>3.2</v>
      </c>
    </row>
    <row r="8" spans="1:8" ht="15" thickBot="1" x14ac:dyDescent="0.35"/>
    <row r="9" spans="1:8" x14ac:dyDescent="0.3">
      <c r="A9" s="32" t="s">
        <v>11</v>
      </c>
      <c r="B9" s="33" t="s">
        <v>44</v>
      </c>
      <c r="C9" s="34" t="s">
        <v>2</v>
      </c>
    </row>
    <row r="10" spans="1:8" x14ac:dyDescent="0.3">
      <c r="A10" s="23">
        <v>0</v>
      </c>
      <c r="B10" s="18">
        <f>_xlfn.POISSON.DIST(A10,$B$7,FALSE)</f>
        <v>4.0762203978366211E-2</v>
      </c>
      <c r="C10" s="24">
        <f>_xlfn.POISSON.DIST(A10,$B$7,TRUE)</f>
        <v>4.0762203978366211E-2</v>
      </c>
    </row>
    <row r="11" spans="1:8" x14ac:dyDescent="0.3">
      <c r="A11" s="23">
        <v>1</v>
      </c>
      <c r="B11" s="18">
        <f t="shared" ref="B11:B12" si="0">_xlfn.POISSON.DIST(A11,$B$7,FALSE)</f>
        <v>0.13043905273077186</v>
      </c>
      <c r="C11" s="24">
        <f t="shared" ref="C11:C12" si="1">_xlfn.POISSON.DIST(A11,$B$7,TRUE)</f>
        <v>0.17120125670913811</v>
      </c>
    </row>
    <row r="12" spans="1:8" ht="15" thickBot="1" x14ac:dyDescent="0.35">
      <c r="A12" s="27">
        <v>2</v>
      </c>
      <c r="B12" s="28">
        <f t="shared" si="0"/>
        <v>0.20870248436923503</v>
      </c>
      <c r="C12" s="29">
        <f t="shared" si="1"/>
        <v>0.3799037410783731</v>
      </c>
    </row>
    <row r="16" spans="1:8" ht="15" thickBot="1" x14ac:dyDescent="0.35"/>
    <row r="17" spans="1:6" x14ac:dyDescent="0.3">
      <c r="A17" s="64" t="s">
        <v>12</v>
      </c>
      <c r="B17" s="65"/>
      <c r="C17" s="65"/>
      <c r="D17" s="65"/>
      <c r="E17" s="65"/>
      <c r="F17" s="66"/>
    </row>
    <row r="18" spans="1:6" ht="15" thickBot="1" x14ac:dyDescent="0.35">
      <c r="A18" s="67"/>
      <c r="B18" s="68"/>
      <c r="C18" s="68"/>
      <c r="D18" s="68"/>
      <c r="E18" s="68"/>
      <c r="F18" s="69"/>
    </row>
    <row r="19" spans="1:6" x14ac:dyDescent="0.3">
      <c r="A19" s="54" t="s">
        <v>13</v>
      </c>
      <c r="B19" s="4">
        <f>C12</f>
        <v>0.3799037410783731</v>
      </c>
    </row>
  </sheetData>
  <mergeCells count="2">
    <mergeCell ref="A1:H4"/>
    <mergeCell ref="A17:F1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C2D47-0EF2-4427-B3B5-4EA9E9F4D7EF}">
  <dimension ref="A1:I18"/>
  <sheetViews>
    <sheetView workbookViewId="0">
      <selection activeCell="M3" sqref="M3"/>
    </sheetView>
  </sheetViews>
  <sheetFormatPr defaultRowHeight="14.4" x14ac:dyDescent="0.3"/>
  <cols>
    <col min="1" max="1" width="12.88671875" customWidth="1"/>
    <col min="3" max="3" width="11.44140625" customWidth="1"/>
  </cols>
  <sheetData>
    <row r="1" spans="1:9" x14ac:dyDescent="0.3">
      <c r="A1" s="70" t="s">
        <v>4</v>
      </c>
      <c r="B1" s="70"/>
      <c r="C1" s="70"/>
      <c r="D1" s="70"/>
      <c r="E1" s="70"/>
      <c r="F1" s="70"/>
      <c r="G1" s="70"/>
      <c r="H1" s="70"/>
      <c r="I1" s="70"/>
    </row>
    <row r="2" spans="1:9" x14ac:dyDescent="0.3">
      <c r="A2" s="70" t="s">
        <v>7</v>
      </c>
      <c r="B2" s="70"/>
      <c r="C2" s="70"/>
      <c r="D2">
        <v>5</v>
      </c>
    </row>
    <row r="3" spans="1:9" x14ac:dyDescent="0.3">
      <c r="A3" s="70" t="s">
        <v>6</v>
      </c>
      <c r="B3" s="70"/>
      <c r="C3" s="70"/>
      <c r="D3">
        <v>0.5</v>
      </c>
    </row>
    <row r="4" spans="1:9" ht="15" thickBot="1" x14ac:dyDescent="0.35"/>
    <row r="5" spans="1:9" x14ac:dyDescent="0.3">
      <c r="A5" s="32" t="s">
        <v>5</v>
      </c>
      <c r="B5" s="33" t="s">
        <v>1</v>
      </c>
      <c r="C5" s="34" t="s">
        <v>2</v>
      </c>
    </row>
    <row r="6" spans="1:9" x14ac:dyDescent="0.3">
      <c r="A6" s="23">
        <v>1</v>
      </c>
      <c r="B6" s="18">
        <f>$D$3*(POWER($D$3,(A6-1)))</f>
        <v>0.5</v>
      </c>
      <c r="C6" s="24">
        <f>SUM($B$6:B6)</f>
        <v>0.5</v>
      </c>
    </row>
    <row r="7" spans="1:9" x14ac:dyDescent="0.3">
      <c r="A7" s="23">
        <v>2</v>
      </c>
      <c r="B7" s="18">
        <f t="shared" ref="B7:B10" si="0">$D$3*(POWER($D$3,(A7-1)))</f>
        <v>0.25</v>
      </c>
      <c r="C7" s="24">
        <f>SUM($B$6:B7)</f>
        <v>0.75</v>
      </c>
    </row>
    <row r="8" spans="1:9" x14ac:dyDescent="0.3">
      <c r="A8" s="23">
        <v>3</v>
      </c>
      <c r="B8" s="18">
        <f t="shared" si="0"/>
        <v>0.125</v>
      </c>
      <c r="C8" s="24">
        <f>SUM($B$6:B8)</f>
        <v>0.875</v>
      </c>
    </row>
    <row r="9" spans="1:9" x14ac:dyDescent="0.3">
      <c r="A9" s="23">
        <v>4</v>
      </c>
      <c r="B9" s="18">
        <f t="shared" si="0"/>
        <v>6.25E-2</v>
      </c>
      <c r="C9" s="24">
        <f>SUM($B$6:B9)</f>
        <v>0.9375</v>
      </c>
    </row>
    <row r="10" spans="1:9" ht="15" thickBot="1" x14ac:dyDescent="0.35">
      <c r="A10" s="27">
        <v>5</v>
      </c>
      <c r="B10" s="53">
        <f t="shared" si="0"/>
        <v>3.125E-2</v>
      </c>
      <c r="C10" s="29">
        <f>SUM($B$6:B10)</f>
        <v>0.96875</v>
      </c>
    </row>
    <row r="17" spans="1:2" ht="15" thickBot="1" x14ac:dyDescent="0.35"/>
    <row r="18" spans="1:2" ht="15" thickBot="1" x14ac:dyDescent="0.35">
      <c r="A18" s="55" t="s">
        <v>41</v>
      </c>
      <c r="B18" s="37">
        <f>B10</f>
        <v>3.125E-2</v>
      </c>
    </row>
  </sheetData>
  <mergeCells count="3">
    <mergeCell ref="A1:I1"/>
    <mergeCell ref="A3:C3"/>
    <mergeCell ref="A2:C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344E5-D9DE-4ACA-956B-55D0668F36F5}">
  <dimension ref="A1:I17"/>
  <sheetViews>
    <sheetView workbookViewId="0">
      <selection activeCell="H3" sqref="H3"/>
    </sheetView>
  </sheetViews>
  <sheetFormatPr defaultRowHeight="14.4" x14ac:dyDescent="0.3"/>
  <sheetData>
    <row r="1" spans="1:9" ht="28.8" customHeight="1" x14ac:dyDescent="0.3">
      <c r="A1" s="62" t="s">
        <v>20</v>
      </c>
      <c r="B1" s="62"/>
      <c r="C1" s="62"/>
      <c r="D1" s="62"/>
      <c r="E1" s="62"/>
      <c r="F1" s="62"/>
      <c r="G1" s="62"/>
      <c r="H1" s="62"/>
      <c r="I1" s="62"/>
    </row>
    <row r="2" spans="1:9" ht="15" thickBot="1" x14ac:dyDescent="0.35"/>
    <row r="3" spans="1:9" x14ac:dyDescent="0.3">
      <c r="D3" s="6" t="s">
        <v>17</v>
      </c>
      <c r="E3" s="7" t="s">
        <v>18</v>
      </c>
      <c r="F3" s="8">
        <v>50</v>
      </c>
    </row>
    <row r="4" spans="1:9" x14ac:dyDescent="0.3">
      <c r="D4" s="9" t="s">
        <v>16</v>
      </c>
      <c r="F4" s="10"/>
    </row>
    <row r="5" spans="1:9" ht="15" thickBot="1" x14ac:dyDescent="0.35">
      <c r="D5" s="11"/>
      <c r="E5" s="35" t="s">
        <v>19</v>
      </c>
      <c r="F5" s="12">
        <f>1/F3</f>
        <v>0.02</v>
      </c>
    </row>
    <row r="6" spans="1:9" x14ac:dyDescent="0.3">
      <c r="A6" s="32" t="s">
        <v>8</v>
      </c>
      <c r="B6" s="33" t="s">
        <v>15</v>
      </c>
      <c r="C6" s="34" t="s">
        <v>14</v>
      </c>
    </row>
    <row r="7" spans="1:9" x14ac:dyDescent="0.3">
      <c r="A7" s="23">
        <v>120</v>
      </c>
      <c r="B7" s="18">
        <f>$F$5</f>
        <v>0.02</v>
      </c>
      <c r="C7" s="24">
        <f>(A7-$A$7)/$F$3</f>
        <v>0</v>
      </c>
    </row>
    <row r="8" spans="1:9" x14ac:dyDescent="0.3">
      <c r="A8" s="23">
        <v>130</v>
      </c>
      <c r="B8" s="18">
        <f t="shared" ref="B8:B12" si="0">$F$5</f>
        <v>0.02</v>
      </c>
      <c r="C8" s="24">
        <f t="shared" ref="C8:C12" si="1">(A8-$A$7)/$F$3</f>
        <v>0.2</v>
      </c>
    </row>
    <row r="9" spans="1:9" x14ac:dyDescent="0.3">
      <c r="A9" s="23">
        <v>140</v>
      </c>
      <c r="B9" s="18">
        <f t="shared" si="0"/>
        <v>0.02</v>
      </c>
      <c r="C9" s="24">
        <f t="shared" si="1"/>
        <v>0.4</v>
      </c>
    </row>
    <row r="10" spans="1:9" x14ac:dyDescent="0.3">
      <c r="A10" s="23">
        <v>150</v>
      </c>
      <c r="B10" s="18">
        <f t="shared" si="0"/>
        <v>0.02</v>
      </c>
      <c r="C10" s="24">
        <f t="shared" si="1"/>
        <v>0.6</v>
      </c>
    </row>
    <row r="11" spans="1:9" x14ac:dyDescent="0.3">
      <c r="A11" s="23">
        <v>160</v>
      </c>
      <c r="B11" s="18">
        <f t="shared" si="0"/>
        <v>0.02</v>
      </c>
      <c r="C11" s="24">
        <f t="shared" si="1"/>
        <v>0.8</v>
      </c>
    </row>
    <row r="12" spans="1:9" ht="15" thickBot="1" x14ac:dyDescent="0.35">
      <c r="A12" s="27">
        <v>170</v>
      </c>
      <c r="B12" s="28">
        <f t="shared" si="0"/>
        <v>0.02</v>
      </c>
      <c r="C12" s="29">
        <f t="shared" si="1"/>
        <v>1</v>
      </c>
    </row>
    <row r="14" spans="1:9" ht="15" thickBot="1" x14ac:dyDescent="0.35"/>
    <row r="15" spans="1:9" x14ac:dyDescent="0.3">
      <c r="A15" s="64" t="s">
        <v>21</v>
      </c>
      <c r="B15" s="65"/>
      <c r="C15" s="65"/>
      <c r="D15" s="65"/>
      <c r="E15" s="65"/>
      <c r="F15" s="66"/>
    </row>
    <row r="16" spans="1:9" ht="15" thickBot="1" x14ac:dyDescent="0.35">
      <c r="A16" s="67"/>
      <c r="B16" s="68"/>
      <c r="C16" s="68"/>
      <c r="D16" s="68"/>
      <c r="E16" s="68"/>
      <c r="F16" s="69"/>
    </row>
    <row r="17" spans="1:2" ht="15" thickBot="1" x14ac:dyDescent="0.35">
      <c r="A17" s="56" t="s">
        <v>13</v>
      </c>
      <c r="B17" s="38">
        <f>1-C10</f>
        <v>0.4</v>
      </c>
    </row>
  </sheetData>
  <mergeCells count="2">
    <mergeCell ref="A1:I1"/>
    <mergeCell ref="A15:F1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95E31-EC26-4DE1-A5FD-403E25D1E8E2}">
  <dimension ref="A1:G24"/>
  <sheetViews>
    <sheetView zoomScale="88" workbookViewId="0">
      <selection activeCell="C33" sqref="C33"/>
    </sheetView>
  </sheetViews>
  <sheetFormatPr defaultRowHeight="14.4" x14ac:dyDescent="0.3"/>
  <sheetData>
    <row r="1" spans="1:7" ht="15" customHeight="1" x14ac:dyDescent="0.3">
      <c r="A1" s="71" t="s">
        <v>43</v>
      </c>
      <c r="B1" s="72"/>
      <c r="C1" s="72"/>
      <c r="D1" s="72"/>
      <c r="E1" s="72"/>
      <c r="F1" s="72"/>
      <c r="G1" s="72"/>
    </row>
    <row r="2" spans="1:7" x14ac:dyDescent="0.3">
      <c r="A2" s="72"/>
      <c r="B2" s="72"/>
      <c r="C2" s="72"/>
      <c r="D2" s="72"/>
      <c r="E2" s="72"/>
      <c r="F2" s="72"/>
      <c r="G2" s="72"/>
    </row>
    <row r="3" spans="1:7" x14ac:dyDescent="0.3">
      <c r="A3" s="72"/>
      <c r="B3" s="72"/>
      <c r="C3" s="72"/>
      <c r="D3" s="72"/>
      <c r="E3" s="72"/>
      <c r="F3" s="72"/>
      <c r="G3" s="72"/>
    </row>
    <row r="4" spans="1:7" x14ac:dyDescent="0.3">
      <c r="A4" s="72"/>
      <c r="B4" s="72"/>
      <c r="C4" s="72"/>
      <c r="D4" s="72"/>
      <c r="E4" s="72"/>
      <c r="F4" s="72"/>
      <c r="G4" s="72"/>
    </row>
    <row r="6" spans="1:7" ht="15" thickBot="1" x14ac:dyDescent="0.35"/>
    <row r="7" spans="1:7" ht="15" thickBot="1" x14ac:dyDescent="0.35">
      <c r="C7" s="36" t="s">
        <v>22</v>
      </c>
      <c r="D7" s="39">
        <f>1/10</f>
        <v>0.1</v>
      </c>
    </row>
    <row r="8" spans="1:7" ht="15" thickBot="1" x14ac:dyDescent="0.35"/>
    <row r="9" spans="1:7" ht="15" thickBot="1" x14ac:dyDescent="0.35">
      <c r="A9" s="40" t="s">
        <v>8</v>
      </c>
      <c r="B9" s="41" t="s">
        <v>23</v>
      </c>
      <c r="C9" s="42" t="s">
        <v>14</v>
      </c>
    </row>
    <row r="10" spans="1:7" x14ac:dyDescent="0.3">
      <c r="A10" s="20">
        <v>0</v>
      </c>
      <c r="B10" s="21">
        <f>_xlfn.EXPON.DIST(A10,$D$7,FALSE)</f>
        <v>0.1</v>
      </c>
      <c r="C10" s="22">
        <f>_xlfn.EXPON.DIST(A10,$D$7,TRUE)</f>
        <v>0</v>
      </c>
    </row>
    <row r="11" spans="1:7" x14ac:dyDescent="0.3">
      <c r="A11" s="23">
        <v>1</v>
      </c>
      <c r="B11" s="18">
        <f t="shared" ref="B11:B15" si="0">_xlfn.EXPON.DIST(A11,$D$7,FALSE)</f>
        <v>9.048374180359596E-2</v>
      </c>
      <c r="C11" s="24">
        <f t="shared" ref="C11:C15" si="1">_xlfn.EXPON.DIST(A11,$D$7,TRUE)</f>
        <v>9.5162581964040427E-2</v>
      </c>
    </row>
    <row r="12" spans="1:7" x14ac:dyDescent="0.3">
      <c r="A12" s="23">
        <v>2</v>
      </c>
      <c r="B12" s="18">
        <f t="shared" si="0"/>
        <v>8.1873075307798193E-2</v>
      </c>
      <c r="C12" s="24">
        <f t="shared" si="1"/>
        <v>0.18126924692201815</v>
      </c>
    </row>
    <row r="13" spans="1:7" x14ac:dyDescent="0.3">
      <c r="A13" s="23">
        <v>3</v>
      </c>
      <c r="B13" s="18">
        <f t="shared" si="0"/>
        <v>7.4081822068171793E-2</v>
      </c>
      <c r="C13" s="24">
        <f t="shared" si="1"/>
        <v>0.25918177931828218</v>
      </c>
    </row>
    <row r="14" spans="1:7" x14ac:dyDescent="0.3">
      <c r="A14" s="23">
        <v>4</v>
      </c>
      <c r="B14" s="18">
        <f t="shared" si="0"/>
        <v>6.7032004603563941E-2</v>
      </c>
      <c r="C14" s="24">
        <f t="shared" si="1"/>
        <v>0.32967995396436073</v>
      </c>
    </row>
    <row r="15" spans="1:7" x14ac:dyDescent="0.3">
      <c r="A15" s="23">
        <v>5</v>
      </c>
      <c r="B15" s="18">
        <f t="shared" si="0"/>
        <v>6.0653065971263347E-2</v>
      </c>
      <c r="C15" s="24">
        <f t="shared" si="1"/>
        <v>0.39346934028736658</v>
      </c>
    </row>
    <row r="16" spans="1:7" x14ac:dyDescent="0.3">
      <c r="A16" s="23">
        <v>6</v>
      </c>
      <c r="B16" s="18">
        <f t="shared" ref="B16:B20" si="2">_xlfn.EXPON.DIST(A16,$D$7,FALSE)</f>
        <v>5.4881163609402643E-2</v>
      </c>
      <c r="C16" s="24">
        <f t="shared" ref="C16:C20" si="3">_xlfn.EXPON.DIST(A16,$D$7,TRUE)</f>
        <v>0.45118836390597356</v>
      </c>
    </row>
    <row r="17" spans="1:5" x14ac:dyDescent="0.3">
      <c r="A17" s="23">
        <v>7</v>
      </c>
      <c r="B17" s="18">
        <f t="shared" si="2"/>
        <v>4.9658530379140947E-2</v>
      </c>
      <c r="C17" s="24">
        <f t="shared" si="3"/>
        <v>0.50341469620859058</v>
      </c>
    </row>
    <row r="18" spans="1:5" x14ac:dyDescent="0.3">
      <c r="A18" s="23">
        <v>8</v>
      </c>
      <c r="B18" s="18">
        <f t="shared" si="2"/>
        <v>4.4932896411722156E-2</v>
      </c>
      <c r="C18" s="24">
        <f t="shared" si="3"/>
        <v>0.55067103588277844</v>
      </c>
    </row>
    <row r="19" spans="1:5" x14ac:dyDescent="0.3">
      <c r="A19" s="23">
        <v>9</v>
      </c>
      <c r="B19" s="18">
        <f t="shared" si="2"/>
        <v>4.0656965974059912E-2</v>
      </c>
      <c r="C19" s="24">
        <f t="shared" si="3"/>
        <v>0.59343034025940089</v>
      </c>
    </row>
    <row r="20" spans="1:5" ht="15" thickBot="1" x14ac:dyDescent="0.35">
      <c r="A20" s="27">
        <v>10</v>
      </c>
      <c r="B20" s="28">
        <f t="shared" si="2"/>
        <v>3.6787944117144235E-2</v>
      </c>
      <c r="C20" s="29">
        <f t="shared" si="3"/>
        <v>0.63212055882855767</v>
      </c>
    </row>
    <row r="21" spans="1:5" x14ac:dyDescent="0.3">
      <c r="A21" s="73" t="s">
        <v>24</v>
      </c>
      <c r="B21" s="62"/>
      <c r="C21" s="62"/>
      <c r="D21" s="65"/>
      <c r="E21" s="66"/>
    </row>
    <row r="22" spans="1:5" x14ac:dyDescent="0.3">
      <c r="A22" s="73"/>
      <c r="B22" s="62"/>
      <c r="C22" s="62"/>
      <c r="D22" s="62"/>
      <c r="E22" s="74"/>
    </row>
    <row r="23" spans="1:5" ht="15" thickBot="1" x14ac:dyDescent="0.35">
      <c r="A23" s="67"/>
      <c r="B23" s="68"/>
      <c r="C23" s="68"/>
      <c r="D23" s="68"/>
      <c r="E23" s="69"/>
    </row>
    <row r="24" spans="1:5" x14ac:dyDescent="0.3">
      <c r="A24" s="54" t="s">
        <v>13</v>
      </c>
      <c r="B24" s="4">
        <f>C18-C16</f>
        <v>9.9482671976804882E-2</v>
      </c>
    </row>
  </sheetData>
  <mergeCells count="2">
    <mergeCell ref="A1:G4"/>
    <mergeCell ref="A21:E2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77885-77EF-4BCD-8040-0DA8FF2D9B7F}">
  <dimension ref="A1:G20"/>
  <sheetViews>
    <sheetView workbookViewId="0">
      <selection activeCell="B20" sqref="B20"/>
    </sheetView>
  </sheetViews>
  <sheetFormatPr defaultRowHeight="14.4" x14ac:dyDescent="0.3"/>
  <sheetData>
    <row r="1" spans="1:7" ht="14.4" customHeight="1" x14ac:dyDescent="0.3">
      <c r="A1" s="75" t="s">
        <v>36</v>
      </c>
      <c r="B1" s="76"/>
      <c r="C1" s="76"/>
      <c r="D1" s="76"/>
      <c r="E1" s="76"/>
      <c r="F1" s="76"/>
      <c r="G1" s="77"/>
    </row>
    <row r="2" spans="1:7" x14ac:dyDescent="0.3">
      <c r="A2" s="78"/>
      <c r="B2" s="79"/>
      <c r="C2" s="79"/>
      <c r="D2" s="79"/>
      <c r="E2" s="79"/>
      <c r="F2" s="79"/>
      <c r="G2" s="80"/>
    </row>
    <row r="3" spans="1:7" x14ac:dyDescent="0.3">
      <c r="A3" s="78"/>
      <c r="B3" s="79"/>
      <c r="C3" s="79"/>
      <c r="D3" s="79"/>
      <c r="E3" s="79"/>
      <c r="F3" s="79"/>
      <c r="G3" s="80"/>
    </row>
    <row r="4" spans="1:7" x14ac:dyDescent="0.3">
      <c r="A4" s="78"/>
      <c r="B4" s="79"/>
      <c r="C4" s="79"/>
      <c r="D4" s="79"/>
      <c r="E4" s="79"/>
      <c r="F4" s="79"/>
      <c r="G4" s="80"/>
    </row>
    <row r="5" spans="1:7" ht="15" thickBot="1" x14ac:dyDescent="0.35">
      <c r="A5" s="81"/>
      <c r="B5" s="82"/>
      <c r="C5" s="82"/>
      <c r="D5" s="82"/>
      <c r="E5" s="82"/>
      <c r="F5" s="82"/>
      <c r="G5" s="83"/>
    </row>
    <row r="6" spans="1:7" x14ac:dyDescent="0.3">
      <c r="D6" s="84" t="s">
        <v>39</v>
      </c>
      <c r="E6" s="85"/>
      <c r="F6" s="51">
        <v>15</v>
      </c>
    </row>
    <row r="7" spans="1:7" ht="15" thickBot="1" x14ac:dyDescent="0.35">
      <c r="D7" s="86" t="s">
        <v>38</v>
      </c>
      <c r="E7" s="87"/>
      <c r="F7" s="52">
        <v>50</v>
      </c>
    </row>
    <row r="8" spans="1:7" x14ac:dyDescent="0.3">
      <c r="A8" s="40" t="s">
        <v>40</v>
      </c>
      <c r="B8" s="41" t="s">
        <v>37</v>
      </c>
      <c r="C8" s="42" t="s">
        <v>14</v>
      </c>
    </row>
    <row r="9" spans="1:7" x14ac:dyDescent="0.3">
      <c r="A9" s="13">
        <v>10</v>
      </c>
      <c r="B9" s="1">
        <f>_xlfn.NORM.DIST(A9,$F$7,$F$6,FALSE)</f>
        <v>7.597324015864961E-4</v>
      </c>
      <c r="C9" s="14">
        <f>_xlfn.NORM.DIST(A9,$F$7,$F$6,TRUE)</f>
        <v>3.8303805675897356E-3</v>
      </c>
    </row>
    <row r="10" spans="1:7" x14ac:dyDescent="0.3">
      <c r="A10" s="13">
        <v>20</v>
      </c>
      <c r="B10" s="1">
        <f t="shared" ref="B10:B15" si="0">_xlfn.NORM.DIST(A10,$F$7,$F$6,FALSE)</f>
        <v>3.5993977675458709E-3</v>
      </c>
      <c r="C10" s="14">
        <f t="shared" ref="C10:C15" si="1">_xlfn.NORM.DIST(A10,$F$7,$F$6,TRUE)</f>
        <v>2.2750131948179191E-2</v>
      </c>
    </row>
    <row r="11" spans="1:7" x14ac:dyDescent="0.3">
      <c r="A11" s="13">
        <v>30</v>
      </c>
      <c r="B11" s="1">
        <f t="shared" si="0"/>
        <v>1.0934004978399576E-2</v>
      </c>
      <c r="C11" s="14">
        <f t="shared" si="1"/>
        <v>9.1211219725867876E-2</v>
      </c>
    </row>
    <row r="12" spans="1:7" x14ac:dyDescent="0.3">
      <c r="A12" s="13">
        <v>40</v>
      </c>
      <c r="B12" s="1">
        <f t="shared" si="0"/>
        <v>2.129653370149015E-2</v>
      </c>
      <c r="C12" s="14">
        <f t="shared" si="1"/>
        <v>0.25249253754692291</v>
      </c>
    </row>
    <row r="13" spans="1:7" x14ac:dyDescent="0.3">
      <c r="A13" s="13">
        <v>50</v>
      </c>
      <c r="B13" s="1">
        <f t="shared" si="0"/>
        <v>2.6596152026762181E-2</v>
      </c>
      <c r="C13" s="14">
        <f t="shared" si="1"/>
        <v>0.5</v>
      </c>
    </row>
    <row r="14" spans="1:7" x14ac:dyDescent="0.3">
      <c r="A14" s="13">
        <v>60</v>
      </c>
      <c r="B14" s="1">
        <f t="shared" si="0"/>
        <v>2.129653370149015E-2</v>
      </c>
      <c r="C14" s="14">
        <f t="shared" si="1"/>
        <v>0.74750746245307709</v>
      </c>
    </row>
    <row r="15" spans="1:7" ht="15" thickBot="1" x14ac:dyDescent="0.35">
      <c r="A15" s="15">
        <v>70</v>
      </c>
      <c r="B15" s="16">
        <f t="shared" si="0"/>
        <v>1.0934004978399576E-2</v>
      </c>
      <c r="C15" s="17">
        <f t="shared" si="1"/>
        <v>0.90878878027413212</v>
      </c>
    </row>
    <row r="17" spans="1:6" ht="15" thickBot="1" x14ac:dyDescent="0.35"/>
    <row r="18" spans="1:6" ht="16.2" customHeight="1" x14ac:dyDescent="0.3">
      <c r="A18" s="64" t="s">
        <v>42</v>
      </c>
      <c r="B18" s="65"/>
      <c r="C18" s="65"/>
      <c r="D18" s="65"/>
      <c r="E18" s="65"/>
      <c r="F18" s="66"/>
    </row>
    <row r="19" spans="1:6" ht="15" thickBot="1" x14ac:dyDescent="0.35">
      <c r="A19" s="67"/>
      <c r="B19" s="68"/>
      <c r="C19" s="68"/>
      <c r="D19" s="68"/>
      <c r="E19" s="68"/>
      <c r="F19" s="69"/>
    </row>
    <row r="20" spans="1:6" ht="15" thickBot="1" x14ac:dyDescent="0.35">
      <c r="A20" s="55" t="s">
        <v>41</v>
      </c>
      <c r="B20" s="37">
        <f>C15-C13</f>
        <v>0.40878878027413212</v>
      </c>
    </row>
  </sheetData>
  <mergeCells count="4">
    <mergeCell ref="A1:G5"/>
    <mergeCell ref="D6:E6"/>
    <mergeCell ref="A18:F19"/>
    <mergeCell ref="D7:E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9F842-CFDA-45AB-8B92-7E1BF24D2478}">
  <dimension ref="A1:L100"/>
  <sheetViews>
    <sheetView workbookViewId="0">
      <selection activeCell="A9" sqref="A9"/>
    </sheetView>
  </sheetViews>
  <sheetFormatPr defaultColWidth="14.44140625" defaultRowHeight="15" customHeight="1" x14ac:dyDescent="0.3"/>
  <cols>
    <col min="1" max="1" width="11.44140625" style="2" customWidth="1"/>
    <col min="2" max="2" width="8.88671875" style="2" customWidth="1"/>
    <col min="3" max="3" width="20.44140625" style="2" customWidth="1"/>
    <col min="4" max="4" width="20.77734375" style="2" customWidth="1"/>
    <col min="5" max="12" width="8.6640625" style="2" customWidth="1"/>
    <col min="13" max="16384" width="14.44140625" style="2"/>
  </cols>
  <sheetData>
    <row r="1" spans="1:12" ht="14.25" customHeight="1" thickBot="1" x14ac:dyDescent="0.35">
      <c r="A1" s="3"/>
      <c r="B1" s="3"/>
    </row>
    <row r="2" spans="1:12" ht="14.25" customHeight="1" thickBot="1" x14ac:dyDescent="0.35">
      <c r="A2" s="43" t="s">
        <v>29</v>
      </c>
      <c r="B2" s="44" t="s">
        <v>28</v>
      </c>
      <c r="C2" s="57"/>
      <c r="D2" s="57"/>
    </row>
    <row r="3" spans="1:12" ht="14.25" customHeight="1" thickBot="1" x14ac:dyDescent="0.35">
      <c r="A3" s="49" t="s">
        <v>8</v>
      </c>
      <c r="B3" s="50" t="s">
        <v>27</v>
      </c>
      <c r="C3" s="58" t="s">
        <v>45</v>
      </c>
      <c r="D3" s="59" t="s">
        <v>46</v>
      </c>
    </row>
    <row r="4" spans="1:12" ht="14.25" customHeight="1" thickBot="1" x14ac:dyDescent="0.35">
      <c r="A4" s="45">
        <v>21</v>
      </c>
      <c r="B4" s="46">
        <v>19</v>
      </c>
      <c r="C4" s="60">
        <f>PEARSON(A4:A10,B4:B10)</f>
        <v>0.99453163102702957</v>
      </c>
      <c r="D4" s="61">
        <f>CORREL(A4:A10,B4:B10)</f>
        <v>0.99453163102702957</v>
      </c>
    </row>
    <row r="5" spans="1:12" ht="14.25" customHeight="1" x14ac:dyDescent="0.3">
      <c r="A5" s="45">
        <v>24</v>
      </c>
      <c r="B5" s="46">
        <v>21</v>
      </c>
    </row>
    <row r="6" spans="1:12" ht="14.25" customHeight="1" x14ac:dyDescent="0.3">
      <c r="A6" s="45">
        <v>27</v>
      </c>
      <c r="B6" s="46">
        <v>25</v>
      </c>
    </row>
    <row r="7" spans="1:12" ht="14.25" customHeight="1" x14ac:dyDescent="0.3">
      <c r="A7" s="45">
        <v>29</v>
      </c>
      <c r="B7" s="46">
        <v>26</v>
      </c>
      <c r="C7" s="2" t="s">
        <v>53</v>
      </c>
      <c r="D7" s="2">
        <f>_xlfn.COVARIANCE.S(A4:A10,B4:B10)</f>
        <v>32.642857142857146</v>
      </c>
    </row>
    <row r="8" spans="1:12" ht="14.25" customHeight="1" x14ac:dyDescent="0.3">
      <c r="A8" s="45">
        <v>31</v>
      </c>
      <c r="B8" s="46">
        <v>29</v>
      </c>
    </row>
    <row r="9" spans="1:12" ht="14.25" customHeight="1" x14ac:dyDescent="0.3">
      <c r="A9" s="45">
        <v>35</v>
      </c>
      <c r="B9" s="46">
        <v>32</v>
      </c>
    </row>
    <row r="10" spans="1:12" ht="14.25" customHeight="1" thickBot="1" x14ac:dyDescent="0.35">
      <c r="A10" s="47">
        <v>38</v>
      </c>
      <c r="B10" s="48">
        <v>34</v>
      </c>
    </row>
    <row r="11" spans="1:12" ht="14.25" customHeight="1" x14ac:dyDescent="0.3">
      <c r="A11" s="3"/>
      <c r="B11" s="3"/>
    </row>
    <row r="12" spans="1:12" ht="14.25" customHeight="1" x14ac:dyDescent="0.3">
      <c r="A12" s="3"/>
      <c r="B12" s="3"/>
    </row>
    <row r="13" spans="1:12" ht="14.25" customHeight="1" thickBot="1" x14ac:dyDescent="0.35">
      <c r="A13" s="3"/>
      <c r="B13" s="3"/>
    </row>
    <row r="14" spans="1:12" ht="44.25" customHeight="1" thickBot="1" x14ac:dyDescent="0.35">
      <c r="A14" s="88" t="s">
        <v>26</v>
      </c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90"/>
    </row>
    <row r="15" spans="1:12" ht="14.25" customHeight="1" thickBot="1" x14ac:dyDescent="0.35">
      <c r="A15" s="3"/>
      <c r="B15" s="3"/>
    </row>
    <row r="16" spans="1:12" ht="71.25" customHeight="1" thickBot="1" x14ac:dyDescent="0.35">
      <c r="A16" s="88" t="s">
        <v>25</v>
      </c>
      <c r="B16" s="89"/>
      <c r="C16" s="89"/>
      <c r="D16" s="89"/>
      <c r="E16" s="89"/>
      <c r="F16" s="89"/>
      <c r="G16" s="89"/>
      <c r="H16" s="89"/>
      <c r="I16" s="89"/>
      <c r="J16" s="89"/>
      <c r="K16" s="89"/>
      <c r="L16" s="90"/>
    </row>
    <row r="17" spans="1:2" ht="14.25" customHeight="1" x14ac:dyDescent="0.3">
      <c r="A17" s="3"/>
      <c r="B17" s="3"/>
    </row>
    <row r="18" spans="1:2" ht="14.25" customHeight="1" x14ac:dyDescent="0.3">
      <c r="A18" s="3"/>
      <c r="B18" s="3"/>
    </row>
    <row r="19" spans="1:2" ht="14.25" customHeight="1" x14ac:dyDescent="0.3">
      <c r="A19" s="3"/>
      <c r="B19" s="3"/>
    </row>
    <row r="20" spans="1:2" ht="14.25" customHeight="1" x14ac:dyDescent="0.3">
      <c r="A20" s="3"/>
      <c r="B20" s="3"/>
    </row>
    <row r="21" spans="1:2" ht="14.25" customHeight="1" x14ac:dyDescent="0.3">
      <c r="A21" s="3"/>
      <c r="B21" s="3"/>
    </row>
    <row r="22" spans="1:2" ht="14.25" customHeight="1" x14ac:dyDescent="0.3">
      <c r="A22" s="3"/>
      <c r="B22" s="3"/>
    </row>
    <row r="23" spans="1:2" ht="14.25" customHeight="1" x14ac:dyDescent="0.3">
      <c r="A23" s="3"/>
      <c r="B23" s="3"/>
    </row>
    <row r="24" spans="1:2" ht="14.25" customHeight="1" x14ac:dyDescent="0.3">
      <c r="A24" s="3"/>
      <c r="B24" s="3"/>
    </row>
    <row r="25" spans="1:2" ht="14.25" customHeight="1" x14ac:dyDescent="0.3">
      <c r="A25" s="3"/>
      <c r="B25" s="3"/>
    </row>
    <row r="26" spans="1:2" ht="14.25" customHeight="1" x14ac:dyDescent="0.3">
      <c r="A26" s="3"/>
      <c r="B26" s="3"/>
    </row>
    <row r="27" spans="1:2" ht="14.25" customHeight="1" x14ac:dyDescent="0.3">
      <c r="A27" s="3"/>
      <c r="B27" s="3"/>
    </row>
    <row r="28" spans="1:2" ht="14.25" customHeight="1" x14ac:dyDescent="0.3">
      <c r="A28" s="3"/>
      <c r="B28" s="3"/>
    </row>
    <row r="29" spans="1:2" ht="14.25" customHeight="1" x14ac:dyDescent="0.3">
      <c r="A29" s="3"/>
      <c r="B29" s="3"/>
    </row>
    <row r="30" spans="1:2" ht="14.25" customHeight="1" x14ac:dyDescent="0.3">
      <c r="A30" s="3"/>
      <c r="B30" s="3"/>
    </row>
    <row r="31" spans="1:2" ht="14.25" customHeight="1" x14ac:dyDescent="0.3">
      <c r="A31" s="3"/>
      <c r="B31" s="3"/>
    </row>
    <row r="32" spans="1:2" ht="14.25" customHeight="1" x14ac:dyDescent="0.3">
      <c r="A32" s="3"/>
      <c r="B32" s="3"/>
    </row>
    <row r="33" spans="1:2" ht="14.25" customHeight="1" x14ac:dyDescent="0.3">
      <c r="A33" s="3"/>
      <c r="B33" s="3"/>
    </row>
    <row r="34" spans="1:2" ht="14.25" customHeight="1" x14ac:dyDescent="0.3">
      <c r="A34" s="3"/>
      <c r="B34" s="3"/>
    </row>
    <row r="35" spans="1:2" ht="14.25" customHeight="1" x14ac:dyDescent="0.3">
      <c r="A35" s="3"/>
      <c r="B35" s="3"/>
    </row>
    <row r="36" spans="1:2" ht="14.25" customHeight="1" x14ac:dyDescent="0.3">
      <c r="A36" s="3"/>
      <c r="B36" s="3"/>
    </row>
    <row r="37" spans="1:2" ht="14.25" customHeight="1" x14ac:dyDescent="0.3">
      <c r="A37" s="3"/>
      <c r="B37" s="3"/>
    </row>
    <row r="38" spans="1:2" ht="14.25" customHeight="1" x14ac:dyDescent="0.3">
      <c r="A38" s="3"/>
      <c r="B38" s="3"/>
    </row>
    <row r="39" spans="1:2" ht="14.25" customHeight="1" x14ac:dyDescent="0.3">
      <c r="A39" s="3"/>
      <c r="B39" s="3"/>
    </row>
    <row r="40" spans="1:2" ht="14.25" customHeight="1" x14ac:dyDescent="0.3">
      <c r="A40" s="3"/>
      <c r="B40" s="3"/>
    </row>
    <row r="41" spans="1:2" ht="14.25" customHeight="1" x14ac:dyDescent="0.3">
      <c r="A41" s="3"/>
      <c r="B41" s="3"/>
    </row>
    <row r="42" spans="1:2" ht="14.25" customHeight="1" x14ac:dyDescent="0.3">
      <c r="A42" s="3"/>
      <c r="B42" s="3"/>
    </row>
    <row r="43" spans="1:2" ht="14.25" customHeight="1" x14ac:dyDescent="0.3">
      <c r="A43" s="3"/>
      <c r="B43" s="3"/>
    </row>
    <row r="44" spans="1:2" ht="14.25" customHeight="1" x14ac:dyDescent="0.3">
      <c r="A44" s="3"/>
      <c r="B44" s="3"/>
    </row>
    <row r="45" spans="1:2" ht="14.25" customHeight="1" x14ac:dyDescent="0.3">
      <c r="A45" s="3"/>
      <c r="B45" s="3"/>
    </row>
    <row r="46" spans="1:2" ht="14.25" customHeight="1" x14ac:dyDescent="0.3">
      <c r="A46" s="3"/>
      <c r="B46" s="3"/>
    </row>
    <row r="47" spans="1:2" ht="14.25" customHeight="1" x14ac:dyDescent="0.3">
      <c r="A47" s="3"/>
      <c r="B47" s="3"/>
    </row>
    <row r="48" spans="1:2" ht="14.25" customHeight="1" x14ac:dyDescent="0.3">
      <c r="A48" s="3"/>
      <c r="B48" s="3"/>
    </row>
    <row r="49" spans="1:2" ht="14.25" customHeight="1" x14ac:dyDescent="0.3">
      <c r="A49" s="3"/>
      <c r="B49" s="3"/>
    </row>
    <row r="50" spans="1:2" ht="14.25" customHeight="1" x14ac:dyDescent="0.3">
      <c r="A50" s="3"/>
      <c r="B50" s="3"/>
    </row>
    <row r="51" spans="1:2" ht="14.25" customHeight="1" x14ac:dyDescent="0.3">
      <c r="A51" s="3"/>
      <c r="B51" s="3"/>
    </row>
    <row r="52" spans="1:2" ht="14.25" customHeight="1" x14ac:dyDescent="0.3">
      <c r="A52" s="3"/>
      <c r="B52" s="3"/>
    </row>
    <row r="53" spans="1:2" ht="14.25" customHeight="1" x14ac:dyDescent="0.3">
      <c r="A53" s="3"/>
      <c r="B53" s="3"/>
    </row>
    <row r="54" spans="1:2" ht="14.25" customHeight="1" x14ac:dyDescent="0.3">
      <c r="A54" s="3"/>
      <c r="B54" s="3"/>
    </row>
    <row r="55" spans="1:2" ht="14.25" customHeight="1" x14ac:dyDescent="0.3">
      <c r="A55" s="3"/>
      <c r="B55" s="3"/>
    </row>
    <row r="56" spans="1:2" ht="14.25" customHeight="1" x14ac:dyDescent="0.3">
      <c r="A56" s="3"/>
      <c r="B56" s="3"/>
    </row>
    <row r="57" spans="1:2" ht="14.25" customHeight="1" x14ac:dyDescent="0.3">
      <c r="A57" s="3"/>
      <c r="B57" s="3"/>
    </row>
    <row r="58" spans="1:2" ht="14.25" customHeight="1" x14ac:dyDescent="0.3">
      <c r="A58" s="3"/>
      <c r="B58" s="3"/>
    </row>
    <row r="59" spans="1:2" ht="14.25" customHeight="1" x14ac:dyDescent="0.3">
      <c r="A59" s="3"/>
      <c r="B59" s="3"/>
    </row>
    <row r="60" spans="1:2" ht="14.25" customHeight="1" x14ac:dyDescent="0.3">
      <c r="A60" s="3"/>
      <c r="B60" s="3"/>
    </row>
    <row r="61" spans="1:2" ht="14.25" customHeight="1" x14ac:dyDescent="0.3">
      <c r="A61" s="3"/>
      <c r="B61" s="3"/>
    </row>
    <row r="62" spans="1:2" ht="14.25" customHeight="1" x14ac:dyDescent="0.3">
      <c r="A62" s="3"/>
      <c r="B62" s="3"/>
    </row>
    <row r="63" spans="1:2" ht="14.25" customHeight="1" x14ac:dyDescent="0.3">
      <c r="A63" s="3"/>
      <c r="B63" s="3"/>
    </row>
    <row r="64" spans="1:2" ht="14.25" customHeight="1" x14ac:dyDescent="0.3">
      <c r="A64" s="3"/>
      <c r="B64" s="3"/>
    </row>
    <row r="65" spans="1:2" ht="14.25" customHeight="1" x14ac:dyDescent="0.3">
      <c r="A65" s="3"/>
      <c r="B65" s="3"/>
    </row>
    <row r="66" spans="1:2" ht="14.25" customHeight="1" x14ac:dyDescent="0.3">
      <c r="A66" s="3"/>
      <c r="B66" s="3"/>
    </row>
    <row r="67" spans="1:2" ht="14.25" customHeight="1" x14ac:dyDescent="0.3">
      <c r="A67" s="3"/>
      <c r="B67" s="3"/>
    </row>
    <row r="68" spans="1:2" ht="14.25" customHeight="1" x14ac:dyDescent="0.3">
      <c r="A68" s="3"/>
      <c r="B68" s="3"/>
    </row>
    <row r="69" spans="1:2" ht="14.25" customHeight="1" x14ac:dyDescent="0.3">
      <c r="A69" s="3"/>
      <c r="B69" s="3"/>
    </row>
    <row r="70" spans="1:2" ht="14.25" customHeight="1" x14ac:dyDescent="0.3">
      <c r="A70" s="3"/>
      <c r="B70" s="3"/>
    </row>
    <row r="71" spans="1:2" ht="14.25" customHeight="1" x14ac:dyDescent="0.3">
      <c r="A71" s="3"/>
      <c r="B71" s="3"/>
    </row>
    <row r="72" spans="1:2" ht="14.25" customHeight="1" x14ac:dyDescent="0.3">
      <c r="A72" s="3"/>
      <c r="B72" s="3"/>
    </row>
    <row r="73" spans="1:2" ht="14.25" customHeight="1" x14ac:dyDescent="0.3">
      <c r="A73" s="3"/>
      <c r="B73" s="3"/>
    </row>
    <row r="74" spans="1:2" ht="14.25" customHeight="1" x14ac:dyDescent="0.3">
      <c r="A74" s="3"/>
      <c r="B74" s="3"/>
    </row>
    <row r="75" spans="1:2" ht="14.25" customHeight="1" x14ac:dyDescent="0.3">
      <c r="A75" s="3"/>
      <c r="B75" s="3"/>
    </row>
    <row r="76" spans="1:2" ht="14.25" customHeight="1" x14ac:dyDescent="0.3">
      <c r="A76" s="3"/>
      <c r="B76" s="3"/>
    </row>
    <row r="77" spans="1:2" ht="14.25" customHeight="1" x14ac:dyDescent="0.3">
      <c r="A77" s="3"/>
      <c r="B77" s="3"/>
    </row>
    <row r="78" spans="1:2" ht="14.25" customHeight="1" x14ac:dyDescent="0.3">
      <c r="A78" s="3"/>
      <c r="B78" s="3"/>
    </row>
    <row r="79" spans="1:2" ht="14.25" customHeight="1" x14ac:dyDescent="0.3">
      <c r="A79" s="3"/>
      <c r="B79" s="3"/>
    </row>
    <row r="80" spans="1:2" ht="14.25" customHeight="1" x14ac:dyDescent="0.3">
      <c r="A80" s="3"/>
      <c r="B80" s="3"/>
    </row>
    <row r="81" spans="1:2" ht="14.25" customHeight="1" x14ac:dyDescent="0.3">
      <c r="A81" s="3"/>
      <c r="B81" s="3"/>
    </row>
    <row r="82" spans="1:2" ht="14.25" customHeight="1" x14ac:dyDescent="0.3">
      <c r="A82" s="3"/>
      <c r="B82" s="3"/>
    </row>
    <row r="83" spans="1:2" ht="14.25" customHeight="1" x14ac:dyDescent="0.3">
      <c r="A83" s="3"/>
      <c r="B83" s="3"/>
    </row>
    <row r="84" spans="1:2" ht="14.25" customHeight="1" x14ac:dyDescent="0.3">
      <c r="A84" s="3"/>
      <c r="B84" s="3"/>
    </row>
    <row r="85" spans="1:2" ht="14.25" customHeight="1" x14ac:dyDescent="0.3">
      <c r="A85" s="3"/>
      <c r="B85" s="3"/>
    </row>
    <row r="86" spans="1:2" ht="14.25" customHeight="1" x14ac:dyDescent="0.3">
      <c r="A86" s="3"/>
      <c r="B86" s="3"/>
    </row>
    <row r="87" spans="1:2" ht="14.25" customHeight="1" x14ac:dyDescent="0.3">
      <c r="A87" s="3"/>
      <c r="B87" s="3"/>
    </row>
    <row r="88" spans="1:2" ht="14.25" customHeight="1" x14ac:dyDescent="0.3">
      <c r="A88" s="3"/>
      <c r="B88" s="3"/>
    </row>
    <row r="89" spans="1:2" ht="14.25" customHeight="1" x14ac:dyDescent="0.3">
      <c r="A89" s="3"/>
      <c r="B89" s="3"/>
    </row>
    <row r="90" spans="1:2" ht="14.25" customHeight="1" x14ac:dyDescent="0.3">
      <c r="A90" s="3"/>
      <c r="B90" s="3"/>
    </row>
    <row r="91" spans="1:2" ht="14.25" customHeight="1" x14ac:dyDescent="0.3">
      <c r="A91" s="3"/>
      <c r="B91" s="3"/>
    </row>
    <row r="92" spans="1:2" ht="14.25" customHeight="1" x14ac:dyDescent="0.3">
      <c r="A92" s="3"/>
      <c r="B92" s="3"/>
    </row>
    <row r="93" spans="1:2" ht="14.25" customHeight="1" x14ac:dyDescent="0.3">
      <c r="A93" s="3"/>
      <c r="B93" s="3"/>
    </row>
    <row r="94" spans="1:2" ht="14.25" customHeight="1" x14ac:dyDescent="0.3">
      <c r="A94" s="3"/>
      <c r="B94" s="3"/>
    </row>
    <row r="95" spans="1:2" ht="14.25" customHeight="1" x14ac:dyDescent="0.3">
      <c r="A95" s="3"/>
      <c r="B95" s="3"/>
    </row>
    <row r="96" spans="1:2" ht="14.25" customHeight="1" x14ac:dyDescent="0.3">
      <c r="A96" s="3"/>
      <c r="B96" s="3"/>
    </row>
    <row r="97" spans="1:2" ht="14.25" customHeight="1" x14ac:dyDescent="0.3">
      <c r="A97" s="3"/>
      <c r="B97" s="3"/>
    </row>
    <row r="98" spans="1:2" ht="14.25" customHeight="1" x14ac:dyDescent="0.3">
      <c r="A98" s="3"/>
      <c r="B98" s="3"/>
    </row>
    <row r="99" spans="1:2" ht="14.25" customHeight="1" x14ac:dyDescent="0.3">
      <c r="A99" s="3"/>
      <c r="B99" s="3"/>
    </row>
    <row r="100" spans="1:2" ht="14.25" customHeight="1" x14ac:dyDescent="0.3">
      <c r="A100" s="3"/>
      <c r="B100" s="3"/>
    </row>
  </sheetData>
  <mergeCells count="2">
    <mergeCell ref="A14:L14"/>
    <mergeCell ref="A16:L16"/>
  </mergeCells>
  <pageMargins left="0.7" right="0.7" top="0.75" bottom="0.75" header="0" footer="0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2E58B-1083-479D-A996-951369AAC3D5}">
  <dimension ref="A1:I79"/>
  <sheetViews>
    <sheetView tabSelected="1" zoomScale="88" workbookViewId="0">
      <selection activeCell="C19" sqref="C19"/>
    </sheetView>
  </sheetViews>
  <sheetFormatPr defaultRowHeight="14.4" x14ac:dyDescent="0.3"/>
  <cols>
    <col min="1" max="1" width="20.88671875" style="1" customWidth="1"/>
    <col min="2" max="2" width="29.109375" customWidth="1"/>
    <col min="3" max="3" width="26.44140625" customWidth="1"/>
    <col min="4" max="4" width="35.33203125" style="1" customWidth="1"/>
    <col min="5" max="5" width="37.109375" style="1" customWidth="1"/>
  </cols>
  <sheetData>
    <row r="1" spans="1:9" ht="21.6" thickBot="1" x14ac:dyDescent="0.45">
      <c r="A1" s="91" t="s">
        <v>30</v>
      </c>
      <c r="B1" s="91"/>
      <c r="C1" s="91"/>
      <c r="D1" s="91"/>
      <c r="E1" s="91"/>
      <c r="F1" s="1"/>
      <c r="G1" s="1"/>
      <c r="H1" s="1"/>
      <c r="I1" s="1"/>
    </row>
    <row r="2" spans="1:9" x14ac:dyDescent="0.3">
      <c r="A2" s="40" t="s">
        <v>31</v>
      </c>
      <c r="B2" s="41" t="s">
        <v>32</v>
      </c>
      <c r="C2" s="41" t="s">
        <v>33</v>
      </c>
      <c r="D2" s="41" t="s">
        <v>35</v>
      </c>
      <c r="E2" s="42" t="s">
        <v>34</v>
      </c>
      <c r="F2" s="1"/>
      <c r="G2" s="1"/>
      <c r="H2" s="1"/>
      <c r="I2" s="1"/>
    </row>
    <row r="3" spans="1:9" x14ac:dyDescent="0.3">
      <c r="A3" s="13">
        <v>0</v>
      </c>
      <c r="B3" s="1">
        <v>4</v>
      </c>
      <c r="C3" s="1">
        <v>2</v>
      </c>
      <c r="D3" s="1">
        <v>0.75716422009949036</v>
      </c>
      <c r="E3" s="14">
        <v>11.051628260029247</v>
      </c>
      <c r="F3" s="1"/>
      <c r="G3" s="1"/>
      <c r="H3" s="1"/>
      <c r="I3" s="1"/>
    </row>
    <row r="4" spans="1:9" x14ac:dyDescent="0.3">
      <c r="A4" s="13">
        <v>1</v>
      </c>
      <c r="B4" s="1">
        <v>2</v>
      </c>
      <c r="C4" s="1">
        <v>7</v>
      </c>
      <c r="D4" s="1">
        <v>5.8288827173680842</v>
      </c>
      <c r="E4" s="14">
        <v>8.6619968694867566</v>
      </c>
      <c r="F4" s="1"/>
      <c r="G4" s="1"/>
      <c r="H4" s="1"/>
      <c r="I4" s="1"/>
    </row>
    <row r="5" spans="1:9" x14ac:dyDescent="0.3">
      <c r="A5" s="13">
        <v>0</v>
      </c>
      <c r="B5" s="1">
        <v>0</v>
      </c>
      <c r="C5" s="1">
        <v>0</v>
      </c>
      <c r="D5" s="1">
        <v>5.2681051057466357</v>
      </c>
      <c r="E5" s="14">
        <v>10.725754034647252</v>
      </c>
      <c r="F5" s="1"/>
      <c r="G5" s="1"/>
      <c r="H5" s="1"/>
      <c r="I5" s="1"/>
    </row>
    <row r="6" spans="1:9" x14ac:dyDescent="0.3">
      <c r="A6" s="13">
        <v>0</v>
      </c>
      <c r="B6" s="1">
        <v>4</v>
      </c>
      <c r="C6" s="1">
        <v>1</v>
      </c>
      <c r="D6" s="1">
        <v>11.762596514786217</v>
      </c>
      <c r="E6" s="14">
        <v>9.0366131896735169</v>
      </c>
      <c r="F6" s="1"/>
      <c r="G6" s="1"/>
      <c r="H6" s="1"/>
      <c r="I6" s="1"/>
    </row>
    <row r="7" spans="1:9" x14ac:dyDescent="0.3">
      <c r="A7" s="13">
        <v>0</v>
      </c>
      <c r="B7" s="1">
        <v>2</v>
      </c>
      <c r="C7" s="1">
        <v>4</v>
      </c>
      <c r="D7" s="1">
        <v>4.0261543626209289</v>
      </c>
      <c r="E7" s="14">
        <v>9.1930690157460049</v>
      </c>
      <c r="F7" s="1"/>
      <c r="G7" s="1"/>
      <c r="H7" s="1"/>
      <c r="I7" s="1"/>
    </row>
    <row r="8" spans="1:9" x14ac:dyDescent="0.3">
      <c r="A8" s="13">
        <v>1</v>
      </c>
      <c r="B8" s="1">
        <v>3</v>
      </c>
      <c r="C8" s="1">
        <v>2</v>
      </c>
      <c r="D8" s="1">
        <v>10.942258980071413</v>
      </c>
      <c r="E8" s="14">
        <v>12.353040144953411</v>
      </c>
      <c r="F8" s="1"/>
      <c r="G8" s="1"/>
      <c r="H8" s="1"/>
      <c r="I8" s="1"/>
    </row>
    <row r="9" spans="1:9" x14ac:dyDescent="0.3">
      <c r="A9" s="13">
        <v>1</v>
      </c>
      <c r="B9" s="1">
        <v>1</v>
      </c>
      <c r="C9" s="1">
        <v>4</v>
      </c>
      <c r="D9" s="1">
        <v>4.7265541550950649</v>
      </c>
      <c r="E9" s="14">
        <v>10.520103640155867</v>
      </c>
      <c r="F9" s="1"/>
      <c r="G9" s="1"/>
      <c r="H9" s="1"/>
      <c r="I9" s="1"/>
    </row>
    <row r="10" spans="1:9" x14ac:dyDescent="0.3">
      <c r="A10" s="13">
        <v>1</v>
      </c>
      <c r="B10" s="1">
        <v>5</v>
      </c>
      <c r="C10" s="1">
        <v>4</v>
      </c>
      <c r="D10" s="1">
        <v>0.30671102023377184</v>
      </c>
      <c r="E10" s="14">
        <v>9.173278411035426</v>
      </c>
      <c r="F10" s="1"/>
      <c r="G10" s="1"/>
      <c r="H10" s="1"/>
      <c r="I10" s="1"/>
    </row>
    <row r="11" spans="1:9" x14ac:dyDescent="0.3">
      <c r="A11" s="13">
        <v>1</v>
      </c>
      <c r="B11" s="1">
        <v>2</v>
      </c>
      <c r="C11" s="1">
        <v>2</v>
      </c>
      <c r="D11" s="1">
        <v>13.67748039185766</v>
      </c>
      <c r="E11" s="14">
        <v>8.3534507919102907</v>
      </c>
      <c r="F11" s="1"/>
      <c r="G11" s="1"/>
      <c r="H11" s="1"/>
      <c r="I11" s="1"/>
    </row>
    <row r="12" spans="1:9" x14ac:dyDescent="0.3">
      <c r="A12" s="13">
        <v>1</v>
      </c>
      <c r="B12" s="1">
        <v>5</v>
      </c>
      <c r="C12" s="1">
        <v>2</v>
      </c>
      <c r="D12" s="1">
        <v>8.0014954069643238</v>
      </c>
      <c r="E12" s="14">
        <v>10.063580500864191</v>
      </c>
      <c r="F12" s="1"/>
      <c r="G12" s="1"/>
      <c r="H12" s="1"/>
      <c r="I12" s="1"/>
    </row>
    <row r="13" spans="1:9" x14ac:dyDescent="0.3">
      <c r="A13" s="13">
        <v>1</v>
      </c>
      <c r="B13" s="1">
        <v>4</v>
      </c>
      <c r="C13" s="1">
        <v>2</v>
      </c>
      <c r="D13" s="1">
        <v>4.918820764793848</v>
      </c>
      <c r="E13" s="14">
        <v>13.926397766917944</v>
      </c>
      <c r="F13" s="1"/>
      <c r="G13" s="1"/>
      <c r="H13" s="1"/>
      <c r="I13" s="1"/>
    </row>
    <row r="14" spans="1:9" x14ac:dyDescent="0.3">
      <c r="A14" s="13">
        <v>1</v>
      </c>
      <c r="B14" s="1">
        <v>3</v>
      </c>
      <c r="C14" s="1">
        <v>4</v>
      </c>
      <c r="D14" s="1">
        <v>12.408978545487839</v>
      </c>
      <c r="E14" s="14">
        <v>10.723630364518613</v>
      </c>
      <c r="F14" s="1"/>
      <c r="G14" s="1"/>
      <c r="H14" s="1"/>
      <c r="I14" s="1"/>
    </row>
    <row r="15" spans="1:9" x14ac:dyDescent="0.3">
      <c r="A15" s="13">
        <v>1</v>
      </c>
      <c r="B15" s="1">
        <v>3</v>
      </c>
      <c r="C15" s="1">
        <v>2</v>
      </c>
      <c r="D15" s="1">
        <v>8.976561784722433</v>
      </c>
      <c r="E15" s="14">
        <v>9.2662333170301281</v>
      </c>
      <c r="F15" s="1"/>
      <c r="G15" s="1"/>
      <c r="H15" s="1"/>
      <c r="I15" s="1"/>
    </row>
    <row r="16" spans="1:9" x14ac:dyDescent="0.3">
      <c r="A16" s="13">
        <v>1</v>
      </c>
      <c r="B16" s="1">
        <v>3</v>
      </c>
      <c r="C16" s="1">
        <v>6</v>
      </c>
      <c r="D16" s="1">
        <v>3.3733634449293497</v>
      </c>
      <c r="E16" s="14">
        <v>13.197583282599226</v>
      </c>
      <c r="F16" s="1"/>
      <c r="G16" s="1"/>
      <c r="H16" s="1"/>
      <c r="I16" s="1"/>
    </row>
    <row r="17" spans="1:9" x14ac:dyDescent="0.3">
      <c r="A17" s="13">
        <v>1</v>
      </c>
      <c r="B17" s="1">
        <v>1</v>
      </c>
      <c r="C17" s="1">
        <v>4</v>
      </c>
      <c r="D17" s="1">
        <v>11.74108096560564</v>
      </c>
      <c r="E17" s="14">
        <v>12.038887032540515</v>
      </c>
      <c r="F17" s="1"/>
      <c r="G17" s="1"/>
      <c r="H17" s="1"/>
      <c r="I17" s="1"/>
    </row>
    <row r="18" spans="1:9" x14ac:dyDescent="0.3">
      <c r="A18" s="13">
        <v>0</v>
      </c>
      <c r="B18" s="1">
        <v>4</v>
      </c>
      <c r="C18" s="1">
        <v>2</v>
      </c>
      <c r="D18" s="1">
        <v>7.8856776635029151</v>
      </c>
      <c r="E18" s="14">
        <v>6.3691698212642223</v>
      </c>
      <c r="F18" s="1"/>
      <c r="G18" s="1"/>
      <c r="H18" s="1"/>
      <c r="I18" s="1"/>
    </row>
    <row r="19" spans="1:9" x14ac:dyDescent="0.3">
      <c r="A19" s="13">
        <v>1</v>
      </c>
      <c r="B19" s="1">
        <v>2</v>
      </c>
      <c r="C19" s="1">
        <v>3</v>
      </c>
      <c r="D19" s="1">
        <v>5.4480117191076385</v>
      </c>
      <c r="E19" s="14">
        <v>10.65995664044749</v>
      </c>
      <c r="F19" s="1"/>
      <c r="G19" s="1"/>
      <c r="H19" s="1"/>
      <c r="I19" s="1"/>
    </row>
    <row r="20" spans="1:9" x14ac:dyDescent="0.3">
      <c r="A20" s="13">
        <v>0</v>
      </c>
      <c r="B20" s="1">
        <v>2</v>
      </c>
      <c r="C20" s="1">
        <v>3</v>
      </c>
      <c r="D20" s="1">
        <v>3.0542924283577992</v>
      </c>
      <c r="E20" s="14">
        <v>9.2659058989374898</v>
      </c>
      <c r="F20" s="1"/>
      <c r="G20" s="1"/>
      <c r="H20" s="1"/>
      <c r="I20" s="1"/>
    </row>
    <row r="21" spans="1:9" x14ac:dyDescent="0.3">
      <c r="A21" s="13">
        <v>1</v>
      </c>
      <c r="B21" s="1">
        <v>1</v>
      </c>
      <c r="C21" s="1">
        <v>3</v>
      </c>
      <c r="D21" s="1">
        <v>7.0058290353099153</v>
      </c>
      <c r="E21" s="14">
        <v>8.0098982632625848</v>
      </c>
      <c r="F21" s="1"/>
      <c r="G21" s="1"/>
      <c r="H21" s="1"/>
      <c r="I21" s="1"/>
    </row>
    <row r="22" spans="1:9" x14ac:dyDescent="0.3">
      <c r="A22" s="13">
        <v>0</v>
      </c>
      <c r="B22" s="1">
        <v>1</v>
      </c>
      <c r="C22" s="1">
        <v>1</v>
      </c>
      <c r="D22" s="1">
        <v>4.3923764763328963</v>
      </c>
      <c r="E22" s="14">
        <v>11.267821971850935</v>
      </c>
      <c r="F22" s="1"/>
      <c r="G22" s="1"/>
      <c r="H22" s="1"/>
      <c r="I22" s="1"/>
    </row>
    <row r="23" spans="1:9" x14ac:dyDescent="0.3">
      <c r="A23" s="13">
        <v>1</v>
      </c>
      <c r="B23" s="1">
        <v>3</v>
      </c>
      <c r="C23" s="1">
        <v>1</v>
      </c>
      <c r="D23" s="1">
        <v>8.3489486373485509</v>
      </c>
      <c r="E23" s="14">
        <v>11.156404323410243</v>
      </c>
      <c r="F23" s="1"/>
      <c r="G23" s="1"/>
      <c r="H23" s="1"/>
      <c r="I23" s="1"/>
    </row>
    <row r="24" spans="1:9" x14ac:dyDescent="0.3">
      <c r="A24" s="13">
        <v>1</v>
      </c>
      <c r="B24" s="1">
        <v>3</v>
      </c>
      <c r="C24" s="1">
        <v>4</v>
      </c>
      <c r="D24" s="1">
        <v>4.1094698934904015</v>
      </c>
      <c r="E24" s="14">
        <v>7.6658091327408329</v>
      </c>
      <c r="F24" s="1"/>
      <c r="G24" s="1"/>
      <c r="H24" s="1"/>
      <c r="I24" s="1"/>
    </row>
    <row r="25" spans="1:9" x14ac:dyDescent="0.3">
      <c r="A25" s="13">
        <v>1</v>
      </c>
      <c r="B25" s="1">
        <v>4</v>
      </c>
      <c r="C25" s="1">
        <v>5</v>
      </c>
      <c r="D25" s="1">
        <v>13.499404889065218</v>
      </c>
      <c r="E25" s="14">
        <v>12.698916432564147</v>
      </c>
      <c r="F25" s="1"/>
      <c r="G25" s="1"/>
      <c r="H25" s="1"/>
      <c r="I25" s="1"/>
    </row>
    <row r="26" spans="1:9" x14ac:dyDescent="0.3">
      <c r="A26" s="13">
        <v>1</v>
      </c>
      <c r="B26" s="1">
        <v>2</v>
      </c>
      <c r="C26" s="1">
        <v>1</v>
      </c>
      <c r="D26" s="1">
        <v>4.1268654438917203</v>
      </c>
      <c r="E26" s="14">
        <v>12.767019395832904</v>
      </c>
      <c r="F26" s="1"/>
      <c r="G26" s="1"/>
      <c r="H26" s="1"/>
      <c r="I26" s="1"/>
    </row>
    <row r="27" spans="1:9" x14ac:dyDescent="0.3">
      <c r="A27" s="13">
        <v>1</v>
      </c>
      <c r="B27" s="1">
        <v>1</v>
      </c>
      <c r="C27" s="1">
        <v>0</v>
      </c>
      <c r="D27" s="1">
        <v>1.9222083193456831</v>
      </c>
      <c r="E27" s="14">
        <v>8.0013490130659193</v>
      </c>
      <c r="F27" s="1"/>
      <c r="G27" s="1"/>
      <c r="H27" s="1"/>
      <c r="I27" s="1"/>
    </row>
    <row r="28" spans="1:9" x14ac:dyDescent="0.3">
      <c r="A28" s="13">
        <v>1</v>
      </c>
      <c r="B28" s="1">
        <v>2</v>
      </c>
      <c r="C28" s="1">
        <v>3</v>
      </c>
      <c r="D28" s="1">
        <v>13.799707022309031</v>
      </c>
      <c r="E28" s="14">
        <v>5.4350641928613186</v>
      </c>
      <c r="F28" s="1"/>
      <c r="G28" s="1"/>
      <c r="H28" s="1"/>
      <c r="I28" s="1"/>
    </row>
    <row r="29" spans="1:9" x14ac:dyDescent="0.3">
      <c r="A29" s="13">
        <v>0</v>
      </c>
      <c r="B29" s="1">
        <v>2</v>
      </c>
      <c r="C29" s="1">
        <v>5</v>
      </c>
      <c r="D29" s="1">
        <v>1.9771416364024781</v>
      </c>
      <c r="E29" s="14">
        <v>8.0010943545494229</v>
      </c>
      <c r="F29" s="1"/>
      <c r="G29" s="1"/>
      <c r="H29" s="1"/>
      <c r="I29" s="1"/>
    </row>
    <row r="30" spans="1:9" x14ac:dyDescent="0.3">
      <c r="A30" s="13">
        <v>0</v>
      </c>
      <c r="B30" s="1">
        <v>3</v>
      </c>
      <c r="C30" s="1">
        <v>4</v>
      </c>
      <c r="D30" s="1">
        <v>4.709616382335887</v>
      </c>
      <c r="E30" s="14">
        <v>11.537746356916614</v>
      </c>
      <c r="F30" s="1"/>
      <c r="G30" s="1"/>
      <c r="H30" s="1"/>
      <c r="I30" s="1"/>
    </row>
    <row r="31" spans="1:9" x14ac:dyDescent="0.3">
      <c r="A31" s="13">
        <v>1</v>
      </c>
      <c r="B31" s="1">
        <v>3</v>
      </c>
      <c r="C31" s="1">
        <v>0</v>
      </c>
      <c r="D31" s="1">
        <v>1.1352885525070955</v>
      </c>
      <c r="E31" s="14">
        <v>11.036551111610606</v>
      </c>
      <c r="F31" s="1"/>
      <c r="G31" s="1"/>
      <c r="H31" s="1"/>
      <c r="I31" s="1"/>
    </row>
    <row r="32" spans="1:9" ht="15" thickBot="1" x14ac:dyDescent="0.35">
      <c r="A32" s="15">
        <v>1</v>
      </c>
      <c r="B32" s="16">
        <v>3</v>
      </c>
      <c r="C32" s="16">
        <v>4</v>
      </c>
      <c r="D32" s="16">
        <v>1.2332529679250466</v>
      </c>
      <c r="E32" s="17">
        <v>8.3033330863690935</v>
      </c>
      <c r="F32" s="1"/>
      <c r="G32" s="1"/>
      <c r="H32" s="1"/>
      <c r="I32" s="1"/>
    </row>
    <row r="33" spans="2:9" x14ac:dyDescent="0.3">
      <c r="B33" s="1"/>
      <c r="C33" s="1"/>
      <c r="F33" s="1"/>
      <c r="G33" s="1"/>
      <c r="H33" s="1"/>
      <c r="I33" s="1"/>
    </row>
    <row r="34" spans="2:9" x14ac:dyDescent="0.3">
      <c r="B34" s="1"/>
      <c r="C34" s="1"/>
      <c r="F34" s="1"/>
      <c r="G34" s="1"/>
      <c r="H34" s="1"/>
      <c r="I34" s="1"/>
    </row>
    <row r="35" spans="2:9" x14ac:dyDescent="0.3">
      <c r="B35" s="1"/>
      <c r="C35" s="1"/>
      <c r="F35" s="1"/>
      <c r="G35" s="1"/>
      <c r="H35" s="1"/>
      <c r="I35" s="1"/>
    </row>
    <row r="36" spans="2:9" x14ac:dyDescent="0.3">
      <c r="B36" s="1"/>
      <c r="C36" s="1"/>
      <c r="F36" s="1"/>
      <c r="G36" s="1"/>
      <c r="H36" s="1"/>
      <c r="I36" s="1"/>
    </row>
    <row r="37" spans="2:9" x14ac:dyDescent="0.3">
      <c r="B37" s="1"/>
      <c r="C37" s="1"/>
      <c r="F37" s="1"/>
      <c r="G37" s="1"/>
      <c r="H37" s="1"/>
      <c r="I37" s="1"/>
    </row>
    <row r="38" spans="2:9" x14ac:dyDescent="0.3">
      <c r="B38" s="1"/>
      <c r="C38" s="1"/>
      <c r="F38" s="1"/>
      <c r="G38" s="1"/>
      <c r="H38" s="1"/>
      <c r="I38" s="1"/>
    </row>
    <row r="39" spans="2:9" x14ac:dyDescent="0.3">
      <c r="B39" s="1"/>
      <c r="C39" s="1"/>
      <c r="F39" s="1"/>
      <c r="G39" s="1"/>
      <c r="H39" s="1"/>
      <c r="I39" s="1"/>
    </row>
    <row r="40" spans="2:9" x14ac:dyDescent="0.3">
      <c r="B40" s="1"/>
      <c r="C40" s="1"/>
      <c r="F40" s="1"/>
      <c r="G40" s="1"/>
      <c r="H40" s="1"/>
      <c r="I40" s="1"/>
    </row>
    <row r="41" spans="2:9" x14ac:dyDescent="0.3">
      <c r="B41" s="1"/>
      <c r="C41" s="1"/>
      <c r="F41" s="1"/>
      <c r="G41" s="1"/>
      <c r="H41" s="1"/>
      <c r="I41" s="1"/>
    </row>
    <row r="42" spans="2:9" x14ac:dyDescent="0.3">
      <c r="B42" s="1"/>
      <c r="C42" s="1"/>
      <c r="F42" s="1"/>
      <c r="G42" s="1"/>
      <c r="H42" s="1"/>
      <c r="I42" s="1"/>
    </row>
    <row r="43" spans="2:9" x14ac:dyDescent="0.3">
      <c r="B43" s="1"/>
      <c r="C43" s="1"/>
      <c r="F43" s="1"/>
      <c r="G43" s="1"/>
      <c r="H43" s="1"/>
      <c r="I43" s="1"/>
    </row>
    <row r="44" spans="2:9" x14ac:dyDescent="0.3">
      <c r="B44" s="1"/>
      <c r="C44" s="1"/>
      <c r="F44" s="1"/>
      <c r="G44" s="1"/>
      <c r="H44" s="1"/>
      <c r="I44" s="1"/>
    </row>
    <row r="45" spans="2:9" x14ac:dyDescent="0.3">
      <c r="B45" s="1"/>
      <c r="C45" s="1"/>
      <c r="F45" s="1"/>
      <c r="G45" s="1"/>
      <c r="H45" s="1"/>
      <c r="I45" s="1"/>
    </row>
    <row r="46" spans="2:9" x14ac:dyDescent="0.3">
      <c r="B46" s="1"/>
      <c r="C46" s="1"/>
      <c r="F46" s="1"/>
      <c r="G46" s="1"/>
      <c r="H46" s="1"/>
      <c r="I46" s="1"/>
    </row>
    <row r="47" spans="2:9" x14ac:dyDescent="0.3">
      <c r="B47" s="1"/>
      <c r="C47" s="1"/>
      <c r="F47" s="1"/>
      <c r="G47" s="1"/>
      <c r="H47" s="1"/>
      <c r="I47" s="1"/>
    </row>
    <row r="48" spans="2:9" x14ac:dyDescent="0.3">
      <c r="B48" s="1"/>
      <c r="C48" s="1"/>
      <c r="F48" s="1"/>
      <c r="G48" s="1"/>
      <c r="H48" s="1"/>
      <c r="I48" s="1"/>
    </row>
    <row r="49" spans="2:9" x14ac:dyDescent="0.3">
      <c r="B49" s="1"/>
      <c r="C49" s="1"/>
      <c r="F49" s="1"/>
      <c r="G49" s="1"/>
      <c r="H49" s="1"/>
      <c r="I49" s="1"/>
    </row>
    <row r="50" spans="2:9" x14ac:dyDescent="0.3">
      <c r="B50" s="1"/>
      <c r="C50" s="1"/>
      <c r="F50" s="1"/>
      <c r="G50" s="1"/>
      <c r="H50" s="1"/>
      <c r="I50" s="1"/>
    </row>
    <row r="51" spans="2:9" x14ac:dyDescent="0.3">
      <c r="B51" s="1"/>
      <c r="C51" s="1"/>
      <c r="F51" s="1"/>
      <c r="G51" s="1"/>
      <c r="H51" s="1"/>
      <c r="I51" s="1"/>
    </row>
    <row r="52" spans="2:9" x14ac:dyDescent="0.3">
      <c r="B52" s="1"/>
      <c r="C52" s="1"/>
      <c r="F52" s="1"/>
      <c r="G52" s="1"/>
      <c r="H52" s="1"/>
      <c r="I52" s="1"/>
    </row>
    <row r="53" spans="2:9" x14ac:dyDescent="0.3">
      <c r="B53" s="1"/>
      <c r="C53" s="1"/>
      <c r="F53" s="1"/>
      <c r="G53" s="1"/>
      <c r="H53" s="1"/>
      <c r="I53" s="1"/>
    </row>
    <row r="54" spans="2:9" x14ac:dyDescent="0.3">
      <c r="B54" s="1"/>
      <c r="C54" s="1"/>
      <c r="F54" s="1"/>
      <c r="G54" s="1"/>
      <c r="H54" s="1"/>
      <c r="I54" s="1"/>
    </row>
    <row r="55" spans="2:9" x14ac:dyDescent="0.3">
      <c r="B55" s="1"/>
      <c r="C55" s="1"/>
      <c r="F55" s="1"/>
      <c r="G55" s="1"/>
      <c r="H55" s="1"/>
      <c r="I55" s="1"/>
    </row>
    <row r="56" spans="2:9" x14ac:dyDescent="0.3">
      <c r="B56" s="1"/>
      <c r="C56" s="1"/>
      <c r="F56" s="1"/>
      <c r="G56" s="1"/>
      <c r="H56" s="1"/>
      <c r="I56" s="1"/>
    </row>
    <row r="57" spans="2:9" x14ac:dyDescent="0.3">
      <c r="B57" s="1"/>
      <c r="C57" s="1"/>
      <c r="F57" s="1"/>
      <c r="G57" s="1"/>
      <c r="H57" s="1"/>
      <c r="I57" s="1"/>
    </row>
    <row r="58" spans="2:9" x14ac:dyDescent="0.3">
      <c r="B58" s="1"/>
      <c r="C58" s="1"/>
      <c r="F58" s="1"/>
      <c r="G58" s="1"/>
      <c r="H58" s="1"/>
      <c r="I58" s="1"/>
    </row>
    <row r="59" spans="2:9" x14ac:dyDescent="0.3">
      <c r="B59" s="1"/>
      <c r="C59" s="1"/>
      <c r="F59" s="1"/>
      <c r="G59" s="1"/>
      <c r="H59" s="1"/>
      <c r="I59" s="1"/>
    </row>
    <row r="60" spans="2:9" x14ac:dyDescent="0.3">
      <c r="B60" s="1"/>
      <c r="C60" s="1"/>
      <c r="F60" s="1"/>
      <c r="G60" s="1"/>
      <c r="H60" s="1"/>
      <c r="I60" s="1"/>
    </row>
    <row r="61" spans="2:9" x14ac:dyDescent="0.3">
      <c r="B61" s="1"/>
      <c r="C61" s="1"/>
      <c r="F61" s="1"/>
      <c r="G61" s="1"/>
      <c r="H61" s="1"/>
      <c r="I61" s="1"/>
    </row>
    <row r="62" spans="2:9" x14ac:dyDescent="0.3">
      <c r="B62" s="1"/>
      <c r="C62" s="1"/>
      <c r="F62" s="1"/>
      <c r="G62" s="1"/>
      <c r="H62" s="1"/>
      <c r="I62" s="1"/>
    </row>
    <row r="63" spans="2:9" x14ac:dyDescent="0.3">
      <c r="B63" s="1"/>
      <c r="C63" s="1"/>
      <c r="F63" s="1"/>
      <c r="G63" s="1"/>
      <c r="H63" s="1"/>
      <c r="I63" s="1"/>
    </row>
    <row r="64" spans="2:9" x14ac:dyDescent="0.3">
      <c r="B64" s="1"/>
      <c r="C64" s="1"/>
      <c r="F64" s="1"/>
      <c r="G64" s="1"/>
      <c r="H64" s="1"/>
      <c r="I64" s="1"/>
    </row>
    <row r="65" spans="2:9" x14ac:dyDescent="0.3">
      <c r="B65" s="1"/>
      <c r="C65" s="1"/>
      <c r="F65" s="1"/>
      <c r="G65" s="1"/>
      <c r="H65" s="1"/>
      <c r="I65" s="1"/>
    </row>
    <row r="66" spans="2:9" x14ac:dyDescent="0.3">
      <c r="B66" s="1"/>
      <c r="C66" s="1"/>
      <c r="F66" s="1"/>
      <c r="G66" s="1"/>
      <c r="H66" s="1"/>
      <c r="I66" s="1"/>
    </row>
    <row r="67" spans="2:9" x14ac:dyDescent="0.3">
      <c r="B67" s="1"/>
      <c r="C67" s="1"/>
      <c r="F67" s="1"/>
      <c r="G67" s="1"/>
      <c r="H67" s="1"/>
      <c r="I67" s="1"/>
    </row>
    <row r="68" spans="2:9" x14ac:dyDescent="0.3">
      <c r="B68" s="1"/>
      <c r="C68" s="1"/>
      <c r="F68" s="1"/>
      <c r="G68" s="1"/>
      <c r="H68" s="1"/>
      <c r="I68" s="1"/>
    </row>
    <row r="69" spans="2:9" x14ac:dyDescent="0.3">
      <c r="B69" s="1"/>
      <c r="C69" s="1"/>
      <c r="F69" s="1"/>
      <c r="G69" s="1"/>
      <c r="H69" s="1"/>
      <c r="I69" s="1"/>
    </row>
    <row r="70" spans="2:9" x14ac:dyDescent="0.3">
      <c r="B70" s="1"/>
      <c r="C70" s="1"/>
      <c r="F70" s="1"/>
      <c r="G70" s="1"/>
      <c r="H70" s="1"/>
      <c r="I70" s="1"/>
    </row>
    <row r="71" spans="2:9" x14ac:dyDescent="0.3">
      <c r="B71" s="1"/>
      <c r="C71" s="1"/>
      <c r="F71" s="1"/>
      <c r="G71" s="1"/>
      <c r="H71" s="1"/>
      <c r="I71" s="1"/>
    </row>
    <row r="72" spans="2:9" x14ac:dyDescent="0.3">
      <c r="B72" s="1"/>
      <c r="C72" s="1"/>
      <c r="F72" s="1"/>
      <c r="G72" s="1"/>
      <c r="H72" s="1"/>
      <c r="I72" s="1"/>
    </row>
    <row r="73" spans="2:9" x14ac:dyDescent="0.3">
      <c r="B73" s="1"/>
      <c r="C73" s="1"/>
      <c r="F73" s="1"/>
      <c r="G73" s="1"/>
      <c r="H73" s="1"/>
      <c r="I73" s="1"/>
    </row>
    <row r="74" spans="2:9" x14ac:dyDescent="0.3">
      <c r="B74" s="1"/>
      <c r="C74" s="1"/>
      <c r="F74" s="1"/>
      <c r="G74" s="1"/>
      <c r="H74" s="1"/>
      <c r="I74" s="1"/>
    </row>
    <row r="75" spans="2:9" x14ac:dyDescent="0.3">
      <c r="B75" s="1"/>
      <c r="C75" s="1"/>
      <c r="F75" s="1"/>
      <c r="G75" s="1"/>
      <c r="H75" s="1"/>
      <c r="I75" s="1"/>
    </row>
    <row r="76" spans="2:9" x14ac:dyDescent="0.3">
      <c r="B76" s="1"/>
      <c r="C76" s="1"/>
      <c r="F76" s="1"/>
      <c r="G76" s="1"/>
      <c r="H76" s="1"/>
      <c r="I76" s="1"/>
    </row>
    <row r="77" spans="2:9" x14ac:dyDescent="0.3">
      <c r="B77" s="1"/>
      <c r="C77" s="1"/>
      <c r="F77" s="1"/>
      <c r="G77" s="1"/>
      <c r="H77" s="1"/>
      <c r="I77" s="1"/>
    </row>
    <row r="78" spans="2:9" x14ac:dyDescent="0.3">
      <c r="F78" s="1"/>
      <c r="G78" s="1"/>
      <c r="H78" s="1"/>
      <c r="I78" s="1"/>
    </row>
    <row r="79" spans="2:9" x14ac:dyDescent="0.3">
      <c r="F79" s="1"/>
      <c r="G79" s="1"/>
      <c r="H79" s="1"/>
      <c r="I79" s="1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q1,9</vt:lpstr>
      <vt:lpstr>q2</vt:lpstr>
      <vt:lpstr>q3,10</vt:lpstr>
      <vt:lpstr>q4</vt:lpstr>
      <vt:lpstr>q5</vt:lpstr>
      <vt:lpstr>q6,8</vt:lpstr>
      <vt:lpstr>q7,8,11</vt:lpstr>
      <vt:lpstr>q12,13,14</vt:lpstr>
      <vt:lpstr>q15,16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CSLab</dc:creator>
  <cp:lastModifiedBy>ayser islam</cp:lastModifiedBy>
  <dcterms:created xsi:type="dcterms:W3CDTF">2024-02-14T08:23:00Z</dcterms:created>
  <dcterms:modified xsi:type="dcterms:W3CDTF">2024-05-04T08:25:39Z</dcterms:modified>
</cp:coreProperties>
</file>