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 defaultThemeVersion="124226"/>
  <xr:revisionPtr revIDLastSave="0" documentId="8_{38F9A1AA-E215-4F90-8A58-720EBAB36355}" xr6:coauthVersionLast="47" xr6:coauthVersionMax="47" xr10:uidLastSave="{00000000-0000-0000-0000-000000000000}"/>
  <bookViews>
    <workbookView xWindow="120" yWindow="105" windowWidth="23895" windowHeight="9735" activeTab="7" xr2:uid="{00000000-000D-0000-FFFF-FFFF00000000}"/>
  </bookViews>
  <sheets>
    <sheet name="Class Data" sheetId="4" r:id="rId1"/>
    <sheet name="Binomial Distribution" sheetId="1" r:id="rId2"/>
    <sheet name="Geometric Distribution" sheetId="2" r:id="rId3"/>
    <sheet name="Poisson Distribution" sheetId="3" r:id="rId4"/>
    <sheet name="Uniform Distribution" sheetId="5" r:id="rId5"/>
    <sheet name="Exponential Distribution" sheetId="6" r:id="rId6"/>
    <sheet name="Correlation" sheetId="7" r:id="rId7"/>
    <sheet name="Random Number Generation" sheetId="8" r:id="rId8"/>
  </sheets>
  <externalReferences>
    <externalReference r:id="rId9"/>
    <externalReference r:id="rId10"/>
    <externalReference r:id="rId11"/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H3" i="7"/>
  <c r="C7" i="6"/>
  <c r="C135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G5" i="6"/>
  <c r="C9" i="5"/>
  <c r="C8" i="5"/>
  <c r="F6" i="5"/>
  <c r="C11" i="5" s="1"/>
  <c r="C13" i="5" s="1"/>
  <c r="C15" i="6" l="1"/>
  <c r="D17" i="6"/>
  <c r="D14" i="6"/>
  <c r="C14" i="6"/>
  <c r="D13" i="6"/>
  <c r="C13" i="6"/>
  <c r="D11" i="6"/>
  <c r="C11" i="6"/>
  <c r="D8" i="6"/>
  <c r="C8" i="6"/>
  <c r="D7" i="6"/>
  <c r="D12" i="6"/>
  <c r="C12" i="6"/>
  <c r="C17" i="6"/>
  <c r="D10" i="6"/>
  <c r="D16" i="6"/>
  <c r="C10" i="6"/>
  <c r="C16" i="6"/>
  <c r="D9" i="6"/>
  <c r="D15" i="6"/>
  <c r="C20" i="6" s="1"/>
  <c r="C9" i="6"/>
  <c r="B48" i="3"/>
  <c r="B51" i="3" s="1"/>
  <c r="C33" i="3"/>
  <c r="B37" i="3" s="1"/>
  <c r="B33" i="3"/>
  <c r="C32" i="3"/>
  <c r="B32" i="3"/>
  <c r="C31" i="3"/>
  <c r="B3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B21" i="3" s="1"/>
  <c r="B9" i="2" l="1"/>
  <c r="B16" i="2" s="1"/>
  <c r="B8" i="2"/>
  <c r="B7" i="2"/>
  <c r="B6" i="2"/>
  <c r="B5" i="2"/>
  <c r="C5" i="2" s="1"/>
  <c r="C6" i="2" s="1"/>
  <c r="C7" i="2" s="1"/>
  <c r="C8" i="2" s="1"/>
  <c r="C9" i="2" s="1"/>
  <c r="C72" i="1"/>
  <c r="B72" i="1"/>
  <c r="C71" i="1"/>
  <c r="B71" i="1"/>
  <c r="C70" i="1"/>
  <c r="B70" i="1"/>
  <c r="C69" i="1"/>
  <c r="B69" i="1"/>
  <c r="C68" i="1"/>
  <c r="B68" i="1"/>
  <c r="C67" i="1"/>
  <c r="B67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I22" i="4"/>
  <c r="H22" i="4"/>
  <c r="G22" i="4"/>
  <c r="F22" i="4"/>
  <c r="E22" i="4"/>
  <c r="D22" i="4"/>
  <c r="C22" i="4"/>
  <c r="J21" i="4"/>
  <c r="K21" i="4" s="1"/>
  <c r="J20" i="4"/>
  <c r="K20" i="4" s="1"/>
  <c r="L20" i="4" s="1"/>
  <c r="J19" i="4"/>
  <c r="K19" i="4" s="1"/>
  <c r="J18" i="4"/>
  <c r="K18" i="4" s="1"/>
  <c r="J17" i="4"/>
  <c r="K17" i="4" s="1"/>
  <c r="L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M11" i="4" s="1"/>
  <c r="J10" i="4"/>
  <c r="K10" i="4" s="1"/>
  <c r="J9" i="4"/>
  <c r="K9" i="4" s="1"/>
  <c r="J8" i="4"/>
  <c r="K8" i="4" s="1"/>
  <c r="L8" i="4" s="1"/>
  <c r="J7" i="4"/>
  <c r="K7" i="4" s="1"/>
  <c r="J6" i="4"/>
  <c r="K6" i="4" s="1"/>
  <c r="J5" i="4"/>
  <c r="K5" i="4" s="1"/>
  <c r="L5" i="4" s="1"/>
  <c r="J4" i="4"/>
  <c r="K4" i="4" s="1"/>
  <c r="J3" i="4"/>
  <c r="K3" i="4" s="1"/>
  <c r="J2" i="4"/>
  <c r="K2" i="4" s="1"/>
  <c r="L2" i="4" s="1"/>
  <c r="M3" i="4" l="1"/>
  <c r="L3" i="4"/>
  <c r="M4" i="4"/>
  <c r="L4" i="4"/>
  <c r="M6" i="4"/>
  <c r="L6" i="4"/>
  <c r="M7" i="4"/>
  <c r="L7" i="4"/>
  <c r="M9" i="4"/>
  <c r="L9" i="4"/>
  <c r="M10" i="4"/>
  <c r="L10" i="4"/>
  <c r="M12" i="4"/>
  <c r="L12" i="4"/>
  <c r="M13" i="4"/>
  <c r="L13" i="4"/>
  <c r="M15" i="4"/>
  <c r="L15" i="4"/>
  <c r="M16" i="4"/>
  <c r="L16" i="4"/>
  <c r="M18" i="4"/>
  <c r="L18" i="4"/>
  <c r="M19" i="4"/>
  <c r="L19" i="4"/>
  <c r="M21" i="4"/>
  <c r="L21" i="4"/>
  <c r="L14" i="4"/>
  <c r="M14" i="4"/>
  <c r="M2" i="4"/>
  <c r="M5" i="4"/>
  <c r="M8" i="4"/>
  <c r="M17" i="4"/>
  <c r="M20" i="4"/>
  <c r="L11" i="4"/>
</calcChain>
</file>

<file path=xl/sharedStrings.xml><?xml version="1.0" encoding="utf-8"?>
<sst xmlns="http://schemas.openxmlformats.org/spreadsheetml/2006/main" count="146" uniqueCount="109">
  <si>
    <t>Serial No.</t>
  </si>
  <si>
    <t>Name</t>
  </si>
  <si>
    <t>Maths</t>
  </si>
  <si>
    <t>Chemistry</t>
  </si>
  <si>
    <t>Physics</t>
  </si>
  <si>
    <t>Biology</t>
  </si>
  <si>
    <t>Comp Sc.</t>
  </si>
  <si>
    <t>English</t>
  </si>
  <si>
    <t>Hindi</t>
  </si>
  <si>
    <t>Total Marks</t>
  </si>
  <si>
    <t>Percentage</t>
  </si>
  <si>
    <t>Pass/Fail</t>
  </si>
  <si>
    <t>Grade</t>
  </si>
  <si>
    <t>Vivek</t>
  </si>
  <si>
    <t>Mayank</t>
  </si>
  <si>
    <t>Shivesh</t>
  </si>
  <si>
    <t>Palak</t>
  </si>
  <si>
    <t>JAY</t>
  </si>
  <si>
    <t>Ved</t>
  </si>
  <si>
    <t>Harry</t>
  </si>
  <si>
    <t>Ramesh</t>
  </si>
  <si>
    <t>Sarena</t>
  </si>
  <si>
    <t>Mahesh</t>
  </si>
  <si>
    <t>Astro</t>
  </si>
  <si>
    <t>Airafar</t>
  </si>
  <si>
    <t>Beyonce</t>
  </si>
  <si>
    <t>Priya</t>
  </si>
  <si>
    <t>Selena</t>
  </si>
  <si>
    <t>Justin</t>
  </si>
  <si>
    <t xml:space="preserve">Matthew </t>
  </si>
  <si>
    <t>Raj</t>
  </si>
  <si>
    <t>Abhay</t>
  </si>
  <si>
    <t>Ravi</t>
  </si>
  <si>
    <t>Average</t>
  </si>
  <si>
    <t>QUESTION 1</t>
  </si>
  <si>
    <t>x</t>
  </si>
  <si>
    <t>Binom P{X=x}</t>
  </si>
  <si>
    <t>CDF</t>
  </si>
  <si>
    <t>Question 2</t>
  </si>
  <si>
    <t>Question 3</t>
  </si>
  <si>
    <t>Question 1</t>
  </si>
  <si>
    <t>If a fair coin is successively fliped, find the probability that a head first appears on the fifth trial.</t>
  </si>
  <si>
    <t>Sol.</t>
  </si>
  <si>
    <t>P{X=x}</t>
  </si>
  <si>
    <t>P(Success)</t>
  </si>
  <si>
    <t>P(Failure)</t>
  </si>
  <si>
    <t>Required Answer is :</t>
  </si>
  <si>
    <t>P(X=5) =</t>
  </si>
  <si>
    <t>Question 1.</t>
  </si>
  <si>
    <t>Suppose that the number of typographical errors on a single page book has poisson distribution with parameter lambda =1.</t>
  </si>
  <si>
    <t>Calculate the probability that there is atles one error on the page.</t>
  </si>
  <si>
    <t>Solution</t>
  </si>
  <si>
    <t>Poisson{X=x}</t>
  </si>
  <si>
    <t>MEAN=</t>
  </si>
  <si>
    <t>Required Answer is:</t>
  </si>
  <si>
    <t>P(X&gt;=1) = (1-P{X=0})</t>
  </si>
  <si>
    <t>P(X&gt;=1)=</t>
  </si>
  <si>
    <t>Consider an experiment that consist of counting the number of alpha particals  given of one second time interval by one gram of radio active material.</t>
  </si>
  <si>
    <t xml:space="preserve">if we know from past experience that on the average 3.2 such alpha partical are given of what is the good approximation to the probability that no more than </t>
  </si>
  <si>
    <t>two alpha partical will appear.</t>
  </si>
  <si>
    <t>p(X&lt;=2)=</t>
  </si>
  <si>
    <t>If the no. of accidents occuring on the highway on a average is 3 what is the probability that no accident will ocuur today</t>
  </si>
  <si>
    <t>p(X=0) =</t>
  </si>
  <si>
    <t>Suppose you have a random variable x that is uniformly distributed x=(1,55) compute the following using excel spreadsheet provided:</t>
  </si>
  <si>
    <t xml:space="preserve">Mean </t>
  </si>
  <si>
    <t>Standard Deviation</t>
  </si>
  <si>
    <t>PDF</t>
  </si>
  <si>
    <t>P{x&gt;13}</t>
  </si>
  <si>
    <t>Alpha(Start)</t>
  </si>
  <si>
    <t>F(x)=</t>
  </si>
  <si>
    <t>UL=</t>
  </si>
  <si>
    <t>Beta(End)</t>
  </si>
  <si>
    <t>LL=</t>
  </si>
  <si>
    <t>Mean=</t>
  </si>
  <si>
    <t>SD=</t>
  </si>
  <si>
    <t>P{x&lt;=13}</t>
  </si>
  <si>
    <t>Required Answer</t>
  </si>
  <si>
    <t>P{X&gt;13}=</t>
  </si>
  <si>
    <t>Ques1.</t>
  </si>
  <si>
    <t>Calculate and graphically repersent pdf for the following problem:</t>
  </si>
  <si>
    <t>shoping time in a grocery store can be fitted into an exponential distributuion. Additionally average shoping time is 10 min</t>
  </si>
  <si>
    <t>what is the likelyhood of a person spending 6 to 8 min with randomly choosen custmore</t>
  </si>
  <si>
    <t>for the above prroblem calculate and graphically plot cdf</t>
  </si>
  <si>
    <t>Average=</t>
  </si>
  <si>
    <t>Lambda=</t>
  </si>
  <si>
    <t>Reqiured Answer</t>
  </si>
  <si>
    <t>P{X=[6,8]}=</t>
  </si>
  <si>
    <t>Find the correlation between the age of male and female.</t>
  </si>
  <si>
    <t>AGE</t>
  </si>
  <si>
    <t>Correlation :</t>
  </si>
  <si>
    <t>Carl Pearson Formula</t>
  </si>
  <si>
    <t>Male</t>
  </si>
  <si>
    <t>Female</t>
  </si>
  <si>
    <t>Correlation Formula</t>
  </si>
  <si>
    <t>Generating Random numbers.</t>
  </si>
  <si>
    <t>Bernouli ( p=0.7)</t>
  </si>
  <si>
    <t>Binomial (p=0.6,n=3)</t>
  </si>
  <si>
    <t>Poisson ( λ=0.2)</t>
  </si>
  <si>
    <t>Uniform ( 0 to 10)</t>
  </si>
  <si>
    <t>Normal (μ=0.4 ,σ =1)</t>
  </si>
  <si>
    <t>Discrete</t>
  </si>
  <si>
    <t>Value</t>
  </si>
  <si>
    <t>Probability</t>
  </si>
  <si>
    <t>Random Numbers</t>
  </si>
  <si>
    <t>Correlation between the age of male and female.</t>
  </si>
  <si>
    <t>Age</t>
  </si>
  <si>
    <t>p</t>
  </si>
  <si>
    <t>Desired Answer</t>
  </si>
  <si>
    <t>Correlation=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</si>
</sst>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8">
    <xf numFmtId="0" fontId="0" fillId="0" borderId="0" xfId="0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11" borderId="2" xfId="0" applyNumberFormat="1" applyFill="1" applyBorder="1"/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0" fontId="4" fillId="11" borderId="3" xfId="4" applyNumberFormat="1" applyFill="1" applyBorder="1"/>
    <xf numFmtId="10" fontId="4" fillId="11" borderId="1" xfId="4" applyNumberFormat="1" applyFill="1"/>
    <xf numFmtId="10" fontId="4" fillId="11" borderId="1" xfId="4" applyNumberFormat="1" applyFill="1" applyAlignment="1">
      <alignment horizontal="center"/>
    </xf>
    <xf numFmtId="0" fontId="0" fillId="14" borderId="4" xfId="0" applyFill="1" applyBorder="1"/>
    <xf numFmtId="0" fontId="0" fillId="15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4" borderId="2" xfId="0" applyFill="1" applyBorder="1"/>
    <xf numFmtId="0" fontId="0" fillId="16" borderId="2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6" fillId="17" borderId="2" xfId="0" applyFont="1" applyFill="1" applyBorder="1"/>
    <xf numFmtId="0" fontId="6" fillId="19" borderId="4" xfId="0" applyFont="1" applyFill="1" applyBorder="1"/>
    <xf numFmtId="0" fontId="6" fillId="13" borderId="2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right"/>
    </xf>
    <xf numFmtId="0" fontId="0" fillId="12" borderId="4" xfId="0" applyFill="1" applyBorder="1" applyAlignment="1">
      <alignment horizontal="left"/>
    </xf>
    <xf numFmtId="0" fontId="5" fillId="13" borderId="11" xfId="0" applyFont="1" applyFill="1" applyBorder="1" applyAlignment="1">
      <alignment horizontal="center"/>
    </xf>
    <xf numFmtId="0" fontId="0" fillId="0" borderId="6" xfId="0" applyBorder="1"/>
    <xf numFmtId="0" fontId="0" fillId="12" borderId="12" xfId="0" applyFill="1" applyBorder="1" applyAlignment="1">
      <alignment horizontal="right"/>
    </xf>
    <xf numFmtId="0" fontId="0" fillId="12" borderId="10" xfId="0" applyFill="1" applyBorder="1" applyAlignment="1">
      <alignment horizontal="left"/>
    </xf>
    <xf numFmtId="0" fontId="0" fillId="0" borderId="8" xfId="0" applyBorder="1"/>
    <xf numFmtId="0" fontId="5" fillId="13" borderId="13" xfId="0" applyFont="1" applyFill="1" applyBorder="1" applyAlignment="1">
      <alignment horizontal="center"/>
    </xf>
    <xf numFmtId="0" fontId="0" fillId="0" borderId="9" xfId="0" applyBorder="1"/>
    <xf numFmtId="0" fontId="6" fillId="17" borderId="2" xfId="0" applyFont="1" applyFill="1" applyBorder="1" applyAlignment="1">
      <alignment horizontal="right"/>
    </xf>
    <xf numFmtId="0" fontId="6" fillId="17" borderId="10" xfId="0" applyFont="1" applyFill="1" applyBorder="1"/>
    <xf numFmtId="0" fontId="6" fillId="17" borderId="4" xfId="0" applyFont="1" applyFill="1" applyBorder="1"/>
    <xf numFmtId="0" fontId="6" fillId="16" borderId="15" xfId="0" applyFont="1" applyFill="1" applyBorder="1" applyAlignment="1">
      <alignment horizontal="left"/>
    </xf>
    <xf numFmtId="0" fontId="6" fillId="16" borderId="6" xfId="0" applyFont="1" applyFill="1" applyBorder="1" applyAlignment="1">
      <alignment horizontal="left"/>
    </xf>
    <xf numFmtId="0" fontId="6" fillId="16" borderId="16" xfId="0" applyFont="1" applyFill="1" applyBorder="1" applyAlignment="1">
      <alignment horizontal="left"/>
    </xf>
    <xf numFmtId="0" fontId="0" fillId="16" borderId="16" xfId="0" applyFill="1" applyBorder="1"/>
    <xf numFmtId="0" fontId="0" fillId="16" borderId="9" xfId="0" applyFill="1" applyBorder="1"/>
    <xf numFmtId="0" fontId="6" fillId="12" borderId="12" xfId="0" applyFont="1" applyFill="1" applyBorder="1" applyAlignment="1">
      <alignment horizontal="right"/>
    </xf>
    <xf numFmtId="0" fontId="6" fillId="12" borderId="10" xfId="0" applyFont="1" applyFill="1" applyBorder="1" applyAlignment="1">
      <alignment horizontal="left"/>
    </xf>
    <xf numFmtId="0" fontId="6" fillId="13" borderId="7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6" borderId="15" xfId="0" applyFont="1" applyFill="1" applyBorder="1"/>
    <xf numFmtId="0" fontId="6" fillId="16" borderId="6" xfId="0" applyFont="1" applyFill="1" applyBorder="1"/>
    <xf numFmtId="0" fontId="6" fillId="16" borderId="0" xfId="0" applyFont="1" applyFill="1" applyAlignment="1">
      <alignment horizontal="left"/>
    </xf>
    <xf numFmtId="0" fontId="6" fillId="16" borderId="8" xfId="0" applyFont="1" applyFill="1" applyBorder="1" applyAlignment="1">
      <alignment horizontal="left"/>
    </xf>
    <xf numFmtId="0" fontId="6" fillId="16" borderId="16" xfId="0" applyFont="1" applyFill="1" applyBorder="1"/>
    <xf numFmtId="0" fontId="6" fillId="16" borderId="9" xfId="0" applyFont="1" applyFill="1" applyBorder="1"/>
    <xf numFmtId="0" fontId="6" fillId="19" borderId="2" xfId="0" applyFont="1" applyFill="1" applyBorder="1"/>
    <xf numFmtId="0" fontId="6" fillId="13" borderId="6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6" fillId="6" borderId="2" xfId="0" applyFont="1" applyFill="1" applyBorder="1"/>
    <xf numFmtId="0" fontId="0" fillId="22" borderId="14" xfId="0" applyFill="1" applyBorder="1"/>
    <xf numFmtId="0" fontId="0" fillId="22" borderId="6" xfId="0" applyFill="1" applyBorder="1"/>
    <xf numFmtId="0" fontId="6" fillId="0" borderId="0" xfId="0" applyFont="1"/>
    <xf numFmtId="0" fontId="0" fillId="22" borderId="13" xfId="0" applyFill="1" applyBorder="1"/>
    <xf numFmtId="0" fontId="0" fillId="22" borderId="9" xfId="0" applyFill="1" applyBorder="1"/>
    <xf numFmtId="0" fontId="6" fillId="7" borderId="0" xfId="0" applyFont="1" applyFill="1"/>
    <xf numFmtId="0" fontId="6" fillId="16" borderId="9" xfId="0" applyFont="1" applyFill="1" applyBorder="1" applyAlignment="1">
      <alignment horizontal="left"/>
    </xf>
    <xf numFmtId="0" fontId="6" fillId="19" borderId="0" xfId="0" applyFont="1" applyFill="1"/>
    <xf numFmtId="0" fontId="0" fillId="15" borderId="13" xfId="0" applyFill="1" applyBorder="1" applyAlignment="1">
      <alignment horizontal="right"/>
    </xf>
    <xf numFmtId="0" fontId="0" fillId="15" borderId="9" xfId="0" applyFill="1" applyBorder="1" applyAlignment="1">
      <alignment horizontal="left"/>
    </xf>
    <xf numFmtId="0" fontId="0" fillId="23" borderId="13" xfId="0" applyFill="1" applyBorder="1" applyAlignment="1">
      <alignment horizontal="right"/>
    </xf>
    <xf numFmtId="0" fontId="0" fillId="23" borderId="9" xfId="0" applyFill="1" applyBorder="1" applyAlignment="1">
      <alignment horizontal="left"/>
    </xf>
    <xf numFmtId="0" fontId="6" fillId="12" borderId="13" xfId="0" applyFont="1" applyFill="1" applyBorder="1" applyAlignment="1">
      <alignment horizontal="right"/>
    </xf>
    <xf numFmtId="0" fontId="6" fillId="7" borderId="2" xfId="0" applyFont="1" applyFill="1" applyBorder="1"/>
    <xf numFmtId="0" fontId="6" fillId="12" borderId="9" xfId="0" applyFont="1" applyFill="1" applyBorder="1" applyAlignment="1">
      <alignment horizontal="left"/>
    </xf>
    <xf numFmtId="0" fontId="6" fillId="16" borderId="2" xfId="0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6" fillId="12" borderId="12" xfId="0" applyFont="1" applyFill="1" applyBorder="1"/>
    <xf numFmtId="0" fontId="6" fillId="26" borderId="2" xfId="0" applyFont="1" applyFill="1" applyBorder="1"/>
    <xf numFmtId="0" fontId="6" fillId="27" borderId="2" xfId="0" applyFont="1" applyFill="1" applyBorder="1" applyAlignment="1">
      <alignment horizontal="center"/>
    </xf>
    <xf numFmtId="0" fontId="6" fillId="10" borderId="2" xfId="0" applyFont="1" applyFill="1" applyBorder="1"/>
    <xf numFmtId="0" fontId="6" fillId="17" borderId="2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right"/>
    </xf>
    <xf numFmtId="0" fontId="6" fillId="8" borderId="10" xfId="0" applyFont="1" applyFill="1" applyBorder="1" applyAlignment="1">
      <alignment horizontal="left"/>
    </xf>
    <xf numFmtId="0" fontId="6" fillId="16" borderId="2" xfId="0" applyFont="1" applyFill="1" applyBorder="1" applyAlignment="1">
      <alignment horizontal="left"/>
    </xf>
    <xf numFmtId="0" fontId="5" fillId="20" borderId="12" xfId="0" applyFont="1" applyFill="1" applyBorder="1" applyAlignment="1">
      <alignment horizontal="left"/>
    </xf>
    <xf numFmtId="0" fontId="5" fillId="20" borderId="10" xfId="0" applyFont="1" applyFill="1" applyBorder="1" applyAlignment="1">
      <alignment horizontal="left"/>
    </xf>
    <xf numFmtId="0" fontId="6" fillId="16" borderId="13" xfId="0" applyFont="1" applyFill="1" applyBorder="1" applyAlignment="1">
      <alignment horizontal="left"/>
    </xf>
    <xf numFmtId="0" fontId="6" fillId="16" borderId="16" xfId="0" applyFont="1" applyFill="1" applyBorder="1" applyAlignment="1">
      <alignment horizontal="left"/>
    </xf>
    <xf numFmtId="0" fontId="6" fillId="16" borderId="14" xfId="0" applyFont="1" applyFill="1" applyBorder="1" applyAlignment="1">
      <alignment horizontal="left"/>
    </xf>
    <xf numFmtId="0" fontId="6" fillId="16" borderId="15" xfId="0" applyFont="1" applyFill="1" applyBorder="1" applyAlignment="1">
      <alignment horizontal="left"/>
    </xf>
    <xf numFmtId="0" fontId="6" fillId="16" borderId="6" xfId="0" applyFont="1" applyFill="1" applyBorder="1" applyAlignment="1">
      <alignment horizontal="left"/>
    </xf>
    <xf numFmtId="0" fontId="0" fillId="20" borderId="12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6" fillId="17" borderId="12" xfId="0" applyFont="1" applyFill="1" applyBorder="1" applyAlignment="1">
      <alignment horizontal="left"/>
    </xf>
    <xf numFmtId="0" fontId="6" fillId="17" borderId="10" xfId="0" applyFont="1" applyFill="1" applyBorder="1" applyAlignment="1">
      <alignment horizontal="left"/>
    </xf>
    <xf numFmtId="0" fontId="6" fillId="16" borderId="11" xfId="0" applyFont="1" applyFill="1" applyBorder="1" applyAlignment="1">
      <alignment horizontal="left"/>
    </xf>
    <xf numFmtId="0" fontId="6" fillId="16" borderId="0" xfId="0" applyFont="1" applyFill="1" applyAlignment="1">
      <alignment horizontal="left"/>
    </xf>
    <xf numFmtId="0" fontId="6" fillId="16" borderId="8" xfId="0" applyFont="1" applyFill="1" applyBorder="1" applyAlignment="1">
      <alignment horizontal="left"/>
    </xf>
    <xf numFmtId="0" fontId="6" fillId="21" borderId="0" xfId="0" applyFont="1" applyFill="1" applyAlignment="1">
      <alignment horizontal="left"/>
    </xf>
    <xf numFmtId="0" fontId="6" fillId="12" borderId="12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6" fillId="25" borderId="12" xfId="0" applyFont="1" applyFill="1" applyBorder="1" applyAlignment="1">
      <alignment horizontal="left"/>
    </xf>
    <xf numFmtId="0" fontId="6" fillId="25" borderId="17" xfId="0" applyFont="1" applyFill="1" applyBorder="1" applyAlignment="1">
      <alignment horizontal="left"/>
    </xf>
    <xf numFmtId="0" fontId="6" fillId="25" borderId="10" xfId="0" applyFont="1" applyFill="1" applyBorder="1" applyAlignment="1">
      <alignment horizontal="left"/>
    </xf>
    <xf numFmtId="0" fontId="6" fillId="15" borderId="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6" fillId="6" borderId="2" xfId="0" applyFont="1" applyFill="1" applyBorder="1" applyAlignment="1">
      <alignment horizontal="center"/>
    </xf>
    <xf numFmtId="0" fontId="6" fillId="24" borderId="12" xfId="0" applyFont="1" applyFill="1" applyBorder="1" applyAlignment="1">
      <alignment horizontal="center"/>
    </xf>
    <xf numFmtId="0" fontId="6" fillId="24" borderId="17" xfId="0" applyFont="1" applyFill="1" applyBorder="1" applyAlignment="1">
      <alignment horizontal="center"/>
    </xf>
    <xf numFmtId="0" fontId="6" fillId="24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left"/>
    </xf>
    <xf numFmtId="0" fontId="6" fillId="6" borderId="17" xfId="0" applyFont="1" applyFill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0" fillId="11" borderId="2" xfId="0" applyFill="1" applyBorder="1"/>
    <xf numFmtId="0" fontId="6" fillId="11" borderId="10" xfId="0" applyFont="1" applyFill="1" applyBorder="1" applyAlignment="1">
      <alignment horizontal="left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Data'!$H$1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Data'!$H$2:$H$21</c:f>
              <c:numCache>
                <c:formatCode>General</c:formatCode>
                <c:ptCount val="20"/>
                <c:pt idx="0">
                  <c:v>23</c:v>
                </c:pt>
                <c:pt idx="1">
                  <c:v>98</c:v>
                </c:pt>
                <c:pt idx="2">
                  <c:v>65</c:v>
                </c:pt>
                <c:pt idx="3">
                  <c:v>24</c:v>
                </c:pt>
                <c:pt idx="4">
                  <c:v>56</c:v>
                </c:pt>
                <c:pt idx="5">
                  <c:v>84</c:v>
                </c:pt>
                <c:pt idx="6">
                  <c:v>42</c:v>
                </c:pt>
                <c:pt idx="7">
                  <c:v>79</c:v>
                </c:pt>
                <c:pt idx="8">
                  <c:v>14</c:v>
                </c:pt>
                <c:pt idx="9">
                  <c:v>22</c:v>
                </c:pt>
                <c:pt idx="10">
                  <c:v>36</c:v>
                </c:pt>
                <c:pt idx="11">
                  <c:v>32</c:v>
                </c:pt>
                <c:pt idx="12">
                  <c:v>22</c:v>
                </c:pt>
                <c:pt idx="13">
                  <c:v>26</c:v>
                </c:pt>
                <c:pt idx="14">
                  <c:v>57</c:v>
                </c:pt>
                <c:pt idx="15">
                  <c:v>38</c:v>
                </c:pt>
                <c:pt idx="16">
                  <c:v>60</c:v>
                </c:pt>
                <c:pt idx="17">
                  <c:v>11</c:v>
                </c:pt>
                <c:pt idx="18">
                  <c:v>19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5-4D3B-B647-C70FEFC2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01672"/>
        <c:axId val="506803720"/>
      </c:barChart>
      <c:catAx>
        <c:axId val="50680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3720"/>
        <c:crosses val="autoZero"/>
        <c:auto val="1"/>
        <c:lblAlgn val="ctr"/>
        <c:lblOffset val="100"/>
        <c:noMultiLvlLbl val="0"/>
      </c:catAx>
      <c:valAx>
        <c:axId val="5068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Binom P{X=x}</c:v>
                </c:pt>
              </c:strCache>
            </c:strRef>
          </c:tx>
          <c:marker>
            <c:symbol val="none"/>
          </c:marker>
          <c:cat>
            <c:strRef>
              <c:f>[1]Sheet1!$A$3:$A$15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[1]Sheet1!$B$3:$B$15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2.9296874999999996E-3</c:v>
                </c:pt>
                <c:pt idx="2">
                  <c:v>1.611328125E-2</c:v>
                </c:pt>
                <c:pt idx="3">
                  <c:v>5.3710937500000014E-2</c:v>
                </c:pt>
                <c:pt idx="4">
                  <c:v>0.12084960937500003</c:v>
                </c:pt>
                <c:pt idx="5">
                  <c:v>0.19335937500000006</c:v>
                </c:pt>
                <c:pt idx="6">
                  <c:v>0.22558593750000017</c:v>
                </c:pt>
                <c:pt idx="7">
                  <c:v>0.19335937500000006</c:v>
                </c:pt>
                <c:pt idx="8">
                  <c:v>0.12084960937500003</c:v>
                </c:pt>
                <c:pt idx="9">
                  <c:v>5.3710937500000014E-2</c:v>
                </c:pt>
                <c:pt idx="10">
                  <c:v>1.611328125E-2</c:v>
                </c:pt>
                <c:pt idx="11">
                  <c:v>2.9296874999999996E-3</c:v>
                </c:pt>
                <c:pt idx="12">
                  <c:v>2.4414062500000016E-4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1-4708-B8BC-D757FDA6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5104"/>
        <c:axId val="175857024"/>
      </c:lineChart>
      <c:catAx>
        <c:axId val="1758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layout>
            <c:manualLayout>
              <c:xMode val="edge"/>
              <c:yMode val="edge"/>
              <c:x val="0.36349431321084918"/>
              <c:y val="0.8694211140274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857024"/>
        <c:crosses val="autoZero"/>
        <c:auto val="1"/>
        <c:lblAlgn val="ctr"/>
        <c:lblOffset val="100"/>
        <c:noMultiLvlLbl val="0"/>
      </c:catAx>
      <c:valAx>
        <c:axId val="17585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layout>
            <c:manualLayout>
              <c:xMode val="edge"/>
              <c:yMode val="edge"/>
              <c:x val="3.0555555555555575E-2"/>
              <c:y val="0.353962160979878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8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Binom P{X=x}</c:v>
                </c:pt>
              </c:strCache>
            </c:strRef>
          </c:tx>
          <c:invertIfNegative val="0"/>
          <c:cat>
            <c:strRef>
              <c:f>[1]Sheet1!$A$3:$A$15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[1]Sheet1!$B$3:$B$15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2.9296874999999996E-3</c:v>
                </c:pt>
                <c:pt idx="2">
                  <c:v>1.611328125E-2</c:v>
                </c:pt>
                <c:pt idx="3">
                  <c:v>5.3710937500000014E-2</c:v>
                </c:pt>
                <c:pt idx="4">
                  <c:v>0.12084960937500003</c:v>
                </c:pt>
                <c:pt idx="5">
                  <c:v>0.19335937500000006</c:v>
                </c:pt>
                <c:pt idx="6">
                  <c:v>0.22558593750000017</c:v>
                </c:pt>
                <c:pt idx="7">
                  <c:v>0.19335937500000006</c:v>
                </c:pt>
                <c:pt idx="8">
                  <c:v>0.12084960937500003</c:v>
                </c:pt>
                <c:pt idx="9">
                  <c:v>5.3710937500000014E-2</c:v>
                </c:pt>
                <c:pt idx="10">
                  <c:v>1.611328125E-2</c:v>
                </c:pt>
                <c:pt idx="11">
                  <c:v>2.9296874999999996E-3</c:v>
                </c:pt>
                <c:pt idx="12">
                  <c:v>2.4414062500000016E-4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3F0-8C10-D95EBE71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38592"/>
        <c:axId val="176240512"/>
      </c:barChart>
      <c:catAx>
        <c:axId val="1762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40512"/>
        <c:crosses val="autoZero"/>
        <c:auto val="1"/>
        <c:lblAlgn val="ctr"/>
        <c:lblOffset val="100"/>
        <c:noMultiLvlLbl val="0"/>
      </c:catAx>
      <c:valAx>
        <c:axId val="1762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strRef>
              <c:f>[1]Sheet1!$A$3:$A$15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[1]Sheet1!$C$3:$C$15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3.1738281249999996E-3</c:v>
                </c:pt>
                <c:pt idx="2">
                  <c:v>1.9287109375E-2</c:v>
                </c:pt>
                <c:pt idx="3">
                  <c:v>7.2998046875000014E-2</c:v>
                </c:pt>
                <c:pt idx="4">
                  <c:v>0.19384765625000006</c:v>
                </c:pt>
                <c:pt idx="5">
                  <c:v>0.38720703125000011</c:v>
                </c:pt>
                <c:pt idx="6">
                  <c:v>0.61279296875000022</c:v>
                </c:pt>
                <c:pt idx="7">
                  <c:v>0.80615234375000022</c:v>
                </c:pt>
                <c:pt idx="8">
                  <c:v>0.92700195312500022</c:v>
                </c:pt>
                <c:pt idx="9">
                  <c:v>0.98071289062500022</c:v>
                </c:pt>
                <c:pt idx="10">
                  <c:v>0.99682617187500022</c:v>
                </c:pt>
                <c:pt idx="11">
                  <c:v>0.99975585937500022</c:v>
                </c:pt>
                <c:pt idx="1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10F-9718-762E19C5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7376"/>
        <c:axId val="176295936"/>
      </c:lineChart>
      <c:catAx>
        <c:axId val="1762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95936"/>
        <c:crosses val="autoZero"/>
        <c:auto val="1"/>
        <c:lblAlgn val="ctr"/>
        <c:lblOffset val="100"/>
        <c:noMultiLvlLbl val="0"/>
      </c:catAx>
      <c:valAx>
        <c:axId val="17629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[1]Sheet1!$B$33</c:f>
              <c:strCache>
                <c:ptCount val="1"/>
                <c:pt idx="0">
                  <c:v>Binom P{X=x}</c:v>
                </c:pt>
              </c:strCache>
            </c:strRef>
          </c:tx>
          <c:marker>
            <c:symbol val="none"/>
          </c:marker>
          <c:cat>
            <c:strRef>
              <c:f>[1]Sheet1!$A$34:$A$44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[1]Sheet1!$B$34:$B$44</c:f>
              <c:numCache>
                <c:formatCode>General</c:formatCode>
                <c:ptCount val="11"/>
                <c:pt idx="0">
                  <c:v>0.10737418240000005</c:v>
                </c:pt>
                <c:pt idx="1">
                  <c:v>0.26843545600000013</c:v>
                </c:pt>
                <c:pt idx="2">
                  <c:v>0.30198988800000015</c:v>
                </c:pt>
                <c:pt idx="3">
                  <c:v>0.20132659200000017</c:v>
                </c:pt>
                <c:pt idx="4">
                  <c:v>8.8080384000000053E-2</c:v>
                </c:pt>
                <c:pt idx="5">
                  <c:v>2.6424115200000011E-2</c:v>
                </c:pt>
                <c:pt idx="6">
                  <c:v>5.5050240000000059E-3</c:v>
                </c:pt>
                <c:pt idx="7">
                  <c:v>7.8643200000000021E-4</c:v>
                </c:pt>
                <c:pt idx="8">
                  <c:v>7.3727999999999996E-5</c:v>
                </c:pt>
                <c:pt idx="9">
                  <c:v>4.0960000000000003E-6</c:v>
                </c:pt>
                <c:pt idx="10">
                  <c:v>1.02E-7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D-44A9-AD05-5A624992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3680"/>
        <c:axId val="178505600"/>
      </c:lineChart>
      <c:catAx>
        <c:axId val="1785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05600"/>
        <c:crosses val="autoZero"/>
        <c:auto val="1"/>
        <c:lblAlgn val="ctr"/>
        <c:lblOffset val="100"/>
        <c:noMultiLvlLbl val="0"/>
      </c:catAx>
      <c:valAx>
        <c:axId val="17850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[1]Sheet1!$C$33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val>
            <c:numRef>
              <c:f>[1]Sheet1!$C$34:$C$44</c:f>
              <c:numCache>
                <c:formatCode>General</c:formatCode>
                <c:ptCount val="11"/>
                <c:pt idx="0">
                  <c:v>0.10737418240000005</c:v>
                </c:pt>
                <c:pt idx="1">
                  <c:v>0.37580963840000015</c:v>
                </c:pt>
                <c:pt idx="2">
                  <c:v>0.6777995264000003</c:v>
                </c:pt>
                <c:pt idx="3">
                  <c:v>0.87912611840000043</c:v>
                </c:pt>
                <c:pt idx="4">
                  <c:v>0.9672065024000005</c:v>
                </c:pt>
                <c:pt idx="5">
                  <c:v>0.99363061760000049</c:v>
                </c:pt>
                <c:pt idx="6">
                  <c:v>0.99913564160000046</c:v>
                </c:pt>
                <c:pt idx="7">
                  <c:v>0.99992207360000041</c:v>
                </c:pt>
                <c:pt idx="8">
                  <c:v>0.99999580160000046</c:v>
                </c:pt>
                <c:pt idx="9">
                  <c:v>0.99999989760000041</c:v>
                </c:pt>
                <c:pt idx="10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1-40CB-91E8-7236879F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8704"/>
        <c:axId val="43184128"/>
      </c:lineChart>
      <c:catAx>
        <c:axId val="431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84128"/>
        <c:crosses val="autoZero"/>
        <c:auto val="1"/>
        <c:lblAlgn val="ctr"/>
        <c:lblOffset val="100"/>
        <c:noMultiLvlLbl val="0"/>
      </c:catAx>
      <c:valAx>
        <c:axId val="4318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287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[1]Sheet1!$B$33</c:f>
              <c:strCache>
                <c:ptCount val="1"/>
                <c:pt idx="0">
                  <c:v>Binom P{X=x}</c:v>
                </c:pt>
              </c:strCache>
            </c:strRef>
          </c:tx>
          <c:invertIfNegative val="0"/>
          <c:cat>
            <c:strRef>
              <c:f>[1]Sheet1!$A$34:$A$44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[1]Sheet1!$B$34:$B$44</c:f>
              <c:numCache>
                <c:formatCode>General</c:formatCode>
                <c:ptCount val="11"/>
                <c:pt idx="0">
                  <c:v>0.10737418240000005</c:v>
                </c:pt>
                <c:pt idx="1">
                  <c:v>0.26843545600000013</c:v>
                </c:pt>
                <c:pt idx="2">
                  <c:v>0.30198988800000015</c:v>
                </c:pt>
                <c:pt idx="3">
                  <c:v>0.20132659200000017</c:v>
                </c:pt>
                <c:pt idx="4">
                  <c:v>8.8080384000000053E-2</c:v>
                </c:pt>
                <c:pt idx="5">
                  <c:v>2.6424115200000011E-2</c:v>
                </c:pt>
                <c:pt idx="6">
                  <c:v>5.5050240000000059E-3</c:v>
                </c:pt>
                <c:pt idx="7">
                  <c:v>7.8643200000000021E-4</c:v>
                </c:pt>
                <c:pt idx="8">
                  <c:v>7.3727999999999996E-5</c:v>
                </c:pt>
                <c:pt idx="9">
                  <c:v>4.0960000000000003E-6</c:v>
                </c:pt>
                <c:pt idx="10">
                  <c:v>1.02E-7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5-414A-81E9-77CBEA4D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87264"/>
        <c:axId val="155789184"/>
      </c:barChart>
      <c:catAx>
        <c:axId val="1557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89184"/>
        <c:crosses val="autoZero"/>
        <c:auto val="1"/>
        <c:lblAlgn val="ctr"/>
        <c:lblOffset val="100"/>
        <c:noMultiLvlLbl val="0"/>
      </c:catAx>
      <c:valAx>
        <c:axId val="15578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[1]Sheet1!$B$66</c:f>
              <c:strCache>
                <c:ptCount val="1"/>
                <c:pt idx="0">
                  <c:v>Binom P{X=x}</c:v>
                </c:pt>
              </c:strCache>
            </c:strRef>
          </c:tx>
          <c:marker>
            <c:symbol val="none"/>
          </c:marker>
          <c:cat>
            <c:strRef>
              <c:f>[1]Sheet1!$A$67:$A$72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[1]Sheet1!$B$67:$B$72</c:f>
              <c:numCache>
                <c:formatCode>General</c:formatCode>
                <c:ptCount val="6"/>
                <c:pt idx="0">
                  <c:v>0.131687242798354</c:v>
                </c:pt>
                <c:pt idx="1">
                  <c:v>0.32921810699588488</c:v>
                </c:pt>
                <c:pt idx="2">
                  <c:v>0.32921810699588477</c:v>
                </c:pt>
                <c:pt idx="3">
                  <c:v>0.16460905349794241</c:v>
                </c:pt>
                <c:pt idx="4">
                  <c:v>4.115226337448559E-2</c:v>
                </c:pt>
                <c:pt idx="5">
                  <c:v>4.1152263374485566E-3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6-412A-B357-EBAF4604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1472"/>
        <c:axId val="110780416"/>
      </c:lineChart>
      <c:catAx>
        <c:axId val="1558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80416"/>
        <c:crosses val="autoZero"/>
        <c:auto val="1"/>
        <c:lblAlgn val="ctr"/>
        <c:lblOffset val="100"/>
        <c:noMultiLvlLbl val="0"/>
      </c:catAx>
      <c:valAx>
        <c:axId val="11078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8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[1]Sheet1!$B$66</c:f>
              <c:strCache>
                <c:ptCount val="1"/>
                <c:pt idx="0">
                  <c:v>Binom P{X=x}</c:v>
                </c:pt>
              </c:strCache>
            </c:strRef>
          </c:tx>
          <c:invertIfNegative val="0"/>
          <c:cat>
            <c:strRef>
              <c:f>[1]Sheet1!$A$67:$A$72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[1]Sheet1!$B$67:$B$72</c:f>
              <c:numCache>
                <c:formatCode>General</c:formatCode>
                <c:ptCount val="6"/>
                <c:pt idx="0">
                  <c:v>0.131687242798354</c:v>
                </c:pt>
                <c:pt idx="1">
                  <c:v>0.32921810699588488</c:v>
                </c:pt>
                <c:pt idx="2">
                  <c:v>0.32921810699588477</c:v>
                </c:pt>
                <c:pt idx="3">
                  <c:v>0.16460905349794241</c:v>
                </c:pt>
                <c:pt idx="4">
                  <c:v>4.115226337448559E-2</c:v>
                </c:pt>
                <c:pt idx="5">
                  <c:v>4.1152263374485566E-3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2-432D-AC19-94BBF90CC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09472"/>
        <c:axId val="110811392"/>
      </c:barChart>
      <c:catAx>
        <c:axId val="1108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11392"/>
        <c:crosses val="autoZero"/>
        <c:auto val="1"/>
        <c:lblAlgn val="ctr"/>
        <c:lblOffset val="100"/>
        <c:noMultiLvlLbl val="0"/>
      </c:catAx>
      <c:valAx>
        <c:axId val="11081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[1]Sheet1!$C$66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strRef>
              <c:f>[1]Sheet1!$A$67:$A$72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[1]Sheet1!$C$67:$C$72</c:f>
              <c:numCache>
                <c:formatCode>General</c:formatCode>
                <c:ptCount val="6"/>
                <c:pt idx="0">
                  <c:v>0.131687242798354</c:v>
                </c:pt>
                <c:pt idx="1">
                  <c:v>0.46090534979423892</c:v>
                </c:pt>
                <c:pt idx="2">
                  <c:v>0.79012345679012363</c:v>
                </c:pt>
                <c:pt idx="3">
                  <c:v>0.95473251028806605</c:v>
                </c:pt>
                <c:pt idx="4">
                  <c:v>0.99588477366255168</c:v>
                </c:pt>
                <c:pt idx="5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3-41C0-ADF0-479061DBC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06304"/>
        <c:axId val="111112576"/>
      </c:lineChart>
      <c:catAx>
        <c:axId val="1111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12576"/>
        <c:crosses val="autoZero"/>
        <c:auto val="1"/>
        <c:lblAlgn val="ctr"/>
        <c:lblOffset val="100"/>
        <c:noMultiLvlLbl val="0"/>
      </c:catAx>
      <c:valAx>
        <c:axId val="11111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[2]Sheet1!$B$4</c:f>
              <c:strCache>
                <c:ptCount val="1"/>
                <c:pt idx="0">
                  <c:v>P{X=x}</c:v>
                </c:pt>
              </c:strCache>
            </c:strRef>
          </c:tx>
          <c:marker>
            <c:symbol val="none"/>
          </c:marker>
          <c:val>
            <c:numRef>
              <c:f>[2]Sheet1!$B$5:$B$9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2-4361-B30C-C6495D5A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57984"/>
        <c:axId val="90460160"/>
      </c:lineChart>
      <c:catAx>
        <c:axId val="904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</a:t>
                </a:r>
              </a:p>
            </c:rich>
          </c:tx>
          <c:overlay val="0"/>
        </c:title>
        <c:majorTickMark val="out"/>
        <c:minorTickMark val="none"/>
        <c:tickLblPos val="nextTo"/>
        <c:crossAx val="90460160"/>
        <c:crosses val="autoZero"/>
        <c:auto val="1"/>
        <c:lblAlgn val="ctr"/>
        <c:lblOffset val="100"/>
        <c:noMultiLvlLbl val="0"/>
      </c:catAx>
      <c:valAx>
        <c:axId val="9046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Data'!$I$1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Data'!$I$2:$I$21</c:f>
              <c:numCache>
                <c:formatCode>General</c:formatCode>
                <c:ptCount val="20"/>
                <c:pt idx="0">
                  <c:v>87</c:v>
                </c:pt>
                <c:pt idx="1">
                  <c:v>45</c:v>
                </c:pt>
                <c:pt idx="2">
                  <c:v>67</c:v>
                </c:pt>
                <c:pt idx="3">
                  <c:v>86</c:v>
                </c:pt>
                <c:pt idx="4">
                  <c:v>62</c:v>
                </c:pt>
                <c:pt idx="5">
                  <c:v>74</c:v>
                </c:pt>
                <c:pt idx="6">
                  <c:v>98</c:v>
                </c:pt>
                <c:pt idx="7">
                  <c:v>23</c:v>
                </c:pt>
                <c:pt idx="8">
                  <c:v>25</c:v>
                </c:pt>
                <c:pt idx="9">
                  <c:v>66</c:v>
                </c:pt>
                <c:pt idx="10">
                  <c:v>98</c:v>
                </c:pt>
                <c:pt idx="11">
                  <c:v>36</c:v>
                </c:pt>
                <c:pt idx="12">
                  <c:v>24</c:v>
                </c:pt>
                <c:pt idx="13">
                  <c:v>49</c:v>
                </c:pt>
                <c:pt idx="14">
                  <c:v>77</c:v>
                </c:pt>
                <c:pt idx="15">
                  <c:v>17</c:v>
                </c:pt>
                <c:pt idx="16">
                  <c:v>19</c:v>
                </c:pt>
                <c:pt idx="17">
                  <c:v>51</c:v>
                </c:pt>
                <c:pt idx="18">
                  <c:v>38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B-46EB-865C-27A28AD5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453512"/>
        <c:axId val="1130459656"/>
      </c:barChart>
      <c:catAx>
        <c:axId val="11304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59656"/>
        <c:crosses val="autoZero"/>
        <c:auto val="1"/>
        <c:lblAlgn val="ctr"/>
        <c:lblOffset val="100"/>
        <c:noMultiLvlLbl val="0"/>
      </c:catAx>
      <c:valAx>
        <c:axId val="11304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[2]Sheet1!$C$4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val>
            <c:numRef>
              <c:f>[2]Sheet1!$C$5:$C$9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0.9375</c:v>
                </c:pt>
                <c:pt idx="4">
                  <c:v>0.96875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6-4F23-A088-80DB4151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21440"/>
        <c:axId val="92223360"/>
      </c:lineChart>
      <c:catAx>
        <c:axId val="922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CDF</a:t>
                </a:r>
              </a:p>
            </c:rich>
          </c:tx>
          <c:overlay val="0"/>
        </c:title>
        <c:majorTickMark val="out"/>
        <c:minorTickMark val="none"/>
        <c:tickLblPos val="nextTo"/>
        <c:crossAx val="92223360"/>
        <c:crosses val="autoZero"/>
        <c:auto val="1"/>
        <c:lblAlgn val="ctr"/>
        <c:lblOffset val="100"/>
        <c:noMultiLvlLbl val="0"/>
      </c:catAx>
      <c:valAx>
        <c:axId val="9222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[3]Sheet1!$B$5</c:f>
              <c:strCache>
                <c:ptCount val="1"/>
                <c:pt idx="0">
                  <c:v>Poisson{X=x}</c:v>
                </c:pt>
              </c:strCache>
            </c:strRef>
          </c:tx>
          <c:marker>
            <c:symbol val="none"/>
          </c:marker>
          <c:cat>
            <c:strRef>
              <c:f>[3]Sheet1!$A$6:$A$16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[3]Sheet1!$B$6:$B$16</c:f>
              <c:numCache>
                <c:formatCode>General</c:formatCode>
                <c:ptCount val="11"/>
                <c:pt idx="0">
                  <c:v>0.36787944099999997</c:v>
                </c:pt>
                <c:pt idx="1">
                  <c:v>0.36787944099999997</c:v>
                </c:pt>
                <c:pt idx="2">
                  <c:v>0.183939721</c:v>
                </c:pt>
                <c:pt idx="3">
                  <c:v>6.1313239999999998E-2</c:v>
                </c:pt>
                <c:pt idx="4">
                  <c:v>1.532831E-2</c:v>
                </c:pt>
                <c:pt idx="5">
                  <c:v>3.0656619999999998E-3</c:v>
                </c:pt>
                <c:pt idx="6">
                  <c:v>5.1094400000000005E-4</c:v>
                </c:pt>
                <c:pt idx="7">
                  <c:v>7.2991999999999995E-5</c:v>
                </c:pt>
                <c:pt idx="8">
                  <c:v>9.1239999999999994E-6</c:v>
                </c:pt>
                <c:pt idx="9">
                  <c:v>1.0139999999999999E-6</c:v>
                </c:pt>
                <c:pt idx="10">
                  <c:v>1.01E-7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D-4AAE-9F9C-B5C954E9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0768"/>
        <c:axId val="94667136"/>
      </c:lineChart>
      <c:catAx>
        <c:axId val="946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</a:t>
                </a:r>
                <a:r>
                  <a:rPr lang="en-US" baseline="0"/>
                  <a:t> Variable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67136"/>
        <c:crosses val="autoZero"/>
        <c:auto val="1"/>
        <c:lblAlgn val="ctr"/>
        <c:lblOffset val="100"/>
        <c:noMultiLvlLbl val="0"/>
      </c:catAx>
      <c:valAx>
        <c:axId val="9466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[3]Sheet1!$C$5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strRef>
              <c:f>[3]Sheet1!$A$6:$A$16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[3]Sheet1!$C$6:$C$16</c:f>
              <c:numCache>
                <c:formatCode>General</c:formatCode>
                <c:ptCount val="11"/>
                <c:pt idx="0">
                  <c:v>0.36787944117144911</c:v>
                </c:pt>
                <c:pt idx="1">
                  <c:v>0.73575888234289821</c:v>
                </c:pt>
                <c:pt idx="2">
                  <c:v>0.91969860292862282</c:v>
                </c:pt>
                <c:pt idx="3">
                  <c:v>0.98101184312386447</c:v>
                </c:pt>
                <c:pt idx="4">
                  <c:v>0.99634015317267477</c:v>
                </c:pt>
                <c:pt idx="5">
                  <c:v>0.99940581518243687</c:v>
                </c:pt>
                <c:pt idx="6">
                  <c:v>0.99991675885073061</c:v>
                </c:pt>
                <c:pt idx="7">
                  <c:v>0.99998975080334396</c:v>
                </c:pt>
                <c:pt idx="8">
                  <c:v>0.99999887479742067</c:v>
                </c:pt>
                <c:pt idx="9">
                  <c:v>0.99999988857454014</c:v>
                </c:pt>
                <c:pt idx="10">
                  <c:v>0.99999998995225237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4C9B-99E7-826C3E67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5328"/>
        <c:axId val="94677248"/>
      </c:lineChart>
      <c:catAx>
        <c:axId val="946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</a:t>
                </a:r>
                <a:r>
                  <a:rPr lang="en-US" baseline="0"/>
                  <a:t> Variable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77248"/>
        <c:crosses val="autoZero"/>
        <c:auto val="1"/>
        <c:lblAlgn val="ctr"/>
        <c:lblOffset val="100"/>
        <c:noMultiLvlLbl val="0"/>
      </c:catAx>
      <c:valAx>
        <c:axId val="9467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Probability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[3]Sheet1!$B$30</c:f>
              <c:strCache>
                <c:ptCount val="1"/>
                <c:pt idx="0">
                  <c:v>P{X=x}</c:v>
                </c:pt>
              </c:strCache>
            </c:strRef>
          </c:tx>
          <c:marker>
            <c:symbol val="none"/>
          </c:marker>
          <c:cat>
            <c:strRef>
              <c:f>[3]Sheet1!$A$31:$A$33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[3]Sheet1!$B$31:$B$33</c:f>
              <c:numCache>
                <c:formatCode>General</c:formatCode>
                <c:ptCount val="3"/>
                <c:pt idx="0">
                  <c:v>4.0762203978366732E-2</c:v>
                </c:pt>
                <c:pt idx="1">
                  <c:v>0.13043905273077355</c:v>
                </c:pt>
                <c:pt idx="2">
                  <c:v>0.20870248436923766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C-4329-9BD3-4CFE269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1824"/>
        <c:axId val="94716288"/>
      </c:lineChart>
      <c:catAx>
        <c:axId val="947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 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16288"/>
        <c:crosses val="autoZero"/>
        <c:auto val="1"/>
        <c:lblAlgn val="ctr"/>
        <c:lblOffset val="100"/>
        <c:noMultiLvlLbl val="0"/>
      </c:catAx>
      <c:valAx>
        <c:axId val="9471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[3]Sheet1!$C$30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strRef>
              <c:f>[3]Sheet1!$A$31:$A$33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[3]Sheet1!$C$31:$C$33</c:f>
              <c:numCache>
                <c:formatCode>General</c:formatCode>
                <c:ptCount val="3"/>
                <c:pt idx="0">
                  <c:v>4.0762203978366732E-2</c:v>
                </c:pt>
                <c:pt idx="1">
                  <c:v>0.17120125670914027</c:v>
                </c:pt>
                <c:pt idx="2">
                  <c:v>0.37990374107837793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5-4249-ABEE-83D0FED1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36768"/>
        <c:axId val="94738688"/>
      </c:lineChart>
      <c:catAx>
        <c:axId val="947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 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38688"/>
        <c:crosses val="autoZero"/>
        <c:auto val="1"/>
        <c:lblAlgn val="ctr"/>
        <c:lblOffset val="100"/>
        <c:noMultiLvlLbl val="0"/>
      </c:catAx>
      <c:valAx>
        <c:axId val="9473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[3]Sheet1!$B$47</c:f>
              <c:strCache>
                <c:ptCount val="1"/>
                <c:pt idx="0">
                  <c:v>P{X=x}</c:v>
                </c:pt>
              </c:strCache>
            </c:strRef>
          </c:tx>
          <c:cat>
            <c:strRef>
              <c:f>[3]Sheet1!$A$48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[3]Sheet1!$B$48</c:f>
              <c:numCache>
                <c:formatCode>General</c:formatCode>
                <c:ptCount val="1"/>
                <c:pt idx="0">
                  <c:v>4.9787068367865214E-2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E-4A33-9F6D-AFD5FF9D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6880"/>
        <c:axId val="94765056"/>
      </c:lineChart>
      <c:catAx>
        <c:axId val="947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65056"/>
        <c:crosses val="autoZero"/>
        <c:auto val="1"/>
        <c:lblAlgn val="ctr"/>
        <c:lblOffset val="100"/>
        <c:noMultiLvlLbl val="0"/>
      </c:catAx>
      <c:valAx>
        <c:axId val="947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[4]Sheet1!$C$30</c:f>
              <c:strCache>
                <c:ptCount val="1"/>
                <c:pt idx="0">
                  <c:v>PDF</c:v>
                </c:pt>
              </c:strCache>
            </c:strRef>
          </c:tx>
          <c:cat>
            <c:strRef>
              <c:f>[4]Sheet1!$B$31:$B$41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[4]Sheet1!$C$31:$C$41</c:f>
              <c:numCache>
                <c:formatCode>General</c:formatCode>
                <c:ptCount val="11"/>
                <c:pt idx="0">
                  <c:v>0.1</c:v>
                </c:pt>
                <c:pt idx="1">
                  <c:v>9.048374180359596E-2</c:v>
                </c:pt>
                <c:pt idx="2">
                  <c:v>8.1873075307798193E-2</c:v>
                </c:pt>
                <c:pt idx="3">
                  <c:v>7.4081822068171793E-2</c:v>
                </c:pt>
                <c:pt idx="4">
                  <c:v>6.7032004603563941E-2</c:v>
                </c:pt>
                <c:pt idx="5">
                  <c:v>6.0653065971263347E-2</c:v>
                </c:pt>
                <c:pt idx="6">
                  <c:v>5.4881163609402643E-2</c:v>
                </c:pt>
                <c:pt idx="7">
                  <c:v>4.9658530379140947E-2</c:v>
                </c:pt>
                <c:pt idx="8">
                  <c:v>4.4932896411722156E-2</c:v>
                </c:pt>
                <c:pt idx="9">
                  <c:v>4.0656965974059912E-2</c:v>
                </c:pt>
                <c:pt idx="10">
                  <c:v>3.6787944117144235E-2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4F71-B2AE-C2A17D0F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9552"/>
        <c:axId val="175686400"/>
      </c:lineChart>
      <c:catAx>
        <c:axId val="1756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686400"/>
        <c:crosses val="autoZero"/>
        <c:auto val="1"/>
        <c:lblAlgn val="ctr"/>
        <c:lblOffset val="100"/>
        <c:noMultiLvlLbl val="0"/>
      </c:catAx>
      <c:valAx>
        <c:axId val="1756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395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[4]Sheet1!$D$30</c:f>
              <c:strCache>
                <c:ptCount val="1"/>
                <c:pt idx="0">
                  <c:v>CDF</c:v>
                </c:pt>
              </c:strCache>
            </c:strRef>
          </c:tx>
          <c:cat>
            <c:strRef>
              <c:f>[4]Sheet1!$B$31:$B$41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[4]Sheet1!$D$31:$D$41</c:f>
              <c:numCache>
                <c:formatCode>General</c:formatCode>
                <c:ptCount val="11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0.50341469620859058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6-49AD-9954-91C5D01E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35232"/>
        <c:axId val="118736768"/>
      </c:lineChart>
      <c:catAx>
        <c:axId val="118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36768"/>
        <c:crosses val="autoZero"/>
        <c:auto val="1"/>
        <c:lblAlgn val="ctr"/>
        <c:lblOffset val="100"/>
        <c:noMultiLvlLbl val="0"/>
      </c:catAx>
      <c:valAx>
        <c:axId val="1187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3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Data'!$C$1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Data'!$C$2:$C$21</c:f>
              <c:numCache>
                <c:formatCode>General</c:formatCode>
                <c:ptCount val="20"/>
                <c:pt idx="0">
                  <c:v>56</c:v>
                </c:pt>
                <c:pt idx="1">
                  <c:v>46</c:v>
                </c:pt>
                <c:pt idx="2">
                  <c:v>86</c:v>
                </c:pt>
                <c:pt idx="3">
                  <c:v>24</c:v>
                </c:pt>
                <c:pt idx="4">
                  <c:v>59</c:v>
                </c:pt>
                <c:pt idx="5">
                  <c:v>63</c:v>
                </c:pt>
                <c:pt idx="6">
                  <c:v>14</c:v>
                </c:pt>
                <c:pt idx="7">
                  <c:v>35</c:v>
                </c:pt>
                <c:pt idx="8">
                  <c:v>33</c:v>
                </c:pt>
                <c:pt idx="9">
                  <c:v>65</c:v>
                </c:pt>
                <c:pt idx="10">
                  <c:v>26</c:v>
                </c:pt>
                <c:pt idx="11">
                  <c:v>83</c:v>
                </c:pt>
                <c:pt idx="12">
                  <c:v>77</c:v>
                </c:pt>
                <c:pt idx="13">
                  <c:v>53</c:v>
                </c:pt>
                <c:pt idx="14">
                  <c:v>100</c:v>
                </c:pt>
                <c:pt idx="15">
                  <c:v>54</c:v>
                </c:pt>
                <c:pt idx="16">
                  <c:v>12</c:v>
                </c:pt>
                <c:pt idx="17">
                  <c:v>48</c:v>
                </c:pt>
                <c:pt idx="18">
                  <c:v>75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6-4A56-8C5F-632CEE4A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561608"/>
        <c:axId val="761563656"/>
      </c:barChart>
      <c:catAx>
        <c:axId val="7615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63656"/>
        <c:crosses val="autoZero"/>
        <c:auto val="1"/>
        <c:lblAlgn val="ctr"/>
        <c:lblOffset val="100"/>
        <c:noMultiLvlLbl val="0"/>
      </c:catAx>
      <c:valAx>
        <c:axId val="7615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Data'!$D$1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Data'!$D$2:$D$21</c:f>
              <c:numCache>
                <c:formatCode>General</c:formatCode>
                <c:ptCount val="20"/>
                <c:pt idx="0">
                  <c:v>42</c:v>
                </c:pt>
                <c:pt idx="1">
                  <c:v>65</c:v>
                </c:pt>
                <c:pt idx="2">
                  <c:v>79</c:v>
                </c:pt>
                <c:pt idx="3">
                  <c:v>24</c:v>
                </c:pt>
                <c:pt idx="4">
                  <c:v>86</c:v>
                </c:pt>
                <c:pt idx="5">
                  <c:v>84</c:v>
                </c:pt>
                <c:pt idx="6">
                  <c:v>90</c:v>
                </c:pt>
                <c:pt idx="7">
                  <c:v>31</c:v>
                </c:pt>
                <c:pt idx="8">
                  <c:v>61</c:v>
                </c:pt>
                <c:pt idx="9">
                  <c:v>43</c:v>
                </c:pt>
                <c:pt idx="10">
                  <c:v>46</c:v>
                </c:pt>
                <c:pt idx="11">
                  <c:v>69</c:v>
                </c:pt>
                <c:pt idx="12">
                  <c:v>18</c:v>
                </c:pt>
                <c:pt idx="13">
                  <c:v>62</c:v>
                </c:pt>
                <c:pt idx="14">
                  <c:v>70</c:v>
                </c:pt>
                <c:pt idx="15">
                  <c:v>97</c:v>
                </c:pt>
                <c:pt idx="16">
                  <c:v>85</c:v>
                </c:pt>
                <c:pt idx="17">
                  <c:v>54</c:v>
                </c:pt>
                <c:pt idx="18">
                  <c:v>12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4-4BA3-85E7-0591DF0C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41608"/>
        <c:axId val="567875592"/>
      </c:barChart>
      <c:catAx>
        <c:axId val="506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5592"/>
        <c:crosses val="autoZero"/>
        <c:auto val="1"/>
        <c:lblAlgn val="ctr"/>
        <c:lblOffset val="100"/>
        <c:noMultiLvlLbl val="0"/>
      </c:catAx>
      <c:valAx>
        <c:axId val="5678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Data'!$E$1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Data'!$E$2:$E$21</c:f>
              <c:numCache>
                <c:formatCode>General</c:formatCode>
                <c:ptCount val="20"/>
                <c:pt idx="0">
                  <c:v>24</c:v>
                </c:pt>
                <c:pt idx="1">
                  <c:v>87</c:v>
                </c:pt>
                <c:pt idx="2">
                  <c:v>56</c:v>
                </c:pt>
                <c:pt idx="3">
                  <c:v>23</c:v>
                </c:pt>
                <c:pt idx="4">
                  <c:v>84</c:v>
                </c:pt>
                <c:pt idx="5">
                  <c:v>56</c:v>
                </c:pt>
                <c:pt idx="6">
                  <c:v>34</c:v>
                </c:pt>
                <c:pt idx="7">
                  <c:v>23</c:v>
                </c:pt>
                <c:pt idx="8">
                  <c:v>27</c:v>
                </c:pt>
                <c:pt idx="9">
                  <c:v>14</c:v>
                </c:pt>
                <c:pt idx="10">
                  <c:v>48</c:v>
                </c:pt>
                <c:pt idx="11">
                  <c:v>17</c:v>
                </c:pt>
                <c:pt idx="12">
                  <c:v>63</c:v>
                </c:pt>
                <c:pt idx="13">
                  <c:v>83</c:v>
                </c:pt>
                <c:pt idx="14">
                  <c:v>81</c:v>
                </c:pt>
                <c:pt idx="15">
                  <c:v>64</c:v>
                </c:pt>
                <c:pt idx="16">
                  <c:v>92</c:v>
                </c:pt>
                <c:pt idx="17">
                  <c:v>68</c:v>
                </c:pt>
                <c:pt idx="18">
                  <c:v>24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119-9BA8-A45A2A7E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674248"/>
        <c:axId val="524157959"/>
      </c:barChart>
      <c:catAx>
        <c:axId val="19936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7959"/>
        <c:crosses val="autoZero"/>
        <c:auto val="1"/>
        <c:lblAlgn val="ctr"/>
        <c:lblOffset val="100"/>
        <c:noMultiLvlLbl val="0"/>
      </c:catAx>
      <c:valAx>
        <c:axId val="524157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Data'!$F$1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rgbClr val="92CDDC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Data'!$F$2:$F$21</c:f>
              <c:numCache>
                <c:formatCode>General</c:formatCode>
                <c:ptCount val="20"/>
                <c:pt idx="0">
                  <c:v>62</c:v>
                </c:pt>
                <c:pt idx="1">
                  <c:v>85</c:v>
                </c:pt>
                <c:pt idx="2">
                  <c:v>69</c:v>
                </c:pt>
                <c:pt idx="3">
                  <c:v>64</c:v>
                </c:pt>
                <c:pt idx="4">
                  <c:v>24</c:v>
                </c:pt>
                <c:pt idx="5">
                  <c:v>95</c:v>
                </c:pt>
                <c:pt idx="6">
                  <c:v>84</c:v>
                </c:pt>
                <c:pt idx="7">
                  <c:v>92</c:v>
                </c:pt>
                <c:pt idx="8">
                  <c:v>22</c:v>
                </c:pt>
                <c:pt idx="9">
                  <c:v>18</c:v>
                </c:pt>
                <c:pt idx="10">
                  <c:v>57</c:v>
                </c:pt>
                <c:pt idx="11">
                  <c:v>23</c:v>
                </c:pt>
                <c:pt idx="12">
                  <c:v>85</c:v>
                </c:pt>
                <c:pt idx="13">
                  <c:v>99</c:v>
                </c:pt>
                <c:pt idx="14">
                  <c:v>86</c:v>
                </c:pt>
                <c:pt idx="15">
                  <c:v>70</c:v>
                </c:pt>
                <c:pt idx="16">
                  <c:v>94</c:v>
                </c:pt>
                <c:pt idx="17">
                  <c:v>98</c:v>
                </c:pt>
                <c:pt idx="18">
                  <c:v>46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C-46B9-BB18-0F36975B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528328"/>
        <c:axId val="761530376"/>
      </c:barChart>
      <c:catAx>
        <c:axId val="7615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0376"/>
        <c:crosses val="autoZero"/>
        <c:auto val="1"/>
        <c:lblAlgn val="ctr"/>
        <c:lblOffset val="100"/>
        <c:noMultiLvlLbl val="0"/>
      </c:catAx>
      <c:valAx>
        <c:axId val="7615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2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Data'!$G$1</c:f>
              <c:strCache>
                <c:ptCount val="1"/>
                <c:pt idx="0">
                  <c:v>Comp Sc.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Data'!$G$2:$G$21</c:f>
              <c:numCache>
                <c:formatCode>General</c:formatCode>
                <c:ptCount val="20"/>
                <c:pt idx="0">
                  <c:v>47</c:v>
                </c:pt>
                <c:pt idx="1">
                  <c:v>58</c:v>
                </c:pt>
                <c:pt idx="2">
                  <c:v>43</c:v>
                </c:pt>
                <c:pt idx="3">
                  <c:v>29</c:v>
                </c:pt>
                <c:pt idx="4">
                  <c:v>75</c:v>
                </c:pt>
                <c:pt idx="5">
                  <c:v>23</c:v>
                </c:pt>
                <c:pt idx="6">
                  <c:v>30</c:v>
                </c:pt>
                <c:pt idx="7">
                  <c:v>21</c:v>
                </c:pt>
                <c:pt idx="8">
                  <c:v>42</c:v>
                </c:pt>
                <c:pt idx="9">
                  <c:v>78</c:v>
                </c:pt>
                <c:pt idx="10">
                  <c:v>84</c:v>
                </c:pt>
                <c:pt idx="11">
                  <c:v>92</c:v>
                </c:pt>
                <c:pt idx="12">
                  <c:v>14</c:v>
                </c:pt>
                <c:pt idx="13">
                  <c:v>49</c:v>
                </c:pt>
                <c:pt idx="14">
                  <c:v>52</c:v>
                </c:pt>
                <c:pt idx="15">
                  <c:v>13</c:v>
                </c:pt>
                <c:pt idx="16">
                  <c:v>76</c:v>
                </c:pt>
                <c:pt idx="17">
                  <c:v>38</c:v>
                </c:pt>
                <c:pt idx="18">
                  <c:v>29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7-4602-9316-7578C12B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553416"/>
        <c:axId val="761555464"/>
      </c:barChart>
      <c:catAx>
        <c:axId val="7615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55464"/>
        <c:crosses val="autoZero"/>
        <c:auto val="1"/>
        <c:lblAlgn val="ctr"/>
        <c:lblOffset val="100"/>
        <c:noMultiLvlLbl val="0"/>
      </c:catAx>
      <c:valAx>
        <c:axId val="761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 Data'!$B$22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7-4158-8794-C9AE07858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7-4158-8794-C9AE07858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7-4158-8794-C9AE07858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B7-4158-8794-C9AE07858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B7-4158-8794-C9AE078584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B7-4158-8794-C9AE078584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B7-4158-8794-C9AE07858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Data'!$C$1:$I$1</c:f>
              <c:strCache>
                <c:ptCount val="7"/>
                <c:pt idx="0">
                  <c:v>Maths</c:v>
                </c:pt>
                <c:pt idx="1">
                  <c:v>Chemistry</c:v>
                </c:pt>
                <c:pt idx="2">
                  <c:v>Physics</c:v>
                </c:pt>
                <c:pt idx="3">
                  <c:v>Biology</c:v>
                </c:pt>
                <c:pt idx="4">
                  <c:v>Comp Sc.</c:v>
                </c:pt>
                <c:pt idx="5">
                  <c:v>English</c:v>
                </c:pt>
                <c:pt idx="6">
                  <c:v>Hindi</c:v>
                </c:pt>
              </c:strCache>
            </c:strRef>
          </c:cat>
          <c:val>
            <c:numRef>
              <c:f>'Class Data'!$C$22:$I$22</c:f>
              <c:numCache>
                <c:formatCode>General</c:formatCode>
                <c:ptCount val="7"/>
                <c:pt idx="0">
                  <c:v>54.9</c:v>
                </c:pt>
                <c:pt idx="1">
                  <c:v>57.95</c:v>
                </c:pt>
                <c:pt idx="2">
                  <c:v>51.9</c:v>
                </c:pt>
                <c:pt idx="3">
                  <c:v>65.599999999999994</c:v>
                </c:pt>
                <c:pt idx="4">
                  <c:v>45.5</c:v>
                </c:pt>
                <c:pt idx="5">
                  <c:v>41.25</c:v>
                </c:pt>
                <c:pt idx="6">
                  <c:v>57.05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B-4231-8408-C58D38F7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Data'!$K$1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 Data'!$B$2:$B$21</c:f>
              <c:strCache>
                <c:ptCount val="20"/>
                <c:pt idx="0">
                  <c:v>Vivek</c:v>
                </c:pt>
                <c:pt idx="1">
                  <c:v>Mayank</c:v>
                </c:pt>
                <c:pt idx="2">
                  <c:v>Shivesh</c:v>
                </c:pt>
                <c:pt idx="3">
                  <c:v>Palak</c:v>
                </c:pt>
                <c:pt idx="4">
                  <c:v>JAY</c:v>
                </c:pt>
                <c:pt idx="5">
                  <c:v>Ved</c:v>
                </c:pt>
                <c:pt idx="6">
                  <c:v>Harry</c:v>
                </c:pt>
                <c:pt idx="7">
                  <c:v>Ramesh</c:v>
                </c:pt>
                <c:pt idx="8">
                  <c:v>Sarena</c:v>
                </c:pt>
                <c:pt idx="9">
                  <c:v>Mahesh</c:v>
                </c:pt>
                <c:pt idx="10">
                  <c:v>Astro</c:v>
                </c:pt>
                <c:pt idx="11">
                  <c:v>Airafar</c:v>
                </c:pt>
                <c:pt idx="12">
                  <c:v>Beyonce</c:v>
                </c:pt>
                <c:pt idx="13">
                  <c:v>Priya</c:v>
                </c:pt>
                <c:pt idx="14">
                  <c:v>Selena</c:v>
                </c:pt>
                <c:pt idx="15">
                  <c:v>Justin</c:v>
                </c:pt>
                <c:pt idx="16">
                  <c:v>Matthew </c:v>
                </c:pt>
                <c:pt idx="17">
                  <c:v>Raj</c:v>
                </c:pt>
                <c:pt idx="18">
                  <c:v>Abhay</c:v>
                </c:pt>
                <c:pt idx="19">
                  <c:v>Ravi</c:v>
                </c:pt>
              </c:strCache>
            </c:strRef>
          </c:cat>
          <c:val>
            <c:numRef>
              <c:f>'Class Data'!$K$2:$K$21</c:f>
              <c:numCache>
                <c:formatCode>0.00%</c:formatCode>
                <c:ptCount val="20"/>
                <c:pt idx="0">
                  <c:v>0.48714285714285716</c:v>
                </c:pt>
                <c:pt idx="1">
                  <c:v>0.69142857142857139</c:v>
                </c:pt>
                <c:pt idx="2">
                  <c:v>0.66428571428571426</c:v>
                </c:pt>
                <c:pt idx="3">
                  <c:v>0.3914285714285714</c:v>
                </c:pt>
                <c:pt idx="4">
                  <c:v>0.63714285714285712</c:v>
                </c:pt>
                <c:pt idx="5">
                  <c:v>0.68428571428571427</c:v>
                </c:pt>
                <c:pt idx="6">
                  <c:v>0.56000000000000005</c:v>
                </c:pt>
                <c:pt idx="7">
                  <c:v>0.43428571428571427</c:v>
                </c:pt>
                <c:pt idx="8">
                  <c:v>0.32</c:v>
                </c:pt>
                <c:pt idx="9">
                  <c:v>0.43714285714285717</c:v>
                </c:pt>
                <c:pt idx="10">
                  <c:v>0.56428571428571428</c:v>
                </c:pt>
                <c:pt idx="11">
                  <c:v>0.50285714285714289</c:v>
                </c:pt>
                <c:pt idx="12">
                  <c:v>0.43285714285714288</c:v>
                </c:pt>
                <c:pt idx="13">
                  <c:v>0.60142857142857142</c:v>
                </c:pt>
                <c:pt idx="14">
                  <c:v>0.74714285714285711</c:v>
                </c:pt>
                <c:pt idx="15">
                  <c:v>0.50428571428571434</c:v>
                </c:pt>
                <c:pt idx="16">
                  <c:v>0.62571428571428567</c:v>
                </c:pt>
                <c:pt idx="17">
                  <c:v>0.52571428571428569</c:v>
                </c:pt>
                <c:pt idx="18">
                  <c:v>0.34714285714285714</c:v>
                </c:pt>
                <c:pt idx="19">
                  <c:v>0.53142857142857147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6-464B-A16D-FC5F3A01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90791"/>
        <c:axId val="377593351"/>
      </c:lineChart>
      <c:catAx>
        <c:axId val="377590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3351"/>
        <c:crosses val="autoZero"/>
        <c:auto val="1"/>
        <c:lblAlgn val="ctr"/>
        <c:lblOffset val="100"/>
        <c:noMultiLvlLbl val="0"/>
      </c:catAx>
      <c:valAx>
        <c:axId val="37759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</xdr:row>
      <xdr:rowOff>19050</xdr:rowOff>
    </xdr:from>
    <xdr:to>
      <xdr:col>22</xdr:col>
      <xdr:colOff>466725</xdr:colOff>
      <xdr:row>15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191832-9159-1BCA-94FF-11163DBCBAFD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53</xdr:row>
      <xdr:rowOff>76200</xdr:rowOff>
    </xdr:from>
    <xdr:to>
      <xdr:col>15</xdr:col>
      <xdr:colOff>114300</xdr:colOff>
      <xdr:row>67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6F969A-E394-53F1-3CBE-4E2332C91B84}"/>
            </a:ext>
            <a:ext uri="{147F2762-F138-4A5C-976F-8EAC2B608ADB}">
              <a16:predDERef xmlns:a16="http://schemas.microsoft.com/office/drawing/2014/main" pred="{6C191832-9159-1BCA-94FF-11163DBC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16</xdr:row>
      <xdr:rowOff>38100</xdr:rowOff>
    </xdr:from>
    <xdr:to>
      <xdr:col>22</xdr:col>
      <xdr:colOff>447675</xdr:colOff>
      <xdr:row>30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D118B5-0A58-0D43-4F1A-531CF1644E42}"/>
            </a:ext>
            <a:ext uri="{147F2762-F138-4A5C-976F-8EAC2B608ADB}">
              <a16:predDERef xmlns:a16="http://schemas.microsoft.com/office/drawing/2014/main" pred="{3E6F969A-E394-53F1-3CBE-4E2332C9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31</xdr:row>
      <xdr:rowOff>9525</xdr:rowOff>
    </xdr:from>
    <xdr:to>
      <xdr:col>22</xdr:col>
      <xdr:colOff>438150</xdr:colOff>
      <xdr:row>45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5A6EF-6470-FC0D-2995-0A8E82F19B2D}"/>
            </a:ext>
            <a:ext uri="{147F2762-F138-4A5C-976F-8EAC2B608ADB}">
              <a16:predDERef xmlns:a16="http://schemas.microsoft.com/office/drawing/2014/main" pred="{AFD118B5-0A58-0D43-4F1A-531CF164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95250</xdr:rowOff>
    </xdr:from>
    <xdr:to>
      <xdr:col>7</xdr:col>
      <xdr:colOff>304800</xdr:colOff>
      <xdr:row>52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630A15-4517-C786-B98E-84637CD4A384}"/>
            </a:ext>
            <a:ext uri="{147F2762-F138-4A5C-976F-8EAC2B608ADB}">
              <a16:predDERef xmlns:a16="http://schemas.microsoft.com/office/drawing/2014/main" pred="{2765A6EF-6470-FC0D-2995-0A8E82F1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7</xdr:col>
      <xdr:colOff>304800</xdr:colOff>
      <xdr:row>37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66F92C-9243-A196-BA28-41110A99E150}"/>
            </a:ext>
            <a:ext uri="{147F2762-F138-4A5C-976F-8EAC2B608ADB}">
              <a16:predDERef xmlns:a16="http://schemas.microsoft.com/office/drawing/2014/main" pred="{C7630A15-4517-C786-B98E-84637CD4A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571500</xdr:colOff>
      <xdr:row>23</xdr:row>
      <xdr:rowOff>19050</xdr:rowOff>
    </xdr:from>
    <xdr:to>
      <xdr:col>15</xdr:col>
      <xdr:colOff>104775</xdr:colOff>
      <xdr:row>37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75E527-0B64-B5F9-C415-6EF509410AA1}"/>
            </a:ext>
            <a:ext uri="{147F2762-F138-4A5C-976F-8EAC2B608ADB}">
              <a16:predDERef xmlns:a16="http://schemas.microsoft.com/office/drawing/2014/main" pred="{2666F92C-9243-A196-BA28-41110A99E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552450</xdr:colOff>
      <xdr:row>38</xdr:row>
      <xdr:rowOff>57150</xdr:rowOff>
    </xdr:from>
    <xdr:to>
      <xdr:col>15</xdr:col>
      <xdr:colOff>85725</xdr:colOff>
      <xdr:row>52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3E9C554-126D-4C70-FD76-4C6B51092052}"/>
            </a:ext>
            <a:ext uri="{147F2762-F138-4A5C-976F-8EAC2B608ADB}">
              <a16:predDERef xmlns:a16="http://schemas.microsoft.com/office/drawing/2014/main" pred="{A075E527-0B64-B5F9-C415-6EF50941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53</xdr:row>
      <xdr:rowOff>180975</xdr:rowOff>
    </xdr:from>
    <xdr:to>
      <xdr:col>7</xdr:col>
      <xdr:colOff>304800</xdr:colOff>
      <xdr:row>68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921727D-3006-9B27-B787-7785124F7743}"/>
            </a:ext>
            <a:ext uri="{147F2762-F138-4A5C-976F-8EAC2B608ADB}">
              <a16:predDERef xmlns:a16="http://schemas.microsoft.com/office/drawing/2014/main" pred="{23E9C554-126D-4C70-FD76-4C6B5109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11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</xdr:row>
      <xdr:rowOff>0</xdr:rowOff>
    </xdr:from>
    <xdr:to>
      <xdr:col>19</xdr:col>
      <xdr:colOff>295275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32</xdr:row>
      <xdr:rowOff>9525</xdr:rowOff>
    </xdr:from>
    <xdr:to>
      <xdr:col>11</xdr:col>
      <xdr:colOff>314325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47</xdr:row>
      <xdr:rowOff>19050</xdr:rowOff>
    </xdr:from>
    <xdr:to>
      <xdr:col>11</xdr:col>
      <xdr:colOff>314325</xdr:colOff>
      <xdr:row>61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31</xdr:row>
      <xdr:rowOff>171450</xdr:rowOff>
    </xdr:from>
    <xdr:to>
      <xdr:col>19</xdr:col>
      <xdr:colOff>323850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590550</xdr:colOff>
      <xdr:row>63</xdr:row>
      <xdr:rowOff>0</xdr:rowOff>
    </xdr:from>
    <xdr:to>
      <xdr:col>11</xdr:col>
      <xdr:colOff>285750</xdr:colOff>
      <xdr:row>77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600075</xdr:colOff>
      <xdr:row>63</xdr:row>
      <xdr:rowOff>0</xdr:rowOff>
    </xdr:from>
    <xdr:to>
      <xdr:col>19</xdr:col>
      <xdr:colOff>295275</xdr:colOff>
      <xdr:row>77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  <a:ext uri="{147F2762-F138-4A5C-976F-8EAC2B608ADB}">
              <a16:predDERef xmlns:a16="http://schemas.microsoft.com/office/drawing/2014/main" pre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78</xdr:row>
      <xdr:rowOff>76200</xdr:rowOff>
    </xdr:from>
    <xdr:to>
      <xdr:col>11</xdr:col>
      <xdr:colOff>304800</xdr:colOff>
      <xdr:row>92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0</xdr:rowOff>
    </xdr:from>
    <xdr:to>
      <xdr:col>11</xdr:col>
      <xdr:colOff>314325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</xdr:row>
      <xdr:rowOff>152400</xdr:rowOff>
    </xdr:from>
    <xdr:to>
      <xdr:col>19</xdr:col>
      <xdr:colOff>285750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142875</xdr:rowOff>
    </xdr:from>
    <xdr:to>
      <xdr:col>11</xdr:col>
      <xdr:colOff>304800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5</xdr:row>
      <xdr:rowOff>171450</xdr:rowOff>
    </xdr:from>
    <xdr:to>
      <xdr:col>20</xdr:col>
      <xdr:colOff>123825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27</xdr:row>
      <xdr:rowOff>47625</xdr:rowOff>
    </xdr:from>
    <xdr:to>
      <xdr:col>11</xdr:col>
      <xdr:colOff>304800</xdr:colOff>
      <xdr:row>41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26</xdr:row>
      <xdr:rowOff>133350</xdr:rowOff>
    </xdr:from>
    <xdr:to>
      <xdr:col>20</xdr:col>
      <xdr:colOff>9525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44</xdr:row>
      <xdr:rowOff>9525</xdr:rowOff>
    </xdr:from>
    <xdr:to>
      <xdr:col>11</xdr:col>
      <xdr:colOff>57150</xdr:colOff>
      <xdr:row>58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38100</xdr:rowOff>
    </xdr:from>
    <xdr:to>
      <xdr:col>13</xdr:col>
      <xdr:colOff>9525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5</xdr:row>
      <xdr:rowOff>171450</xdr:rowOff>
    </xdr:from>
    <xdr:to>
      <xdr:col>20</xdr:col>
      <xdr:colOff>600075</xdr:colOff>
      <xdr:row>20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un%20&amp;%20Utkarsh(PC)%20BinomD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run%20&amp;%20Utkarsh(PC)%20GeomatricD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run%20&amp;%20Utkarsh%20(PC)%20PoissonDi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run%20&amp;%20Utkarsh%20(PC)%20Uniform%20&amp;%20Exponential%20D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Binom P{X=x}</v>
          </cell>
          <cell r="C2" t="str">
            <v>CDF</v>
          </cell>
        </row>
        <row r="3">
          <cell r="A3">
            <v>0</v>
          </cell>
          <cell r="B3">
            <v>2.4414062500000016E-4</v>
          </cell>
          <cell r="C3">
            <v>2.4414062500000016E-4</v>
          </cell>
        </row>
        <row r="4">
          <cell r="A4">
            <v>1</v>
          </cell>
          <cell r="B4">
            <v>2.9296874999999996E-3</v>
          </cell>
          <cell r="C4">
            <v>3.1738281249999996E-3</v>
          </cell>
        </row>
        <row r="5">
          <cell r="A5">
            <v>2</v>
          </cell>
          <cell r="B5">
            <v>1.611328125E-2</v>
          </cell>
          <cell r="C5">
            <v>1.9287109375E-2</v>
          </cell>
        </row>
        <row r="6">
          <cell r="A6">
            <v>3</v>
          </cell>
          <cell r="B6">
            <v>5.3710937500000014E-2</v>
          </cell>
          <cell r="C6">
            <v>7.2998046875000014E-2</v>
          </cell>
        </row>
        <row r="7">
          <cell r="A7">
            <v>4</v>
          </cell>
          <cell r="B7">
            <v>0.12084960937500003</v>
          </cell>
          <cell r="C7">
            <v>0.19384765625000006</v>
          </cell>
        </row>
        <row r="8">
          <cell r="A8">
            <v>5</v>
          </cell>
          <cell r="B8">
            <v>0.19335937500000006</v>
          </cell>
          <cell r="C8">
            <v>0.38720703125000011</v>
          </cell>
        </row>
        <row r="9">
          <cell r="A9">
            <v>6</v>
          </cell>
          <cell r="B9">
            <v>0.22558593750000017</v>
          </cell>
          <cell r="C9">
            <v>0.61279296875000022</v>
          </cell>
        </row>
        <row r="10">
          <cell r="A10">
            <v>7</v>
          </cell>
          <cell r="B10">
            <v>0.19335937500000006</v>
          </cell>
          <cell r="C10">
            <v>0.80615234375000022</v>
          </cell>
        </row>
        <row r="11">
          <cell r="A11">
            <v>8</v>
          </cell>
          <cell r="B11">
            <v>0.12084960937500003</v>
          </cell>
          <cell r="C11">
            <v>0.92700195312500022</v>
          </cell>
        </row>
        <row r="12">
          <cell r="A12">
            <v>9</v>
          </cell>
          <cell r="B12">
            <v>5.3710937500000014E-2</v>
          </cell>
          <cell r="C12">
            <v>0.98071289062500022</v>
          </cell>
        </row>
        <row r="13">
          <cell r="A13">
            <v>10</v>
          </cell>
          <cell r="B13">
            <v>1.611328125E-2</v>
          </cell>
          <cell r="C13">
            <v>0.99682617187500022</v>
          </cell>
        </row>
        <row r="14">
          <cell r="A14">
            <v>11</v>
          </cell>
          <cell r="B14">
            <v>2.9296874999999996E-3</v>
          </cell>
          <cell r="C14">
            <v>0.99975585937500022</v>
          </cell>
        </row>
        <row r="15">
          <cell r="A15">
            <v>12</v>
          </cell>
          <cell r="B15">
            <v>2.4414062500000016E-4</v>
          </cell>
          <cell r="C15">
            <v>1.0000000000000002</v>
          </cell>
        </row>
        <row r="33">
          <cell r="B33" t="str">
            <v>Binom P{X=x}</v>
          </cell>
          <cell r="C33" t="str">
            <v>CDF</v>
          </cell>
        </row>
        <row r="34">
          <cell r="A34">
            <v>0</v>
          </cell>
          <cell r="B34">
            <v>0.10737418240000005</v>
          </cell>
          <cell r="C34">
            <v>0.10737418240000005</v>
          </cell>
        </row>
        <row r="35">
          <cell r="A35">
            <v>1</v>
          </cell>
          <cell r="B35">
            <v>0.26843545600000013</v>
          </cell>
          <cell r="C35">
            <v>0.37580963840000015</v>
          </cell>
        </row>
        <row r="36">
          <cell r="A36">
            <v>2</v>
          </cell>
          <cell r="B36">
            <v>0.30198988800000015</v>
          </cell>
          <cell r="C36">
            <v>0.6777995264000003</v>
          </cell>
        </row>
        <row r="37">
          <cell r="A37">
            <v>3</v>
          </cell>
          <cell r="B37">
            <v>0.20132659200000017</v>
          </cell>
          <cell r="C37">
            <v>0.87912611840000043</v>
          </cell>
        </row>
        <row r="38">
          <cell r="A38">
            <v>4</v>
          </cell>
          <cell r="B38">
            <v>8.8080384000000053E-2</v>
          </cell>
          <cell r="C38">
            <v>0.9672065024000005</v>
          </cell>
        </row>
        <row r="39">
          <cell r="A39">
            <v>5</v>
          </cell>
          <cell r="B39">
            <v>2.6424115200000011E-2</v>
          </cell>
          <cell r="C39">
            <v>0.99363061760000049</v>
          </cell>
        </row>
        <row r="40">
          <cell r="A40">
            <v>6</v>
          </cell>
          <cell r="B40">
            <v>5.5050240000000059E-3</v>
          </cell>
          <cell r="C40">
            <v>0.99913564160000046</v>
          </cell>
        </row>
        <row r="41">
          <cell r="A41">
            <v>7</v>
          </cell>
          <cell r="B41">
            <v>7.8643200000000021E-4</v>
          </cell>
          <cell r="C41">
            <v>0.99992207360000041</v>
          </cell>
        </row>
        <row r="42">
          <cell r="A42">
            <v>8</v>
          </cell>
          <cell r="B42">
            <v>7.3727999999999996E-5</v>
          </cell>
          <cell r="C42">
            <v>0.99999580160000046</v>
          </cell>
        </row>
        <row r="43">
          <cell r="A43">
            <v>9</v>
          </cell>
          <cell r="B43">
            <v>4.0960000000000003E-6</v>
          </cell>
          <cell r="C43">
            <v>0.99999989760000041</v>
          </cell>
        </row>
        <row r="44">
          <cell r="A44">
            <v>10</v>
          </cell>
          <cell r="B44">
            <v>1.02E-7</v>
          </cell>
          <cell r="C44">
            <v>1.0000000000000004</v>
          </cell>
        </row>
        <row r="66">
          <cell r="B66" t="str">
            <v>Binom P{X=x}</v>
          </cell>
          <cell r="C66" t="str">
            <v>CDF</v>
          </cell>
        </row>
        <row r="67">
          <cell r="A67">
            <v>0</v>
          </cell>
          <cell r="B67">
            <v>0.131687242798354</v>
          </cell>
          <cell r="C67">
            <v>0.131687242798354</v>
          </cell>
        </row>
        <row r="68">
          <cell r="A68">
            <v>1</v>
          </cell>
          <cell r="B68">
            <v>0.32921810699588488</v>
          </cell>
          <cell r="C68">
            <v>0.46090534979423892</v>
          </cell>
        </row>
        <row r="69">
          <cell r="A69">
            <v>2</v>
          </cell>
          <cell r="B69">
            <v>0.32921810699588477</v>
          </cell>
          <cell r="C69">
            <v>0.79012345679012363</v>
          </cell>
        </row>
        <row r="70">
          <cell r="A70">
            <v>3</v>
          </cell>
          <cell r="B70">
            <v>0.16460905349794241</v>
          </cell>
          <cell r="C70">
            <v>0.95473251028806605</v>
          </cell>
        </row>
        <row r="71">
          <cell r="A71">
            <v>4</v>
          </cell>
          <cell r="B71">
            <v>4.115226337448559E-2</v>
          </cell>
          <cell r="C71">
            <v>0.99588477366255168</v>
          </cell>
        </row>
        <row r="72">
          <cell r="A72">
            <v>5</v>
          </cell>
          <cell r="B72">
            <v>4.1152263374485566E-3</v>
          </cell>
          <cell r="C72">
            <v>1.0000000000000002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P{X=x}</v>
          </cell>
          <cell r="C4" t="str">
            <v>CDF</v>
          </cell>
        </row>
        <row r="5">
          <cell r="B5">
            <v>0.5</v>
          </cell>
          <cell r="C5">
            <v>0.5</v>
          </cell>
        </row>
        <row r="6">
          <cell r="B6">
            <v>0.25</v>
          </cell>
          <cell r="C6">
            <v>0.75</v>
          </cell>
        </row>
        <row r="7">
          <cell r="B7">
            <v>0.125</v>
          </cell>
          <cell r="C7">
            <v>0.875</v>
          </cell>
        </row>
        <row r="8">
          <cell r="B8">
            <v>6.25E-2</v>
          </cell>
          <cell r="C8">
            <v>0.9375</v>
          </cell>
        </row>
        <row r="9">
          <cell r="B9">
            <v>3.125E-2</v>
          </cell>
          <cell r="C9">
            <v>0.96875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Poisson{X=x}</v>
          </cell>
          <cell r="C5" t="str">
            <v>CDF</v>
          </cell>
        </row>
        <row r="6">
          <cell r="A6">
            <v>0</v>
          </cell>
          <cell r="B6">
            <v>0.36787944099999997</v>
          </cell>
          <cell r="C6">
            <v>0.36787944117144911</v>
          </cell>
        </row>
        <row r="7">
          <cell r="A7">
            <v>1</v>
          </cell>
          <cell r="B7">
            <v>0.36787944099999997</v>
          </cell>
          <cell r="C7">
            <v>0.73575888234289821</v>
          </cell>
        </row>
        <row r="8">
          <cell r="A8">
            <v>2</v>
          </cell>
          <cell r="B8">
            <v>0.183939721</v>
          </cell>
          <cell r="C8">
            <v>0.91969860292862282</v>
          </cell>
        </row>
        <row r="9">
          <cell r="A9">
            <v>3</v>
          </cell>
          <cell r="B9">
            <v>6.1313239999999998E-2</v>
          </cell>
          <cell r="C9">
            <v>0.98101184312386447</v>
          </cell>
        </row>
        <row r="10">
          <cell r="A10">
            <v>4</v>
          </cell>
          <cell r="B10">
            <v>1.532831E-2</v>
          </cell>
          <cell r="C10">
            <v>0.99634015317267477</v>
          </cell>
        </row>
        <row r="11">
          <cell r="A11">
            <v>5</v>
          </cell>
          <cell r="B11">
            <v>3.0656619999999998E-3</v>
          </cell>
          <cell r="C11">
            <v>0.99940581518243687</v>
          </cell>
        </row>
        <row r="12">
          <cell r="A12">
            <v>6</v>
          </cell>
          <cell r="B12">
            <v>5.1094400000000005E-4</v>
          </cell>
          <cell r="C12">
            <v>0.99991675885073061</v>
          </cell>
        </row>
        <row r="13">
          <cell r="A13">
            <v>7</v>
          </cell>
          <cell r="B13">
            <v>7.2991999999999995E-5</v>
          </cell>
          <cell r="C13">
            <v>0.99998975080334396</v>
          </cell>
        </row>
        <row r="14">
          <cell r="A14">
            <v>8</v>
          </cell>
          <cell r="B14">
            <v>9.1239999999999994E-6</v>
          </cell>
          <cell r="C14">
            <v>0.99999887479742067</v>
          </cell>
        </row>
        <row r="15">
          <cell r="A15">
            <v>9</v>
          </cell>
          <cell r="B15">
            <v>1.0139999999999999E-6</v>
          </cell>
          <cell r="C15">
            <v>0.99999988857454014</v>
          </cell>
        </row>
        <row r="16">
          <cell r="A16">
            <v>10</v>
          </cell>
          <cell r="B16">
            <v>1.01E-7</v>
          </cell>
          <cell r="C16">
            <v>0.99999998995225237</v>
          </cell>
        </row>
        <row r="30">
          <cell r="B30" t="str">
            <v>P{X=x}</v>
          </cell>
          <cell r="C30" t="str">
            <v>CDF</v>
          </cell>
        </row>
        <row r="31">
          <cell r="A31">
            <v>0</v>
          </cell>
          <cell r="B31">
            <v>4.0762203978366732E-2</v>
          </cell>
          <cell r="C31">
            <v>4.0762203978366732E-2</v>
          </cell>
        </row>
        <row r="32">
          <cell r="A32">
            <v>1</v>
          </cell>
          <cell r="B32">
            <v>0.13043905273077355</v>
          </cell>
          <cell r="C32">
            <v>0.17120125670914027</v>
          </cell>
        </row>
        <row r="33">
          <cell r="A33">
            <v>2</v>
          </cell>
          <cell r="B33">
            <v>0.20870248436923766</v>
          </cell>
          <cell r="C33">
            <v>0.37990374107837793</v>
          </cell>
        </row>
        <row r="47">
          <cell r="B47" t="str">
            <v>P{X=x}</v>
          </cell>
        </row>
        <row r="48">
          <cell r="A48">
            <v>0</v>
          </cell>
          <cell r="B48">
            <v>4.9787068367865214E-2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0">
          <cell r="C30" t="str">
            <v>PDF</v>
          </cell>
          <cell r="D30" t="str">
            <v>CDF</v>
          </cell>
        </row>
        <row r="31">
          <cell r="B31">
            <v>0</v>
          </cell>
          <cell r="C31">
            <v>0.1</v>
          </cell>
          <cell r="D31">
            <v>0</v>
          </cell>
        </row>
        <row r="32">
          <cell r="B32">
            <v>1</v>
          </cell>
          <cell r="C32">
            <v>9.048374180359596E-2</v>
          </cell>
          <cell r="D32">
            <v>9.5162581964040482E-2</v>
          </cell>
        </row>
        <row r="33">
          <cell r="B33">
            <v>2</v>
          </cell>
          <cell r="C33">
            <v>8.1873075307798193E-2</v>
          </cell>
          <cell r="D33">
            <v>0.18126924692201818</v>
          </cell>
        </row>
        <row r="34">
          <cell r="B34">
            <v>3</v>
          </cell>
          <cell r="C34">
            <v>7.4081822068171793E-2</v>
          </cell>
          <cell r="D34">
            <v>0.25918177931828212</v>
          </cell>
        </row>
        <row r="35">
          <cell r="B35">
            <v>4</v>
          </cell>
          <cell r="C35">
            <v>6.7032004603563941E-2</v>
          </cell>
          <cell r="D35">
            <v>0.32967995396436067</v>
          </cell>
        </row>
        <row r="36">
          <cell r="B36">
            <v>5</v>
          </cell>
          <cell r="C36">
            <v>6.0653065971263347E-2</v>
          </cell>
          <cell r="D36">
            <v>0.39346934028736658</v>
          </cell>
        </row>
        <row r="37">
          <cell r="B37">
            <v>6</v>
          </cell>
          <cell r="C37">
            <v>5.4881163609402643E-2</v>
          </cell>
          <cell r="D37">
            <v>0.45118836390597361</v>
          </cell>
        </row>
        <row r="38">
          <cell r="B38">
            <v>7</v>
          </cell>
          <cell r="C38">
            <v>4.9658530379140947E-2</v>
          </cell>
          <cell r="D38">
            <v>0.50341469620859058</v>
          </cell>
        </row>
        <row r="39">
          <cell r="B39">
            <v>8</v>
          </cell>
          <cell r="C39">
            <v>4.4932896411722156E-2</v>
          </cell>
          <cell r="D39">
            <v>0.55067103588277844</v>
          </cell>
        </row>
        <row r="40">
          <cell r="B40">
            <v>9</v>
          </cell>
          <cell r="C40">
            <v>4.0656965974059912E-2</v>
          </cell>
          <cell r="D40">
            <v>0.59343034025940089</v>
          </cell>
        </row>
        <row r="41">
          <cell r="B41">
            <v>10</v>
          </cell>
          <cell r="C41">
            <v>3.6787944117144235E-2</v>
          </cell>
          <cell r="D41">
            <v>0.63212055882855767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opLeftCell="A17" workbookViewId="0">
      <selection activeCell="AA41" sqref="AA41"/>
    </sheetView>
  </sheetViews>
  <sheetFormatPr defaultRowHeight="15"/>
  <cols>
    <col min="10" max="10" width="11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10</v>
      </c>
      <c r="L1" s="3" t="s">
        <v>11</v>
      </c>
      <c r="M1" s="4" t="s">
        <v>12</v>
      </c>
    </row>
    <row r="2" spans="1:13">
      <c r="A2" s="5">
        <v>1</v>
      </c>
      <c r="B2" s="6" t="s">
        <v>13</v>
      </c>
      <c r="C2" s="6">
        <v>56</v>
      </c>
      <c r="D2" s="6">
        <v>42</v>
      </c>
      <c r="E2" s="6">
        <v>24</v>
      </c>
      <c r="F2" s="6">
        <v>62</v>
      </c>
      <c r="G2" s="6">
        <v>47</v>
      </c>
      <c r="H2" s="6">
        <v>23</v>
      </c>
      <c r="I2" s="6">
        <v>87</v>
      </c>
      <c r="J2" s="6">
        <f>SUM(C2:I2)</f>
        <v>341</v>
      </c>
      <c r="K2" s="7">
        <f>(J2/700)</f>
        <v>0.48714285714285716</v>
      </c>
      <c r="L2" s="8" t="str">
        <f>IF(K2&gt;40%,"PASS","FAIL")</f>
        <v>PASS</v>
      </c>
      <c r="M2" s="8" t="str">
        <f>IF(K2&gt;80%,"A",IF(K2&gt;70%,"B",IF(K2&gt;60%,"C",IF(K2&gt;50%,"D","E"))))</f>
        <v>E</v>
      </c>
    </row>
    <row r="3" spans="1:13">
      <c r="A3" s="5">
        <v>2</v>
      </c>
      <c r="B3" s="6" t="s">
        <v>14</v>
      </c>
      <c r="C3" s="6">
        <v>46</v>
      </c>
      <c r="D3" s="6">
        <v>65</v>
      </c>
      <c r="E3" s="6">
        <v>87</v>
      </c>
      <c r="F3" s="6">
        <v>85</v>
      </c>
      <c r="G3" s="6">
        <v>58</v>
      </c>
      <c r="H3" s="6">
        <v>98</v>
      </c>
      <c r="I3" s="6">
        <v>45</v>
      </c>
      <c r="J3" s="6">
        <f t="shared" ref="J3:J21" si="0">SUM(C3:I3)</f>
        <v>484</v>
      </c>
      <c r="K3" s="7">
        <f t="shared" ref="K3:K21" si="1">(J3/700)</f>
        <v>0.69142857142857139</v>
      </c>
      <c r="L3" s="8" t="str">
        <f t="shared" ref="L3:L21" si="2">IF(K3&gt;40%,"PASS","FAIL")</f>
        <v>PASS</v>
      </c>
      <c r="M3" s="8" t="str">
        <f t="shared" ref="M3:M21" si="3">IF(K3&gt;80%,"A",IF(K3&gt;70%,"B",IF(K3&gt;60%,"C",IF(K3&gt;50%,"D","E"))))</f>
        <v>C</v>
      </c>
    </row>
    <row r="4" spans="1:13">
      <c r="A4" s="5">
        <v>3</v>
      </c>
      <c r="B4" s="6" t="s">
        <v>15</v>
      </c>
      <c r="C4" s="6">
        <v>86</v>
      </c>
      <c r="D4" s="6">
        <v>79</v>
      </c>
      <c r="E4" s="6">
        <v>56</v>
      </c>
      <c r="F4" s="6">
        <v>69</v>
      </c>
      <c r="G4" s="6">
        <v>43</v>
      </c>
      <c r="H4" s="6">
        <v>65</v>
      </c>
      <c r="I4" s="6">
        <v>67</v>
      </c>
      <c r="J4" s="6">
        <f t="shared" si="0"/>
        <v>465</v>
      </c>
      <c r="K4" s="7">
        <f t="shared" si="1"/>
        <v>0.66428571428571426</v>
      </c>
      <c r="L4" s="8" t="str">
        <f t="shared" si="2"/>
        <v>PASS</v>
      </c>
      <c r="M4" s="9" t="str">
        <f t="shared" si="3"/>
        <v>C</v>
      </c>
    </row>
    <row r="5" spans="1:13">
      <c r="A5" s="5">
        <v>4</v>
      </c>
      <c r="B5" s="6" t="s">
        <v>16</v>
      </c>
      <c r="C5" s="6">
        <v>24</v>
      </c>
      <c r="D5" s="6">
        <v>24</v>
      </c>
      <c r="E5" s="6">
        <v>23</v>
      </c>
      <c r="F5" s="6">
        <v>64</v>
      </c>
      <c r="G5" s="6">
        <v>29</v>
      </c>
      <c r="H5" s="6">
        <v>24</v>
      </c>
      <c r="I5" s="6">
        <v>86</v>
      </c>
      <c r="J5" s="6">
        <f t="shared" si="0"/>
        <v>274</v>
      </c>
      <c r="K5" s="7">
        <f t="shared" si="1"/>
        <v>0.3914285714285714</v>
      </c>
      <c r="L5" s="8" t="str">
        <f t="shared" si="2"/>
        <v>FAIL</v>
      </c>
      <c r="M5" s="10" t="str">
        <f t="shared" si="3"/>
        <v>E</v>
      </c>
    </row>
    <row r="6" spans="1:13">
      <c r="A6" s="5">
        <v>5</v>
      </c>
      <c r="B6" s="6" t="s">
        <v>17</v>
      </c>
      <c r="C6" s="6">
        <v>59</v>
      </c>
      <c r="D6" s="6">
        <v>86</v>
      </c>
      <c r="E6" s="6">
        <v>84</v>
      </c>
      <c r="F6" s="6">
        <v>24</v>
      </c>
      <c r="G6" s="6">
        <v>75</v>
      </c>
      <c r="H6" s="6">
        <v>56</v>
      </c>
      <c r="I6" s="6">
        <v>62</v>
      </c>
      <c r="J6" s="6">
        <f t="shared" si="0"/>
        <v>446</v>
      </c>
      <c r="K6" s="7">
        <f t="shared" si="1"/>
        <v>0.63714285714285712</v>
      </c>
      <c r="L6" s="8" t="str">
        <f t="shared" si="2"/>
        <v>PASS</v>
      </c>
      <c r="M6" s="10" t="str">
        <f t="shared" si="3"/>
        <v>C</v>
      </c>
    </row>
    <row r="7" spans="1:13">
      <c r="A7" s="5">
        <v>6</v>
      </c>
      <c r="B7" s="6" t="s">
        <v>18</v>
      </c>
      <c r="C7" s="6">
        <v>63</v>
      </c>
      <c r="D7" s="6">
        <v>84</v>
      </c>
      <c r="E7" s="6">
        <v>56</v>
      </c>
      <c r="F7" s="6">
        <v>95</v>
      </c>
      <c r="G7" s="6">
        <v>23</v>
      </c>
      <c r="H7" s="6">
        <v>84</v>
      </c>
      <c r="I7" s="6">
        <v>74</v>
      </c>
      <c r="J7" s="6">
        <f t="shared" si="0"/>
        <v>479</v>
      </c>
      <c r="K7" s="7">
        <f t="shared" si="1"/>
        <v>0.68428571428571427</v>
      </c>
      <c r="L7" s="8" t="str">
        <f t="shared" si="2"/>
        <v>PASS</v>
      </c>
      <c r="M7" s="9" t="str">
        <f t="shared" si="3"/>
        <v>C</v>
      </c>
    </row>
    <row r="8" spans="1:13">
      <c r="A8" s="5">
        <v>7</v>
      </c>
      <c r="B8" s="6" t="s">
        <v>19</v>
      </c>
      <c r="C8" s="6">
        <v>14</v>
      </c>
      <c r="D8" s="6">
        <v>90</v>
      </c>
      <c r="E8" s="6">
        <v>34</v>
      </c>
      <c r="F8" s="6">
        <v>84</v>
      </c>
      <c r="G8" s="6">
        <v>30</v>
      </c>
      <c r="H8" s="6">
        <v>42</v>
      </c>
      <c r="I8" s="6">
        <v>98</v>
      </c>
      <c r="J8" s="6">
        <f t="shared" si="0"/>
        <v>392</v>
      </c>
      <c r="K8" s="7">
        <f t="shared" si="1"/>
        <v>0.56000000000000005</v>
      </c>
      <c r="L8" s="8" t="str">
        <f t="shared" si="2"/>
        <v>PASS</v>
      </c>
      <c r="M8" s="10" t="str">
        <f t="shared" si="3"/>
        <v>D</v>
      </c>
    </row>
    <row r="9" spans="1:13">
      <c r="A9" s="5">
        <v>8</v>
      </c>
      <c r="B9" s="6" t="s">
        <v>20</v>
      </c>
      <c r="C9" s="6">
        <v>35</v>
      </c>
      <c r="D9" s="6">
        <v>31</v>
      </c>
      <c r="E9" s="6">
        <v>23</v>
      </c>
      <c r="F9" s="6">
        <v>92</v>
      </c>
      <c r="G9" s="6">
        <v>21</v>
      </c>
      <c r="H9" s="6">
        <v>79</v>
      </c>
      <c r="I9" s="6">
        <v>23</v>
      </c>
      <c r="J9" s="6">
        <f t="shared" si="0"/>
        <v>304</v>
      </c>
      <c r="K9" s="7">
        <f t="shared" si="1"/>
        <v>0.43428571428571427</v>
      </c>
      <c r="L9" s="8" t="str">
        <f t="shared" si="2"/>
        <v>PASS</v>
      </c>
      <c r="M9" s="10" t="str">
        <f t="shared" si="3"/>
        <v>E</v>
      </c>
    </row>
    <row r="10" spans="1:13">
      <c r="A10" s="5">
        <v>9</v>
      </c>
      <c r="B10" s="6" t="s">
        <v>21</v>
      </c>
      <c r="C10" s="6">
        <v>33</v>
      </c>
      <c r="D10" s="6">
        <v>61</v>
      </c>
      <c r="E10" s="6">
        <v>27</v>
      </c>
      <c r="F10" s="6">
        <v>22</v>
      </c>
      <c r="G10" s="6">
        <v>42</v>
      </c>
      <c r="H10" s="6">
        <v>14</v>
      </c>
      <c r="I10" s="6">
        <v>25</v>
      </c>
      <c r="J10" s="6">
        <f t="shared" si="0"/>
        <v>224</v>
      </c>
      <c r="K10" s="7">
        <f t="shared" si="1"/>
        <v>0.32</v>
      </c>
      <c r="L10" s="10" t="str">
        <f t="shared" si="2"/>
        <v>FAIL</v>
      </c>
      <c r="M10" s="10" t="str">
        <f t="shared" si="3"/>
        <v>E</v>
      </c>
    </row>
    <row r="11" spans="1:13">
      <c r="A11" s="5">
        <v>10</v>
      </c>
      <c r="B11" s="6" t="s">
        <v>22</v>
      </c>
      <c r="C11" s="6">
        <v>65</v>
      </c>
      <c r="D11" s="6">
        <v>43</v>
      </c>
      <c r="E11" s="6">
        <v>14</v>
      </c>
      <c r="F11" s="6">
        <v>18</v>
      </c>
      <c r="G11" s="6">
        <v>78</v>
      </c>
      <c r="H11" s="6">
        <v>22</v>
      </c>
      <c r="I11" s="6">
        <v>66</v>
      </c>
      <c r="J11" s="6">
        <f t="shared" si="0"/>
        <v>306</v>
      </c>
      <c r="K11" s="7">
        <f t="shared" si="1"/>
        <v>0.43714285714285717</v>
      </c>
      <c r="L11" s="8" t="str">
        <f t="shared" si="2"/>
        <v>PASS</v>
      </c>
      <c r="M11" s="10" t="str">
        <f t="shared" si="3"/>
        <v>E</v>
      </c>
    </row>
    <row r="12" spans="1:13">
      <c r="A12" s="5">
        <v>11</v>
      </c>
      <c r="B12" s="6" t="s">
        <v>23</v>
      </c>
      <c r="C12" s="6">
        <v>26</v>
      </c>
      <c r="D12" s="6">
        <v>46</v>
      </c>
      <c r="E12" s="6">
        <v>48</v>
      </c>
      <c r="F12" s="6">
        <v>57</v>
      </c>
      <c r="G12" s="6">
        <v>84</v>
      </c>
      <c r="H12" s="6">
        <v>36</v>
      </c>
      <c r="I12" s="6">
        <v>98</v>
      </c>
      <c r="J12" s="6">
        <f t="shared" si="0"/>
        <v>395</v>
      </c>
      <c r="K12" s="7">
        <f t="shared" si="1"/>
        <v>0.56428571428571428</v>
      </c>
      <c r="L12" s="8" t="str">
        <f t="shared" si="2"/>
        <v>PASS</v>
      </c>
      <c r="M12" s="9" t="str">
        <f t="shared" si="3"/>
        <v>D</v>
      </c>
    </row>
    <row r="13" spans="1:13">
      <c r="A13" s="5">
        <v>12</v>
      </c>
      <c r="B13" s="6" t="s">
        <v>24</v>
      </c>
      <c r="C13" s="6">
        <v>83</v>
      </c>
      <c r="D13" s="6">
        <v>69</v>
      </c>
      <c r="E13" s="6">
        <v>17</v>
      </c>
      <c r="F13" s="6">
        <v>23</v>
      </c>
      <c r="G13" s="6">
        <v>92</v>
      </c>
      <c r="H13" s="6">
        <v>32</v>
      </c>
      <c r="I13" s="6">
        <v>36</v>
      </c>
      <c r="J13" s="6">
        <f t="shared" si="0"/>
        <v>352</v>
      </c>
      <c r="K13" s="7">
        <f t="shared" si="1"/>
        <v>0.50285714285714289</v>
      </c>
      <c r="L13" s="8" t="str">
        <f t="shared" si="2"/>
        <v>PASS</v>
      </c>
      <c r="M13" s="9" t="str">
        <f t="shared" si="3"/>
        <v>D</v>
      </c>
    </row>
    <row r="14" spans="1:13">
      <c r="A14" s="5">
        <v>13</v>
      </c>
      <c r="B14" s="6" t="s">
        <v>25</v>
      </c>
      <c r="C14" s="6">
        <v>77</v>
      </c>
      <c r="D14" s="6">
        <v>18</v>
      </c>
      <c r="E14" s="6">
        <v>63</v>
      </c>
      <c r="F14" s="6">
        <v>85</v>
      </c>
      <c r="G14" s="6">
        <v>14</v>
      </c>
      <c r="H14" s="6">
        <v>22</v>
      </c>
      <c r="I14" s="6">
        <v>24</v>
      </c>
      <c r="J14" s="6">
        <f t="shared" si="0"/>
        <v>303</v>
      </c>
      <c r="K14" s="7">
        <f t="shared" si="1"/>
        <v>0.43285714285714288</v>
      </c>
      <c r="L14" s="8" t="str">
        <f t="shared" si="2"/>
        <v>PASS</v>
      </c>
      <c r="M14" s="10" t="str">
        <f t="shared" si="3"/>
        <v>E</v>
      </c>
    </row>
    <row r="15" spans="1:13">
      <c r="A15" s="5">
        <v>14</v>
      </c>
      <c r="B15" s="6" t="s">
        <v>26</v>
      </c>
      <c r="C15" s="6">
        <v>53</v>
      </c>
      <c r="D15" s="6">
        <v>62</v>
      </c>
      <c r="E15" s="6">
        <v>83</v>
      </c>
      <c r="F15" s="6">
        <v>99</v>
      </c>
      <c r="G15" s="6">
        <v>49</v>
      </c>
      <c r="H15" s="6">
        <v>26</v>
      </c>
      <c r="I15" s="6">
        <v>49</v>
      </c>
      <c r="J15" s="6">
        <f t="shared" si="0"/>
        <v>421</v>
      </c>
      <c r="K15" s="7">
        <f t="shared" si="1"/>
        <v>0.60142857142857142</v>
      </c>
      <c r="L15" s="8" t="str">
        <f t="shared" si="2"/>
        <v>PASS</v>
      </c>
      <c r="M15" s="9" t="str">
        <f t="shared" si="3"/>
        <v>C</v>
      </c>
    </row>
    <row r="16" spans="1:13">
      <c r="A16" s="5">
        <v>15</v>
      </c>
      <c r="B16" s="6" t="s">
        <v>27</v>
      </c>
      <c r="C16" s="6">
        <v>100</v>
      </c>
      <c r="D16" s="6">
        <v>70</v>
      </c>
      <c r="E16" s="6">
        <v>81</v>
      </c>
      <c r="F16" s="6">
        <v>86</v>
      </c>
      <c r="G16" s="6">
        <v>52</v>
      </c>
      <c r="H16" s="6">
        <v>57</v>
      </c>
      <c r="I16" s="6">
        <v>77</v>
      </c>
      <c r="J16" s="6">
        <f t="shared" si="0"/>
        <v>523</v>
      </c>
      <c r="K16" s="7">
        <f t="shared" si="1"/>
        <v>0.74714285714285711</v>
      </c>
      <c r="L16" s="8" t="str">
        <f t="shared" si="2"/>
        <v>PASS</v>
      </c>
      <c r="M16" s="8" t="str">
        <f t="shared" si="3"/>
        <v>B</v>
      </c>
    </row>
    <row r="17" spans="1:13">
      <c r="A17" s="5">
        <v>16</v>
      </c>
      <c r="B17" s="6" t="s">
        <v>28</v>
      </c>
      <c r="C17" s="6">
        <v>54</v>
      </c>
      <c r="D17" s="6">
        <v>97</v>
      </c>
      <c r="E17" s="6">
        <v>64</v>
      </c>
      <c r="F17" s="6">
        <v>70</v>
      </c>
      <c r="G17" s="6">
        <v>13</v>
      </c>
      <c r="H17" s="6">
        <v>38</v>
      </c>
      <c r="I17" s="6">
        <v>17</v>
      </c>
      <c r="J17" s="6">
        <f t="shared" si="0"/>
        <v>353</v>
      </c>
      <c r="K17" s="7">
        <f t="shared" si="1"/>
        <v>0.50428571428571434</v>
      </c>
      <c r="L17" s="8" t="str">
        <f t="shared" si="2"/>
        <v>PASS</v>
      </c>
      <c r="M17" s="9" t="str">
        <f t="shared" si="3"/>
        <v>D</v>
      </c>
    </row>
    <row r="18" spans="1:13">
      <c r="A18" s="5">
        <v>17</v>
      </c>
      <c r="B18" s="6" t="s">
        <v>29</v>
      </c>
      <c r="C18" s="6">
        <v>12</v>
      </c>
      <c r="D18" s="6">
        <v>85</v>
      </c>
      <c r="E18" s="6">
        <v>92</v>
      </c>
      <c r="F18" s="6">
        <v>94</v>
      </c>
      <c r="G18" s="6">
        <v>76</v>
      </c>
      <c r="H18" s="6">
        <v>60</v>
      </c>
      <c r="I18" s="6">
        <v>19</v>
      </c>
      <c r="J18" s="6">
        <f t="shared" si="0"/>
        <v>438</v>
      </c>
      <c r="K18" s="7">
        <f t="shared" si="1"/>
        <v>0.62571428571428567</v>
      </c>
      <c r="L18" s="8" t="str">
        <f t="shared" si="2"/>
        <v>PASS</v>
      </c>
      <c r="M18" s="9" t="str">
        <f t="shared" si="3"/>
        <v>C</v>
      </c>
    </row>
    <row r="19" spans="1:13">
      <c r="A19" s="5">
        <v>18</v>
      </c>
      <c r="B19" s="6" t="s">
        <v>30</v>
      </c>
      <c r="C19" s="6">
        <v>48</v>
      </c>
      <c r="D19" s="6">
        <v>54</v>
      </c>
      <c r="E19" s="6">
        <v>68</v>
      </c>
      <c r="F19" s="6">
        <v>98</v>
      </c>
      <c r="G19" s="6">
        <v>38</v>
      </c>
      <c r="H19" s="6">
        <v>11</v>
      </c>
      <c r="I19" s="6">
        <v>51</v>
      </c>
      <c r="J19" s="6">
        <f t="shared" si="0"/>
        <v>368</v>
      </c>
      <c r="K19" s="7">
        <f t="shared" si="1"/>
        <v>0.52571428571428569</v>
      </c>
      <c r="L19" s="8" t="str">
        <f t="shared" si="2"/>
        <v>PASS</v>
      </c>
      <c r="M19" s="9" t="str">
        <f t="shared" si="3"/>
        <v>D</v>
      </c>
    </row>
    <row r="20" spans="1:13">
      <c r="A20" s="5">
        <v>19</v>
      </c>
      <c r="B20" s="6" t="s">
        <v>31</v>
      </c>
      <c r="C20" s="6">
        <v>75</v>
      </c>
      <c r="D20" s="6">
        <v>12</v>
      </c>
      <c r="E20" s="6">
        <v>24</v>
      </c>
      <c r="F20" s="6">
        <v>46</v>
      </c>
      <c r="G20" s="6">
        <v>29</v>
      </c>
      <c r="H20" s="6">
        <v>19</v>
      </c>
      <c r="I20" s="6">
        <v>38</v>
      </c>
      <c r="J20" s="6">
        <f t="shared" si="0"/>
        <v>243</v>
      </c>
      <c r="K20" s="7">
        <f t="shared" si="1"/>
        <v>0.34714285714285714</v>
      </c>
      <c r="L20" s="10" t="str">
        <f t="shared" si="2"/>
        <v>FAIL</v>
      </c>
      <c r="M20" s="10" t="str">
        <f t="shared" si="3"/>
        <v>E</v>
      </c>
    </row>
    <row r="21" spans="1:13">
      <c r="A21" s="5">
        <v>20</v>
      </c>
      <c r="B21" s="6" t="s">
        <v>32</v>
      </c>
      <c r="C21" s="6">
        <v>89</v>
      </c>
      <c r="D21" s="6">
        <v>41</v>
      </c>
      <c r="E21" s="6">
        <v>70</v>
      </c>
      <c r="F21" s="6">
        <v>39</v>
      </c>
      <c r="G21" s="6">
        <v>17</v>
      </c>
      <c r="H21" s="6">
        <v>17</v>
      </c>
      <c r="I21" s="6">
        <v>99</v>
      </c>
      <c r="J21" s="6">
        <f t="shared" si="0"/>
        <v>372</v>
      </c>
      <c r="K21" s="7">
        <f t="shared" si="1"/>
        <v>0.53142857142857147</v>
      </c>
      <c r="L21" s="8" t="str">
        <f t="shared" si="2"/>
        <v>PASS</v>
      </c>
      <c r="M21" s="9" t="str">
        <f t="shared" si="3"/>
        <v>D</v>
      </c>
    </row>
    <row r="22" spans="1:13">
      <c r="A22" s="11"/>
      <c r="B22" s="12" t="s">
        <v>33</v>
      </c>
      <c r="C22" s="13">
        <f>AVERAGE(C2:C21)</f>
        <v>54.9</v>
      </c>
      <c r="D22" s="13">
        <f>AVERAGE(D2:D21)</f>
        <v>57.95</v>
      </c>
      <c r="E22" s="13">
        <f>AVERAGE(E2:E21)</f>
        <v>51.9</v>
      </c>
      <c r="F22" s="13">
        <f>AVERAGE(F2:F21)</f>
        <v>65.599999999999994</v>
      </c>
      <c r="G22" s="13">
        <f t="shared" ref="G22:I22" si="4">AVERAGE(G2:G21)</f>
        <v>45.5</v>
      </c>
      <c r="H22" s="13">
        <f t="shared" si="4"/>
        <v>41.25</v>
      </c>
      <c r="I22" s="13">
        <f t="shared" si="4"/>
        <v>57.05</v>
      </c>
      <c r="K22" s="14"/>
      <c r="L22" s="11"/>
    </row>
    <row r="23" spans="1:13">
      <c r="K23" s="15"/>
    </row>
    <row r="24" spans="1:13">
      <c r="K24" s="15"/>
    </row>
    <row r="25" spans="1:13">
      <c r="K25" s="15"/>
    </row>
    <row r="26" spans="1:13">
      <c r="K26" s="15"/>
    </row>
    <row r="27" spans="1:13">
      <c r="K27" s="15"/>
    </row>
    <row r="28" spans="1:13">
      <c r="K28" s="15"/>
    </row>
    <row r="29" spans="1:13">
      <c r="K29" s="16"/>
    </row>
    <row r="30" spans="1:13">
      <c r="K30" s="15"/>
    </row>
    <row r="31" spans="1:13">
      <c r="K31" s="15"/>
    </row>
    <row r="32" spans="1:13">
      <c r="K32" s="15"/>
    </row>
    <row r="33" spans="11:11">
      <c r="K33" s="15"/>
    </row>
    <row r="34" spans="11:11">
      <c r="K34" s="15"/>
    </row>
    <row r="35" spans="11:11">
      <c r="K35" s="15"/>
    </row>
    <row r="36" spans="11:11">
      <c r="K36" s="15"/>
    </row>
    <row r="37" spans="11:11">
      <c r="K37" s="15"/>
    </row>
    <row r="38" spans="11:11">
      <c r="K38" s="15"/>
    </row>
    <row r="39" spans="11:11">
      <c r="K39" s="15"/>
    </row>
    <row r="40" spans="11:11">
      <c r="K40" s="15"/>
    </row>
    <row r="41" spans="11:11">
      <c r="K41" s="15"/>
    </row>
    <row r="42" spans="11:11">
      <c r="K42" s="15"/>
    </row>
    <row r="43" spans="11:11">
      <c r="K43" s="15"/>
    </row>
    <row r="44" spans="11:11">
      <c r="K44" s="15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</sheetData>
  <conditionalFormatting sqref="N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workbookViewId="0">
      <selection activeCell="L95" sqref="L95"/>
    </sheetView>
  </sheetViews>
  <sheetFormatPr defaultRowHeight="15"/>
  <cols>
    <col min="1" max="1" width="14" customWidth="1"/>
    <col min="2" max="2" width="14.140625" customWidth="1"/>
    <col min="3" max="3" width="13.42578125" customWidth="1"/>
  </cols>
  <sheetData>
    <row r="1" spans="1:3">
      <c r="A1" s="17" t="s">
        <v>34</v>
      </c>
    </row>
    <row r="2" spans="1:3">
      <c r="A2" s="18" t="s">
        <v>35</v>
      </c>
      <c r="B2" s="18" t="s">
        <v>36</v>
      </c>
      <c r="C2" s="18" t="s">
        <v>37</v>
      </c>
    </row>
    <row r="3" spans="1:3">
      <c r="A3" s="19">
        <v>0</v>
      </c>
      <c r="B3" s="20">
        <f>BINOMDIST(A3,12,0.5,FALSE)</f>
        <v>2.4414062500000016E-4</v>
      </c>
      <c r="C3" s="21">
        <f>BINOMDIST(A3,12,0.5,TRUE)</f>
        <v>2.4414062500000016E-4</v>
      </c>
    </row>
    <row r="4" spans="1:3">
      <c r="A4" s="13">
        <v>1</v>
      </c>
      <c r="B4" s="22">
        <f t="shared" ref="B4:B15" si="0">BINOMDIST(A4,12,0.5,FALSE)</f>
        <v>2.9296874999999996E-3</v>
      </c>
      <c r="C4" s="23">
        <f t="shared" ref="C4:C15" si="1">BINOMDIST(A4,12,0.5,TRUE)</f>
        <v>3.1738281250000004E-3</v>
      </c>
    </row>
    <row r="5" spans="1:3">
      <c r="A5" s="13">
        <v>2</v>
      </c>
      <c r="B5" s="22">
        <f t="shared" si="0"/>
        <v>1.611328125000001E-2</v>
      </c>
      <c r="C5" s="23">
        <f t="shared" si="1"/>
        <v>1.9287109375000007E-2</v>
      </c>
    </row>
    <row r="6" spans="1:3">
      <c r="A6" s="13">
        <v>3</v>
      </c>
      <c r="B6" s="22">
        <f t="shared" si="0"/>
        <v>5.3710937499999965E-2</v>
      </c>
      <c r="C6" s="23">
        <f t="shared" si="1"/>
        <v>7.2998046875000014E-2</v>
      </c>
    </row>
    <row r="7" spans="1:3">
      <c r="A7" s="13">
        <v>4</v>
      </c>
      <c r="B7" s="22">
        <f t="shared" si="0"/>
        <v>0.12084960937500001</v>
      </c>
      <c r="C7" s="23">
        <f t="shared" si="1"/>
        <v>0.19384765625</v>
      </c>
    </row>
    <row r="8" spans="1:3">
      <c r="A8" s="13">
        <v>5</v>
      </c>
      <c r="B8" s="22">
        <f t="shared" si="0"/>
        <v>0.19335937500000006</v>
      </c>
      <c r="C8" s="23">
        <f t="shared" si="1"/>
        <v>0.38720703125000011</v>
      </c>
    </row>
    <row r="9" spans="1:3">
      <c r="A9" s="13">
        <v>6</v>
      </c>
      <c r="B9" s="22">
        <f t="shared" si="0"/>
        <v>0.22558593750000003</v>
      </c>
      <c r="C9" s="23">
        <f t="shared" si="1"/>
        <v>0.61279296874999989</v>
      </c>
    </row>
    <row r="10" spans="1:3">
      <c r="A10" s="13">
        <v>7</v>
      </c>
      <c r="B10" s="22">
        <f t="shared" si="0"/>
        <v>0.19335937500000006</v>
      </c>
      <c r="C10" s="23">
        <f t="shared" si="1"/>
        <v>0.80615234375</v>
      </c>
    </row>
    <row r="11" spans="1:3">
      <c r="A11" s="13">
        <v>8</v>
      </c>
      <c r="B11" s="22">
        <f t="shared" si="0"/>
        <v>0.12084960937500001</v>
      </c>
      <c r="C11" s="23">
        <f t="shared" si="1"/>
        <v>0.927001953125</v>
      </c>
    </row>
    <row r="12" spans="1:3">
      <c r="A12" s="13">
        <v>9</v>
      </c>
      <c r="B12" s="22">
        <f t="shared" si="0"/>
        <v>5.3710937499999965E-2</v>
      </c>
      <c r="C12" s="23">
        <f t="shared" si="1"/>
        <v>0.980712890625</v>
      </c>
    </row>
    <row r="13" spans="1:3">
      <c r="A13" s="13">
        <v>10</v>
      </c>
      <c r="B13" s="22">
        <f t="shared" si="0"/>
        <v>1.6113281250000003E-2</v>
      </c>
      <c r="C13" s="23">
        <f t="shared" si="1"/>
        <v>0.996826171875</v>
      </c>
    </row>
    <row r="14" spans="1:3">
      <c r="A14" s="13">
        <v>11</v>
      </c>
      <c r="B14" s="22">
        <f t="shared" si="0"/>
        <v>2.9296874999999996E-3</v>
      </c>
      <c r="C14" s="23">
        <f t="shared" si="1"/>
        <v>0.999755859375</v>
      </c>
    </row>
    <row r="15" spans="1:3">
      <c r="A15" s="13">
        <v>12</v>
      </c>
      <c r="B15" s="24">
        <f t="shared" si="0"/>
        <v>2.4414062500000016E-4</v>
      </c>
      <c r="C15" s="25">
        <f t="shared" si="1"/>
        <v>1</v>
      </c>
    </row>
    <row r="32" spans="1:1">
      <c r="A32" s="26" t="s">
        <v>38</v>
      </c>
    </row>
    <row r="33" spans="1:3">
      <c r="A33" s="27" t="s">
        <v>35</v>
      </c>
      <c r="B33" s="27" t="s">
        <v>36</v>
      </c>
      <c r="C33" s="28" t="s">
        <v>37</v>
      </c>
    </row>
    <row r="34" spans="1:3">
      <c r="A34" s="29">
        <v>0</v>
      </c>
      <c r="B34" s="22">
        <f>BINOMDIST(A34,10,0.2,FALSE)</f>
        <v>0.1073741824</v>
      </c>
      <c r="C34" s="23">
        <f>BINOMDIST(A34,10,0.2,TRUE)</f>
        <v>0.1073741824</v>
      </c>
    </row>
    <row r="35" spans="1:3">
      <c r="A35" s="29">
        <v>1</v>
      </c>
      <c r="B35" s="22">
        <f t="shared" ref="B35:B41" si="2">BINOMDIST(A35,10,0.2,FALSE)</f>
        <v>0.26843545600000002</v>
      </c>
      <c r="C35" s="23">
        <f t="shared" ref="C35:C44" si="3">BINOMDIST(A35,10,0.2,TRUE)</f>
        <v>0.3758096384000002</v>
      </c>
    </row>
    <row r="36" spans="1:3">
      <c r="A36" s="29">
        <v>2</v>
      </c>
      <c r="B36" s="22">
        <f t="shared" si="2"/>
        <v>0.3019898880000001</v>
      </c>
      <c r="C36" s="23">
        <f t="shared" si="3"/>
        <v>0.67779952639999996</v>
      </c>
    </row>
    <row r="37" spans="1:3">
      <c r="A37" s="29">
        <v>3</v>
      </c>
      <c r="B37" s="22">
        <f t="shared" si="2"/>
        <v>0.20132659200000003</v>
      </c>
      <c r="C37" s="23">
        <f t="shared" si="3"/>
        <v>0.87912611839999999</v>
      </c>
    </row>
    <row r="38" spans="1:3">
      <c r="A38" s="29">
        <v>4</v>
      </c>
      <c r="B38" s="22">
        <f t="shared" si="2"/>
        <v>8.8080384000000025E-2</v>
      </c>
      <c r="C38" s="23">
        <f t="shared" si="3"/>
        <v>0.96720650240000006</v>
      </c>
    </row>
    <row r="39" spans="1:3">
      <c r="A39" s="29">
        <v>5</v>
      </c>
      <c r="B39" s="22">
        <f t="shared" si="2"/>
        <v>2.6424115200000015E-2</v>
      </c>
      <c r="C39" s="23">
        <f t="shared" si="3"/>
        <v>0.99363061760000004</v>
      </c>
    </row>
    <row r="40" spans="1:3">
      <c r="A40" s="29">
        <v>6</v>
      </c>
      <c r="B40" s="22">
        <f t="shared" si="2"/>
        <v>5.5050240000000016E-3</v>
      </c>
      <c r="C40" s="23">
        <f t="shared" si="3"/>
        <v>0.99913564160000001</v>
      </c>
    </row>
    <row r="41" spans="1:3">
      <c r="A41" s="29">
        <v>7</v>
      </c>
      <c r="B41" s="22">
        <f t="shared" si="2"/>
        <v>7.8643199999999956E-4</v>
      </c>
      <c r="C41" s="23">
        <f t="shared" si="3"/>
        <v>0.99992207360000007</v>
      </c>
    </row>
    <row r="42" spans="1:3">
      <c r="A42" s="29">
        <v>8</v>
      </c>
      <c r="B42" s="22">
        <f>ROUND(BINOMDIST(A42,10,0.2,FALSE),9)</f>
        <v>7.3727999999999996E-5</v>
      </c>
      <c r="C42" s="23">
        <f t="shared" si="3"/>
        <v>0.99999580160000001</v>
      </c>
    </row>
    <row r="43" spans="1:3">
      <c r="A43" s="29">
        <v>9</v>
      </c>
      <c r="B43" s="22">
        <f>ROUND(BINOMDIST(A43,10,0.2,FALSE),9)</f>
        <v>4.0960000000000003E-6</v>
      </c>
      <c r="C43" s="23">
        <f t="shared" si="3"/>
        <v>0.99999989759999997</v>
      </c>
    </row>
    <row r="44" spans="1:3">
      <c r="A44" s="30">
        <v>10</v>
      </c>
      <c r="B44" s="24">
        <f t="shared" ref="B44" si="4">ROUND(BINOMDIST(A44,10,0.2,FALSE),9)</f>
        <v>1.02E-7</v>
      </c>
      <c r="C44" s="25">
        <f t="shared" si="3"/>
        <v>1</v>
      </c>
    </row>
    <row r="65" spans="1:3">
      <c r="A65" s="26" t="s">
        <v>39</v>
      </c>
    </row>
    <row r="66" spans="1:3">
      <c r="A66" s="31" t="s">
        <v>35</v>
      </c>
      <c r="B66" s="31" t="s">
        <v>36</v>
      </c>
      <c r="C66" s="31" t="s">
        <v>37</v>
      </c>
    </row>
    <row r="67" spans="1:3">
      <c r="A67" s="29">
        <v>0</v>
      </c>
      <c r="B67" s="22">
        <f>BINOMDIST(A67,5,1/3,FALSE)</f>
        <v>0.13168724279835395</v>
      </c>
      <c r="C67" s="22">
        <f>BINOMDIST(A67,5,1/3,TRUE)</f>
        <v>0.13168724279835395</v>
      </c>
    </row>
    <row r="68" spans="1:3">
      <c r="A68" s="29">
        <v>1</v>
      </c>
      <c r="B68" s="22">
        <f t="shared" ref="B68:B72" si="5">BINOMDIST(A68,5,1/3,FALSE)</f>
        <v>0.32921810699588477</v>
      </c>
      <c r="C68" s="22">
        <f t="shared" ref="C68:C72" si="6">BINOMDIST(A68,5,1/3,TRUE)</f>
        <v>0.46090534979423881</v>
      </c>
    </row>
    <row r="69" spans="1:3">
      <c r="A69" s="29">
        <v>2</v>
      </c>
      <c r="B69" s="22">
        <f t="shared" si="5"/>
        <v>0.32921810699588472</v>
      </c>
      <c r="C69" s="22">
        <f t="shared" si="6"/>
        <v>0.79012345679012352</v>
      </c>
    </row>
    <row r="70" spans="1:3">
      <c r="A70" s="29">
        <v>3</v>
      </c>
      <c r="B70" s="22">
        <f t="shared" si="5"/>
        <v>0.1646090534979423</v>
      </c>
      <c r="C70" s="22">
        <f t="shared" si="6"/>
        <v>0.95473251028806594</v>
      </c>
    </row>
    <row r="71" spans="1:3">
      <c r="A71" s="29">
        <v>4</v>
      </c>
      <c r="B71" s="22">
        <f t="shared" si="5"/>
        <v>4.1152263374485569E-2</v>
      </c>
      <c r="C71" s="22">
        <f t="shared" si="6"/>
        <v>0.99588477366255146</v>
      </c>
    </row>
    <row r="72" spans="1:3">
      <c r="A72" s="30">
        <v>5</v>
      </c>
      <c r="B72" s="24">
        <f t="shared" si="5"/>
        <v>4.1152263374485566E-3</v>
      </c>
      <c r="C72" s="24">
        <f t="shared" si="6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B16" sqref="B16"/>
    </sheetView>
  </sheetViews>
  <sheetFormatPr defaultRowHeight="15"/>
  <cols>
    <col min="1" max="1" width="11.5703125" customWidth="1"/>
  </cols>
  <sheetData>
    <row r="1" spans="1:10">
      <c r="A1" s="32" t="s">
        <v>40</v>
      </c>
    </row>
    <row r="2" spans="1:10">
      <c r="A2" s="103" t="s">
        <v>41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>
      <c r="A3" s="33" t="s">
        <v>42</v>
      </c>
    </row>
    <row r="4" spans="1:10">
      <c r="A4" s="34" t="s">
        <v>35</v>
      </c>
      <c r="B4" s="35" t="s">
        <v>43</v>
      </c>
      <c r="C4" s="34" t="s">
        <v>37</v>
      </c>
    </row>
    <row r="5" spans="1:10">
      <c r="A5" s="38">
        <v>1</v>
      </c>
      <c r="B5" s="20">
        <f>$B$11^1*$B$12^(A5-1)</f>
        <v>0.5</v>
      </c>
      <c r="C5" s="39">
        <f>B5</f>
        <v>0.5</v>
      </c>
    </row>
    <row r="6" spans="1:10">
      <c r="A6" s="38">
        <v>2</v>
      </c>
      <c r="B6" s="22">
        <f>$B$11^1*$B$12^(A6-1)</f>
        <v>0.25</v>
      </c>
      <c r="C6" s="42">
        <f t="shared" ref="C6:C9" si="0">C5+B6</f>
        <v>0.75</v>
      </c>
    </row>
    <row r="7" spans="1:10">
      <c r="A7" s="38">
        <v>3</v>
      </c>
      <c r="B7" s="22">
        <f>$B$11^1*$B$12^(A7-1)</f>
        <v>0.125</v>
      </c>
      <c r="C7" s="42">
        <f t="shared" si="0"/>
        <v>0.875</v>
      </c>
    </row>
    <row r="8" spans="1:10">
      <c r="A8" s="38">
        <v>4</v>
      </c>
      <c r="B8" s="22">
        <f>$B$11^1*$B$12^(A8-1)</f>
        <v>6.25E-2</v>
      </c>
      <c r="C8" s="42">
        <f t="shared" si="0"/>
        <v>0.9375</v>
      </c>
    </row>
    <row r="9" spans="1:10">
      <c r="A9" s="43">
        <v>5</v>
      </c>
      <c r="B9" s="24">
        <f>$B$11^1*$B$12^(A9-1)</f>
        <v>3.125E-2</v>
      </c>
      <c r="C9" s="44">
        <f t="shared" si="0"/>
        <v>0.96875</v>
      </c>
    </row>
    <row r="11" spans="1:10">
      <c r="A11" s="36" t="s">
        <v>44</v>
      </c>
      <c r="B11" s="37">
        <v>0.5</v>
      </c>
    </row>
    <row r="12" spans="1:10">
      <c r="A12" s="40" t="s">
        <v>45</v>
      </c>
      <c r="B12" s="41">
        <v>0.5</v>
      </c>
    </row>
    <row r="15" spans="1:10">
      <c r="A15" s="104" t="s">
        <v>46</v>
      </c>
      <c r="B15" s="105"/>
    </row>
    <row r="16" spans="1:10">
      <c r="A16" s="45" t="s">
        <v>47</v>
      </c>
      <c r="B16" s="46">
        <f>B9</f>
        <v>3.125E-2</v>
      </c>
    </row>
  </sheetData>
  <mergeCells count="2">
    <mergeCell ref="A2:J2"/>
    <mergeCell ref="A15:B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1"/>
  <sheetViews>
    <sheetView workbookViewId="0">
      <selection activeCell="C51" sqref="C51"/>
    </sheetView>
  </sheetViews>
  <sheetFormatPr defaultRowHeight="15"/>
  <cols>
    <col min="2" max="2" width="15.7109375" customWidth="1"/>
    <col min="3" max="3" width="13.85546875" customWidth="1"/>
  </cols>
  <sheetData>
    <row r="1" spans="1:12">
      <c r="A1" s="47" t="s">
        <v>48</v>
      </c>
    </row>
    <row r="2" spans="1:12">
      <c r="A2" s="108" t="s">
        <v>49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2">
      <c r="A3" s="106" t="s">
        <v>50</v>
      </c>
      <c r="B3" s="107"/>
      <c r="C3" s="107"/>
      <c r="D3" s="107"/>
      <c r="E3" s="107"/>
      <c r="F3" s="107"/>
      <c r="G3" s="107"/>
      <c r="H3" s="51"/>
      <c r="I3" s="51"/>
      <c r="J3" s="51"/>
      <c r="K3" s="51"/>
      <c r="L3" s="52"/>
    </row>
    <row r="4" spans="1:12">
      <c r="A4" s="33" t="s">
        <v>51</v>
      </c>
    </row>
    <row r="5" spans="1:12">
      <c r="A5" s="34" t="s">
        <v>35</v>
      </c>
      <c r="B5" s="34" t="s">
        <v>52</v>
      </c>
      <c r="C5" s="34" t="s">
        <v>37</v>
      </c>
      <c r="E5" s="53" t="s">
        <v>53</v>
      </c>
      <c r="F5" s="54">
        <v>1</v>
      </c>
    </row>
    <row r="6" spans="1:12">
      <c r="A6" s="35">
        <v>0</v>
      </c>
      <c r="B6" s="20">
        <f>ROUND(POISSON(A6,$F$5,FALSE),9)</f>
        <v>0.36787944099999997</v>
      </c>
      <c r="C6" s="21">
        <f t="shared" ref="C6:C16" si="0">POISSON(A6,$F$5,TRUE)</f>
        <v>0.36787944117144233</v>
      </c>
    </row>
    <row r="7" spans="1:12">
      <c r="A7" s="55">
        <v>1</v>
      </c>
      <c r="B7" s="22">
        <f t="shared" ref="B7:B16" si="1">ROUND(POISSON(A7,$F$5,FALSE),9)</f>
        <v>0.36787944099999997</v>
      </c>
      <c r="C7" s="23">
        <f t="shared" si="0"/>
        <v>0.73575888234288478</v>
      </c>
    </row>
    <row r="8" spans="1:12">
      <c r="A8" s="55">
        <v>2</v>
      </c>
      <c r="B8" s="22">
        <f t="shared" si="1"/>
        <v>0.183939721</v>
      </c>
      <c r="C8" s="23">
        <f t="shared" si="0"/>
        <v>0.91969860292860584</v>
      </c>
    </row>
    <row r="9" spans="1:12">
      <c r="A9" s="55">
        <v>3</v>
      </c>
      <c r="B9" s="22">
        <f t="shared" si="1"/>
        <v>6.1313239999999998E-2</v>
      </c>
      <c r="C9" s="23">
        <f t="shared" si="0"/>
        <v>0.98101184312384615</v>
      </c>
    </row>
    <row r="10" spans="1:12">
      <c r="A10" s="55">
        <v>4</v>
      </c>
      <c r="B10" s="22">
        <f t="shared" si="1"/>
        <v>1.532831E-2</v>
      </c>
      <c r="C10" s="23">
        <f t="shared" si="0"/>
        <v>0.99634015317265634</v>
      </c>
    </row>
    <row r="11" spans="1:12">
      <c r="A11" s="55">
        <v>5</v>
      </c>
      <c r="B11" s="22">
        <f t="shared" si="1"/>
        <v>3.0656619999999998E-3</v>
      </c>
      <c r="C11" s="23">
        <f t="shared" si="0"/>
        <v>0.99940581518241833</v>
      </c>
    </row>
    <row r="12" spans="1:12">
      <c r="A12" s="55">
        <v>6</v>
      </c>
      <c r="B12" s="22">
        <f t="shared" si="1"/>
        <v>5.1094400000000005E-4</v>
      </c>
      <c r="C12" s="23">
        <f t="shared" si="0"/>
        <v>0.99991675885071196</v>
      </c>
    </row>
    <row r="13" spans="1:12">
      <c r="A13" s="55">
        <v>7</v>
      </c>
      <c r="B13" s="22">
        <f t="shared" si="1"/>
        <v>7.2991999999999995E-5</v>
      </c>
      <c r="C13" s="23">
        <f t="shared" si="0"/>
        <v>0.99998975080332531</v>
      </c>
    </row>
    <row r="14" spans="1:12">
      <c r="A14" s="55">
        <v>8</v>
      </c>
      <c r="B14" s="22">
        <f t="shared" si="1"/>
        <v>9.1239999999999994E-6</v>
      </c>
      <c r="C14" s="23">
        <f t="shared" si="0"/>
        <v>0.99999887479740202</v>
      </c>
    </row>
    <row r="15" spans="1:12">
      <c r="A15" s="55">
        <v>9</v>
      </c>
      <c r="B15" s="22">
        <f t="shared" si="1"/>
        <v>1.0139999999999999E-6</v>
      </c>
      <c r="C15" s="23">
        <f t="shared" si="0"/>
        <v>0.9999998885745216</v>
      </c>
    </row>
    <row r="16" spans="1:12">
      <c r="A16" s="56">
        <v>10</v>
      </c>
      <c r="B16" s="24">
        <f t="shared" si="1"/>
        <v>1.01E-7</v>
      </c>
      <c r="C16" s="25">
        <f t="shared" si="0"/>
        <v>0.9999999899522336</v>
      </c>
    </row>
    <row r="19" spans="1:16">
      <c r="A19" s="111" t="s">
        <v>54</v>
      </c>
      <c r="B19" s="112"/>
    </row>
    <row r="20" spans="1:16">
      <c r="A20" s="113" t="s">
        <v>55</v>
      </c>
      <c r="B20" s="114"/>
    </row>
    <row r="21" spans="1:16">
      <c r="A21" s="32" t="s">
        <v>56</v>
      </c>
      <c r="B21" s="46">
        <f>1-B6</f>
        <v>0.63212055900000008</v>
      </c>
    </row>
    <row r="23" spans="1:16">
      <c r="A23" s="47" t="s">
        <v>38</v>
      </c>
    </row>
    <row r="24" spans="1:16">
      <c r="A24" s="108" t="s">
        <v>57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57"/>
      <c r="P24" s="58"/>
    </row>
    <row r="25" spans="1:16">
      <c r="A25" s="115" t="s">
        <v>58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7"/>
    </row>
    <row r="26" spans="1:16">
      <c r="A26" s="106" t="s">
        <v>59</v>
      </c>
      <c r="B26" s="107"/>
      <c r="C26" s="10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2"/>
    </row>
    <row r="27" spans="1:16">
      <c r="A27" s="63" t="s">
        <v>51</v>
      </c>
    </row>
    <row r="28" spans="1:16">
      <c r="A28" s="53" t="s">
        <v>53</v>
      </c>
      <c r="B28" s="54">
        <v>3.2</v>
      </c>
    </row>
    <row r="30" spans="1:16">
      <c r="A30" s="34" t="s">
        <v>35</v>
      </c>
      <c r="B30" s="34" t="s">
        <v>43</v>
      </c>
      <c r="C30" s="64" t="s">
        <v>37</v>
      </c>
    </row>
    <row r="31" spans="1:16">
      <c r="A31" s="65">
        <v>0</v>
      </c>
      <c r="B31" s="20">
        <f>POISSON(A31,$B$28,FALSE)</f>
        <v>4.0762203978366211E-2</v>
      </c>
      <c r="C31" s="20">
        <f>POISSON(A31,$B$28,TRUE)</f>
        <v>4.0762203978366211E-2</v>
      </c>
    </row>
    <row r="32" spans="1:16">
      <c r="A32" s="38">
        <v>1</v>
      </c>
      <c r="B32" s="20">
        <f t="shared" ref="B32:B33" si="2">POISSON(A32,$B$28,FALSE)</f>
        <v>0.13043905273077186</v>
      </c>
      <c r="C32" s="20">
        <f t="shared" ref="C32:C33" si="3">POISSON(A32,$B$28,TRUE)</f>
        <v>0.17120125670913811</v>
      </c>
    </row>
    <row r="33" spans="1:12">
      <c r="A33" s="43">
        <v>2</v>
      </c>
      <c r="B33" s="6">
        <f t="shared" si="2"/>
        <v>0.20870248436923503</v>
      </c>
      <c r="C33" s="6">
        <f t="shared" si="3"/>
        <v>0.3799037410783731</v>
      </c>
    </row>
    <row r="36" spans="1:12">
      <c r="A36" s="104" t="s">
        <v>54</v>
      </c>
      <c r="B36" s="105"/>
    </row>
    <row r="37" spans="1:12">
      <c r="A37" s="45" t="s">
        <v>60</v>
      </c>
      <c r="B37" s="46">
        <f>C33</f>
        <v>0.3799037410783731</v>
      </c>
    </row>
    <row r="42" spans="1:12">
      <c r="A42" s="66" t="s">
        <v>39</v>
      </c>
    </row>
    <row r="43" spans="1:12">
      <c r="A43" s="103" t="s">
        <v>61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1:12">
      <c r="A44" s="63" t="s">
        <v>51</v>
      </c>
    </row>
    <row r="45" spans="1:12">
      <c r="A45" s="53" t="s">
        <v>53</v>
      </c>
      <c r="B45" s="54">
        <v>3</v>
      </c>
    </row>
    <row r="47" spans="1:12">
      <c r="A47" s="34" t="s">
        <v>35</v>
      </c>
      <c r="B47" s="34" t="s">
        <v>43</v>
      </c>
    </row>
    <row r="48" spans="1:12">
      <c r="A48" s="34">
        <v>0</v>
      </c>
      <c r="B48" s="6">
        <f>POISSON(A48,$B$45,FALSE)</f>
        <v>4.9787068367863944E-2</v>
      </c>
    </row>
    <row r="50" spans="1:2">
      <c r="A50" s="104" t="s">
        <v>54</v>
      </c>
      <c r="B50" s="105"/>
    </row>
    <row r="51" spans="1:2">
      <c r="A51" s="45" t="s">
        <v>62</v>
      </c>
      <c r="B51" s="46">
        <f>B48</f>
        <v>4.9787068367863944E-2</v>
      </c>
    </row>
  </sheetData>
  <mergeCells count="10">
    <mergeCell ref="A26:C26"/>
    <mergeCell ref="A36:B36"/>
    <mergeCell ref="A43:L43"/>
    <mergeCell ref="A50:B50"/>
    <mergeCell ref="A2:L2"/>
    <mergeCell ref="A3:G3"/>
    <mergeCell ref="A19:B19"/>
    <mergeCell ref="A20:B20"/>
    <mergeCell ref="A24:N24"/>
    <mergeCell ref="A25:P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C9" sqref="C9"/>
    </sheetView>
  </sheetViews>
  <sheetFormatPr defaultRowHeight="15"/>
  <cols>
    <col min="2" max="2" width="18.140625" customWidth="1"/>
  </cols>
  <sheetData>
    <row r="1" spans="1:12">
      <c r="A1" s="63" t="s">
        <v>40</v>
      </c>
      <c r="B1" s="118" t="s">
        <v>63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>
      <c r="B2" s="32" t="s">
        <v>64</v>
      </c>
    </row>
    <row r="3" spans="1:12">
      <c r="B3" s="32" t="s">
        <v>65</v>
      </c>
    </row>
    <row r="4" spans="1:12">
      <c r="B4" s="32" t="s">
        <v>66</v>
      </c>
    </row>
    <row r="5" spans="1:12">
      <c r="B5" s="32" t="s">
        <v>67</v>
      </c>
    </row>
    <row r="6" spans="1:12">
      <c r="A6" s="63" t="s">
        <v>51</v>
      </c>
      <c r="B6" s="67" t="s">
        <v>68</v>
      </c>
      <c r="C6" s="68">
        <v>1</v>
      </c>
      <c r="E6" s="69" t="s">
        <v>69</v>
      </c>
      <c r="F6" s="69">
        <f>1/(C7-C6)</f>
        <v>1.8518518518518517E-2</v>
      </c>
      <c r="H6" s="69" t="s">
        <v>70</v>
      </c>
      <c r="I6" s="69">
        <v>13</v>
      </c>
    </row>
    <row r="7" spans="1:12">
      <c r="B7" s="70" t="s">
        <v>71</v>
      </c>
      <c r="C7" s="71">
        <v>55</v>
      </c>
      <c r="E7" s="69"/>
      <c r="F7" s="69"/>
      <c r="H7" s="69" t="s">
        <v>72</v>
      </c>
      <c r="I7" s="69">
        <v>1</v>
      </c>
    </row>
    <row r="8" spans="1:12">
      <c r="B8" s="67" t="s">
        <v>73</v>
      </c>
      <c r="C8" s="68">
        <f>AVERAGE(C6,C7)</f>
        <v>28</v>
      </c>
    </row>
    <row r="9" spans="1:12">
      <c r="B9" s="70" t="s">
        <v>74</v>
      </c>
      <c r="C9" s="71">
        <f>(C7-C6)/SQRT(12)</f>
        <v>15.588457268119896</v>
      </c>
    </row>
    <row r="11" spans="1:12">
      <c r="B11" s="80" t="s">
        <v>75</v>
      </c>
      <c r="C11" s="72">
        <f>(I6-I7)*F6</f>
        <v>0.22222222222222221</v>
      </c>
    </row>
    <row r="12" spans="1:12">
      <c r="B12" s="119" t="s">
        <v>76</v>
      </c>
      <c r="C12" s="120"/>
    </row>
    <row r="13" spans="1:12">
      <c r="B13" s="79" t="s">
        <v>77</v>
      </c>
      <c r="C13" s="81">
        <f>1-C11</f>
        <v>0.77777777777777779</v>
      </c>
    </row>
  </sheetData>
  <mergeCells count="2">
    <mergeCell ref="B1:L1"/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E14" sqref="E14"/>
    </sheetView>
  </sheetViews>
  <sheetFormatPr defaultRowHeight="15"/>
  <cols>
    <col min="3" max="3" width="14.7109375" customWidth="1"/>
    <col min="4" max="4" width="12.42578125" customWidth="1"/>
  </cols>
  <sheetData>
    <row r="1" spans="1:12">
      <c r="A1" s="63" t="s">
        <v>78</v>
      </c>
      <c r="B1" s="108" t="s">
        <v>79</v>
      </c>
      <c r="C1" s="109"/>
      <c r="D1" s="109"/>
      <c r="E1" s="109"/>
      <c r="F1" s="109"/>
      <c r="G1" s="109"/>
      <c r="H1" s="48"/>
      <c r="I1" s="48"/>
      <c r="J1" s="48"/>
      <c r="K1" s="48"/>
      <c r="L1" s="49"/>
    </row>
    <row r="2" spans="1:12">
      <c r="B2" s="115" t="s">
        <v>80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12">
      <c r="B3" s="115" t="s">
        <v>81</v>
      </c>
      <c r="C3" s="116"/>
      <c r="D3" s="116"/>
      <c r="E3" s="116"/>
      <c r="F3" s="116"/>
      <c r="G3" s="116"/>
      <c r="H3" s="116"/>
      <c r="I3" s="116"/>
      <c r="J3" s="59"/>
      <c r="K3" s="59"/>
      <c r="L3" s="60"/>
    </row>
    <row r="4" spans="1:12">
      <c r="B4" s="106" t="s">
        <v>82</v>
      </c>
      <c r="C4" s="107"/>
      <c r="D4" s="107"/>
      <c r="E4" s="107"/>
      <c r="F4" s="107"/>
      <c r="G4" s="50"/>
      <c r="H4" s="50"/>
      <c r="I4" s="50"/>
      <c r="J4" s="50"/>
      <c r="K4" s="50"/>
      <c r="L4" s="73"/>
    </row>
    <row r="5" spans="1:12">
      <c r="A5" s="74" t="s">
        <v>42</v>
      </c>
      <c r="B5" s="75" t="s">
        <v>83</v>
      </c>
      <c r="C5" s="76">
        <v>10</v>
      </c>
      <c r="F5" s="77" t="s">
        <v>84</v>
      </c>
      <c r="G5" s="78">
        <f>1/C5</f>
        <v>0.1</v>
      </c>
    </row>
    <row r="6" spans="1:12">
      <c r="B6" s="34" t="s">
        <v>35</v>
      </c>
      <c r="C6" s="34" t="s">
        <v>66</v>
      </c>
      <c r="D6" s="34" t="s">
        <v>37</v>
      </c>
    </row>
    <row r="7" spans="1:12">
      <c r="B7" s="34">
        <v>0</v>
      </c>
      <c r="C7" s="20">
        <f>EXPONDIST(B7,$G$5,FALSE)</f>
        <v>0.1</v>
      </c>
      <c r="D7" s="21">
        <f>EXPONDIST(B7,$G$5,TRUE)</f>
        <v>0</v>
      </c>
    </row>
    <row r="8" spans="1:12">
      <c r="B8" s="34">
        <v>1</v>
      </c>
      <c r="C8" s="22">
        <f>EXPONDIST(B8,$G$5,FALSE)</f>
        <v>9.048374180359596E-2</v>
      </c>
      <c r="D8" s="23">
        <f>EXPONDIST(B8,$G$5,TRUE)</f>
        <v>9.5162581964040427E-2</v>
      </c>
    </row>
    <row r="9" spans="1:12">
      <c r="B9" s="34">
        <v>2</v>
      </c>
      <c r="C9" s="22">
        <f>EXPONDIST(B9,$G$5,FALSE)</f>
        <v>8.1873075307798193E-2</v>
      </c>
      <c r="D9" s="23">
        <f>EXPONDIST(B9,$G$5,TRUE)</f>
        <v>0.18126924692201815</v>
      </c>
    </row>
    <row r="10" spans="1:12">
      <c r="B10" s="34">
        <v>3</v>
      </c>
      <c r="C10" s="22">
        <f>EXPONDIST(B10,$G$5,FALSE)</f>
        <v>7.4081822068171793E-2</v>
      </c>
      <c r="D10" s="23">
        <f>EXPONDIST(B10,$G$5,TRUE)</f>
        <v>0.25918177931828218</v>
      </c>
    </row>
    <row r="11" spans="1:12">
      <c r="B11" s="34">
        <v>4</v>
      </c>
      <c r="C11" s="22">
        <f>EXPONDIST(B11,$G$5,FALSE)</f>
        <v>6.7032004603563941E-2</v>
      </c>
      <c r="D11" s="23">
        <f>EXPONDIST(B11,$G$5,TRUE)</f>
        <v>0.32967995396436073</v>
      </c>
    </row>
    <row r="12" spans="1:12">
      <c r="B12" s="34">
        <v>5</v>
      </c>
      <c r="C12" s="22">
        <f>EXPONDIST(B12,$G$5,FALSE)</f>
        <v>6.0653065971263347E-2</v>
      </c>
      <c r="D12" s="23">
        <f>EXPONDIST(B12,$G$5,TRUE)</f>
        <v>0.39346934028736658</v>
      </c>
    </row>
    <row r="13" spans="1:12">
      <c r="B13" s="34">
        <v>6</v>
      </c>
      <c r="C13" s="22">
        <f>EXPONDIST(B13,$G$5,FALSE)</f>
        <v>5.4881163609402643E-2</v>
      </c>
      <c r="D13" s="23">
        <f>EXPONDIST(B13,$G$5,TRUE)</f>
        <v>0.45118836390597356</v>
      </c>
    </row>
    <row r="14" spans="1:12">
      <c r="B14" s="34">
        <v>7</v>
      </c>
      <c r="C14" s="22">
        <f>EXPONDIST(B14,$G$5,FALSE)</f>
        <v>4.9658530379140947E-2</v>
      </c>
      <c r="D14" s="23">
        <f>EXPONDIST(B14,$G$5,TRUE)</f>
        <v>0.50341469620859058</v>
      </c>
    </row>
    <row r="15" spans="1:12">
      <c r="B15" s="34">
        <v>8</v>
      </c>
      <c r="C15" s="22">
        <f>EXPONDIST(B15,$G$5,FALSE)</f>
        <v>4.4932896411722156E-2</v>
      </c>
      <c r="D15" s="23">
        <f>EXPONDIST(B15,$G$5,TRUE)</f>
        <v>0.55067103588277844</v>
      </c>
    </row>
    <row r="16" spans="1:12">
      <c r="B16" s="34">
        <v>9</v>
      </c>
      <c r="C16" s="22">
        <f>EXPONDIST(B16,$G$5,FALSE)</f>
        <v>4.0656965974059912E-2</v>
      </c>
      <c r="D16" s="23">
        <f>EXPONDIST(B16,$G$5,TRUE)</f>
        <v>0.59343034025940089</v>
      </c>
    </row>
    <row r="17" spans="2:4">
      <c r="B17" s="34">
        <v>10</v>
      </c>
      <c r="C17" s="24">
        <f>EXPONDIST(B17,$G$5,FALSE)</f>
        <v>3.6787944117144235E-2</v>
      </c>
      <c r="D17" s="25">
        <f>EXPONDIST(B17,$G$5,TRUE)</f>
        <v>0.63212055882855767</v>
      </c>
    </row>
    <row r="19" spans="2:4">
      <c r="B19" s="121" t="s">
        <v>85</v>
      </c>
      <c r="C19" s="122"/>
    </row>
    <row r="20" spans="2:4">
      <c r="B20" s="40" t="s">
        <v>86</v>
      </c>
      <c r="C20" s="41">
        <f>D15-D13</f>
        <v>9.9482671976804882E-2</v>
      </c>
    </row>
  </sheetData>
  <mergeCells count="5">
    <mergeCell ref="B2:L2"/>
    <mergeCell ref="B3:I3"/>
    <mergeCell ref="B4:F4"/>
    <mergeCell ref="B1:G1"/>
    <mergeCell ref="B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F12" sqref="F12"/>
    </sheetView>
  </sheetViews>
  <sheetFormatPr defaultRowHeight="15"/>
  <cols>
    <col min="1" max="1" width="11.7109375" customWidth="1"/>
    <col min="5" max="5" width="12.85546875" customWidth="1"/>
    <col min="7" max="7" width="11" customWidth="1"/>
  </cols>
  <sheetData>
    <row r="1" spans="1:9">
      <c r="A1" s="66" t="s">
        <v>40</v>
      </c>
      <c r="B1" s="123" t="s">
        <v>87</v>
      </c>
      <c r="C1" s="124"/>
      <c r="D1" s="124"/>
      <c r="E1" s="124"/>
      <c r="F1" s="124"/>
      <c r="G1" s="125"/>
    </row>
    <row r="2" spans="1:9">
      <c r="A2" s="63" t="s">
        <v>51</v>
      </c>
    </row>
    <row r="3" spans="1:9">
      <c r="B3" s="126" t="s">
        <v>88</v>
      </c>
      <c r="C3" s="126"/>
      <c r="E3" s="84" t="s">
        <v>89</v>
      </c>
      <c r="F3" t="s">
        <v>90</v>
      </c>
      <c r="H3">
        <f>PEARSON(B5:B14,C5:C14)</f>
        <v>0.99371080288781299</v>
      </c>
    </row>
    <row r="4" spans="1:9">
      <c r="B4" s="82" t="s">
        <v>91</v>
      </c>
      <c r="C4" s="82" t="s">
        <v>92</v>
      </c>
      <c r="F4" t="s">
        <v>93</v>
      </c>
      <c r="H4">
        <f>CORREL(B5:B14,C5:C14)</f>
        <v>0.99371080288781299</v>
      </c>
    </row>
    <row r="5" spans="1:9">
      <c r="B5" s="83">
        <v>21</v>
      </c>
      <c r="C5" s="83">
        <v>19</v>
      </c>
    </row>
    <row r="6" spans="1:9">
      <c r="B6" s="83">
        <v>24</v>
      </c>
      <c r="C6" s="83">
        <v>21</v>
      </c>
      <c r="F6" s="137"/>
      <c r="G6" s="127"/>
      <c r="H6" s="128"/>
      <c r="I6" s="128"/>
    </row>
    <row r="7" spans="1:9">
      <c r="B7" s="83">
        <v>27</v>
      </c>
      <c r="C7" s="83">
        <v>25</v>
      </c>
      <c r="F7" s="136"/>
      <c r="G7" s="127"/>
      <c r="H7" s="128"/>
      <c r="I7" s="128"/>
    </row>
    <row r="8" spans="1:9">
      <c r="B8" s="83">
        <v>29</v>
      </c>
      <c r="C8" s="83">
        <v>26</v>
      </c>
    </row>
    <row r="9" spans="1:9">
      <c r="B9" s="83">
        <v>31</v>
      </c>
      <c r="C9" s="83">
        <v>29</v>
      </c>
    </row>
    <row r="10" spans="1:9">
      <c r="B10" s="83">
        <v>35</v>
      </c>
      <c r="C10" s="83">
        <v>32</v>
      </c>
    </row>
    <row r="11" spans="1:9">
      <c r="B11" s="83">
        <v>38</v>
      </c>
      <c r="C11" s="83">
        <v>34</v>
      </c>
    </row>
    <row r="12" spans="1:9">
      <c r="B12" s="83">
        <v>25</v>
      </c>
      <c r="C12" s="83">
        <v>21</v>
      </c>
    </row>
    <row r="13" spans="1:9">
      <c r="B13" s="83">
        <v>34</v>
      </c>
      <c r="C13" s="83">
        <v>32</v>
      </c>
    </row>
    <row r="14" spans="1:9">
      <c r="B14" s="83">
        <v>45</v>
      </c>
      <c r="C14" s="83">
        <v>43</v>
      </c>
    </row>
  </sheetData>
  <mergeCells count="4">
    <mergeCell ref="B1:G1"/>
    <mergeCell ref="B3:C3"/>
    <mergeCell ref="G6:I6"/>
    <mergeCell ref="G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5"/>
  <sheetViews>
    <sheetView tabSelected="1" topLeftCell="A97" workbookViewId="0">
      <selection activeCell="A110" sqref="A110"/>
    </sheetView>
  </sheetViews>
  <sheetFormatPr defaultRowHeight="15"/>
  <cols>
    <col min="1" max="1" width="10.85546875" customWidth="1"/>
    <col min="2" max="2" width="16.140625" customWidth="1"/>
    <col min="3" max="3" width="20.42578125" customWidth="1"/>
    <col min="4" max="4" width="16" customWidth="1"/>
    <col min="5" max="5" width="18.85546875" customWidth="1"/>
    <col min="6" max="6" width="19.42578125" customWidth="1"/>
    <col min="7" max="7" width="14" customWidth="1"/>
    <col min="8" max="8" width="12" customWidth="1"/>
    <col min="9" max="9" width="18.5703125" customWidth="1"/>
  </cols>
  <sheetData>
    <row r="1" spans="1:9">
      <c r="A1" s="85" t="s">
        <v>40</v>
      </c>
      <c r="B1" s="129" t="s">
        <v>94</v>
      </c>
      <c r="C1" s="129"/>
    </row>
    <row r="2" spans="1:9">
      <c r="A2" s="63" t="s">
        <v>51</v>
      </c>
    </row>
    <row r="3" spans="1:9">
      <c r="B3" s="86" t="s">
        <v>95</v>
      </c>
      <c r="C3" s="87" t="s">
        <v>96</v>
      </c>
      <c r="D3" s="88" t="s">
        <v>97</v>
      </c>
      <c r="E3" s="89" t="s">
        <v>98</v>
      </c>
      <c r="F3" s="90" t="s">
        <v>99</v>
      </c>
      <c r="G3" s="130" t="s">
        <v>100</v>
      </c>
      <c r="H3" s="131"/>
      <c r="I3" s="132"/>
    </row>
    <row r="4" spans="1:9">
      <c r="B4" s="20">
        <v>1</v>
      </c>
      <c r="C4" s="20">
        <v>3</v>
      </c>
      <c r="D4" s="91">
        <v>0</v>
      </c>
      <c r="E4" s="20">
        <v>3.653065584276864</v>
      </c>
      <c r="F4" s="21">
        <v>2.0157719073817133</v>
      </c>
      <c r="G4" s="82" t="s">
        <v>101</v>
      </c>
      <c r="H4" s="92" t="s">
        <v>102</v>
      </c>
      <c r="I4" s="93" t="s">
        <v>103</v>
      </c>
    </row>
    <row r="5" spans="1:9">
      <c r="B5" s="22">
        <v>1</v>
      </c>
      <c r="C5" s="22">
        <v>1</v>
      </c>
      <c r="D5" s="94">
        <v>0</v>
      </c>
      <c r="E5" s="22">
        <v>5.9157078768272955</v>
      </c>
      <c r="F5" s="23">
        <v>0.85412434701574969</v>
      </c>
      <c r="G5" s="20">
        <v>1</v>
      </c>
      <c r="H5" s="95">
        <v>0.05</v>
      </c>
      <c r="I5" s="20">
        <v>7</v>
      </c>
    </row>
    <row r="6" spans="1:9">
      <c r="B6" s="22">
        <v>1</v>
      </c>
      <c r="C6" s="22">
        <v>2</v>
      </c>
      <c r="D6" s="94">
        <v>0</v>
      </c>
      <c r="E6" s="22">
        <v>3.814203314310129</v>
      </c>
      <c r="F6" s="23">
        <v>-0.43970462583238257</v>
      </c>
      <c r="G6" s="22">
        <v>2</v>
      </c>
      <c r="H6" s="11">
        <v>0.05</v>
      </c>
      <c r="I6" s="22">
        <v>17</v>
      </c>
    </row>
    <row r="7" spans="1:9">
      <c r="B7" s="22">
        <v>0</v>
      </c>
      <c r="C7" s="22">
        <v>2</v>
      </c>
      <c r="D7" s="94">
        <v>0</v>
      </c>
      <c r="E7" s="22">
        <v>0.31373027741325116</v>
      </c>
      <c r="F7" s="23">
        <v>0.92616542234318333</v>
      </c>
      <c r="G7" s="22">
        <v>3</v>
      </c>
      <c r="H7" s="11">
        <v>0.05</v>
      </c>
      <c r="I7" s="22">
        <v>3</v>
      </c>
    </row>
    <row r="8" spans="1:9">
      <c r="B8" s="22">
        <v>0</v>
      </c>
      <c r="C8" s="22">
        <v>3</v>
      </c>
      <c r="D8" s="94">
        <v>0</v>
      </c>
      <c r="E8" s="22">
        <v>2.4707785271767326</v>
      </c>
      <c r="F8" s="23">
        <v>1.4445910447742789</v>
      </c>
      <c r="G8" s="22">
        <v>4</v>
      </c>
      <c r="H8" s="11">
        <v>0.05</v>
      </c>
      <c r="I8" s="22">
        <v>7</v>
      </c>
    </row>
    <row r="9" spans="1:9">
      <c r="B9" s="22">
        <v>0</v>
      </c>
      <c r="C9" s="22">
        <v>3</v>
      </c>
      <c r="D9" s="94">
        <v>0</v>
      </c>
      <c r="E9" s="22">
        <v>9.3087557603686637</v>
      </c>
      <c r="F9" s="23">
        <v>-0.11713755055970976</v>
      </c>
      <c r="G9" s="22">
        <v>5</v>
      </c>
      <c r="H9" s="11">
        <v>0.05</v>
      </c>
      <c r="I9" s="22">
        <v>13</v>
      </c>
    </row>
    <row r="10" spans="1:9">
      <c r="B10" s="22">
        <v>1</v>
      </c>
      <c r="C10" s="22">
        <v>2</v>
      </c>
      <c r="D10" s="94">
        <v>0</v>
      </c>
      <c r="E10" s="22">
        <v>9.039582506790369</v>
      </c>
      <c r="F10" s="23">
        <v>-0.59304315881454384</v>
      </c>
      <c r="G10" s="22">
        <v>6</v>
      </c>
      <c r="H10" s="11">
        <v>0.05</v>
      </c>
      <c r="I10" s="22">
        <v>2</v>
      </c>
    </row>
    <row r="11" spans="1:9">
      <c r="B11" s="22">
        <v>1</v>
      </c>
      <c r="C11" s="22">
        <v>1</v>
      </c>
      <c r="D11" s="94">
        <v>0</v>
      </c>
      <c r="E11" s="22">
        <v>3.6017944883571889</v>
      </c>
      <c r="F11" s="23">
        <v>0.88909441829891878</v>
      </c>
      <c r="G11" s="22">
        <v>7</v>
      </c>
      <c r="H11" s="11">
        <v>0.05</v>
      </c>
      <c r="I11" s="22">
        <v>12</v>
      </c>
    </row>
    <row r="12" spans="1:9">
      <c r="B12" s="22">
        <v>0</v>
      </c>
      <c r="C12" s="22">
        <v>3</v>
      </c>
      <c r="D12" s="94">
        <v>0</v>
      </c>
      <c r="E12" s="22">
        <v>0.18738364818262276</v>
      </c>
      <c r="F12" s="23">
        <v>-0.80765434985514728</v>
      </c>
      <c r="G12" s="22">
        <v>8</v>
      </c>
      <c r="H12" s="11">
        <v>0.05</v>
      </c>
      <c r="I12" s="22">
        <v>8</v>
      </c>
    </row>
    <row r="13" spans="1:9">
      <c r="B13" s="22">
        <v>1</v>
      </c>
      <c r="C13" s="22">
        <v>1</v>
      </c>
      <c r="D13" s="94">
        <v>0</v>
      </c>
      <c r="E13" s="22">
        <v>9.9987792596209601</v>
      </c>
      <c r="F13" s="23">
        <v>0.10032831697608346</v>
      </c>
      <c r="G13" s="22">
        <v>9</v>
      </c>
      <c r="H13" s="11">
        <v>0.05</v>
      </c>
      <c r="I13" s="22">
        <v>14</v>
      </c>
    </row>
    <row r="14" spans="1:9">
      <c r="B14" s="22">
        <v>1</v>
      </c>
      <c r="C14" s="22">
        <v>1</v>
      </c>
      <c r="D14" s="94">
        <v>0</v>
      </c>
      <c r="E14" s="22">
        <v>5.702078310495315</v>
      </c>
      <c r="F14" s="23">
        <v>1.0038931132934521</v>
      </c>
      <c r="G14" s="22">
        <v>10</v>
      </c>
      <c r="H14" s="11">
        <v>0.05</v>
      </c>
      <c r="I14" s="22">
        <v>10</v>
      </c>
    </row>
    <row r="15" spans="1:9">
      <c r="B15" s="22">
        <v>1</v>
      </c>
      <c r="C15" s="22">
        <v>3</v>
      </c>
      <c r="D15" s="94">
        <v>0</v>
      </c>
      <c r="E15" s="22">
        <v>6.6536454359569079</v>
      </c>
      <c r="F15" s="23">
        <v>6.5494669898180313E-2</v>
      </c>
      <c r="G15" s="22">
        <v>11</v>
      </c>
      <c r="H15" s="11">
        <v>0.05</v>
      </c>
      <c r="I15" s="22">
        <v>2</v>
      </c>
    </row>
    <row r="16" spans="1:9">
      <c r="B16" s="22">
        <v>1</v>
      </c>
      <c r="C16" s="22">
        <v>1</v>
      </c>
      <c r="D16" s="94">
        <v>0</v>
      </c>
      <c r="E16" s="22">
        <v>4.2002624591814932</v>
      </c>
      <c r="F16" s="23">
        <v>0.4720854131941451</v>
      </c>
      <c r="G16" s="22">
        <v>12</v>
      </c>
      <c r="H16" s="11">
        <v>0.05</v>
      </c>
      <c r="I16" s="22">
        <v>10</v>
      </c>
    </row>
    <row r="17" spans="2:9">
      <c r="B17" s="22">
        <v>1</v>
      </c>
      <c r="C17" s="22">
        <v>2</v>
      </c>
      <c r="D17" s="94">
        <v>0</v>
      </c>
      <c r="E17" s="22">
        <v>1.6010010071108127</v>
      </c>
      <c r="F17" s="23">
        <v>2.0312060324707999</v>
      </c>
      <c r="G17" s="22">
        <v>13</v>
      </c>
      <c r="H17" s="11">
        <v>0.05</v>
      </c>
      <c r="I17" s="22">
        <v>11</v>
      </c>
    </row>
    <row r="18" spans="2:9">
      <c r="B18" s="22">
        <v>1</v>
      </c>
      <c r="C18" s="22">
        <v>3</v>
      </c>
      <c r="D18" s="94">
        <v>0</v>
      </c>
      <c r="E18" s="22">
        <v>0.53987243263039031</v>
      </c>
      <c r="F18" s="23">
        <v>-1.564781404240057</v>
      </c>
      <c r="G18" s="22">
        <v>14</v>
      </c>
      <c r="H18" s="11">
        <v>0.05</v>
      </c>
      <c r="I18" s="22">
        <v>12</v>
      </c>
    </row>
    <row r="19" spans="2:9">
      <c r="B19" s="22">
        <v>1</v>
      </c>
      <c r="C19" s="22">
        <v>3</v>
      </c>
      <c r="D19" s="94">
        <v>0</v>
      </c>
      <c r="E19" s="22">
        <v>1.5042573320719017</v>
      </c>
      <c r="F19" s="23">
        <v>-0.47371290646842679</v>
      </c>
      <c r="G19" s="22">
        <v>15</v>
      </c>
      <c r="H19" s="11">
        <v>0.05</v>
      </c>
      <c r="I19" s="22">
        <v>18</v>
      </c>
    </row>
    <row r="20" spans="2:9">
      <c r="B20" s="22">
        <v>1</v>
      </c>
      <c r="C20" s="22">
        <v>1</v>
      </c>
      <c r="D20" s="94">
        <v>0</v>
      </c>
      <c r="E20" s="22">
        <v>6.6502883999145483</v>
      </c>
      <c r="F20" s="23">
        <v>1.2469078238704241</v>
      </c>
      <c r="G20" s="22">
        <v>16</v>
      </c>
      <c r="H20" s="11">
        <v>0.05</v>
      </c>
      <c r="I20" s="22">
        <v>17</v>
      </c>
    </row>
    <row r="21" spans="2:9">
      <c r="B21" s="22">
        <v>1</v>
      </c>
      <c r="C21" s="22">
        <v>1</v>
      </c>
      <c r="D21" s="94">
        <v>1</v>
      </c>
      <c r="E21" s="22">
        <v>7.9506820886867882</v>
      </c>
      <c r="F21" s="23">
        <v>-0.24809682953637091</v>
      </c>
      <c r="G21" s="22">
        <v>17</v>
      </c>
      <c r="H21" s="11">
        <v>0.05</v>
      </c>
      <c r="I21" s="22">
        <v>6</v>
      </c>
    </row>
    <row r="22" spans="2:9">
      <c r="B22" s="22">
        <v>1</v>
      </c>
      <c r="C22" s="22">
        <v>3</v>
      </c>
      <c r="D22" s="94">
        <v>0</v>
      </c>
      <c r="E22" s="22">
        <v>6.2724692526017032</v>
      </c>
      <c r="F22" s="23">
        <v>0.84963371692574585</v>
      </c>
      <c r="G22" s="22">
        <v>18</v>
      </c>
      <c r="H22" s="11">
        <v>0.05</v>
      </c>
      <c r="I22" s="22">
        <v>19</v>
      </c>
    </row>
    <row r="23" spans="2:9">
      <c r="B23" s="22">
        <v>1</v>
      </c>
      <c r="C23" s="22">
        <v>2</v>
      </c>
      <c r="D23" s="94">
        <v>0</v>
      </c>
      <c r="E23" s="22">
        <v>2.326731162450026</v>
      </c>
      <c r="F23" s="23">
        <v>0.70647925086668695</v>
      </c>
      <c r="G23" s="22">
        <v>19</v>
      </c>
      <c r="H23" s="11">
        <v>0.05</v>
      </c>
      <c r="I23" s="22">
        <v>19</v>
      </c>
    </row>
    <row r="24" spans="2:9">
      <c r="B24" s="22">
        <v>1</v>
      </c>
      <c r="C24" s="22">
        <v>1</v>
      </c>
      <c r="D24" s="94">
        <v>0</v>
      </c>
      <c r="E24" s="22">
        <v>3.032624286629841</v>
      </c>
      <c r="F24" s="23">
        <v>-1.2171861716429704</v>
      </c>
      <c r="G24" s="24">
        <v>20</v>
      </c>
      <c r="H24" s="96">
        <v>0.05</v>
      </c>
      <c r="I24" s="22">
        <v>19</v>
      </c>
    </row>
    <row r="25" spans="2:9">
      <c r="B25" s="22">
        <v>1</v>
      </c>
      <c r="C25" s="22">
        <v>2</v>
      </c>
      <c r="D25" s="94">
        <v>0</v>
      </c>
      <c r="E25" s="22">
        <v>3.5233619190038756</v>
      </c>
      <c r="F25" s="23">
        <v>1.6186728781671262</v>
      </c>
      <c r="I25" s="22">
        <v>17</v>
      </c>
    </row>
    <row r="26" spans="2:9">
      <c r="B26" s="22">
        <v>0</v>
      </c>
      <c r="C26" s="22">
        <v>2</v>
      </c>
      <c r="D26" s="94">
        <v>0</v>
      </c>
      <c r="E26" s="22">
        <v>1.5851313821832942</v>
      </c>
      <c r="F26" s="23">
        <v>0.71635636332794095</v>
      </c>
      <c r="I26" s="22">
        <v>12</v>
      </c>
    </row>
    <row r="27" spans="2:9">
      <c r="B27" s="22">
        <v>1</v>
      </c>
      <c r="C27" s="22">
        <v>2</v>
      </c>
      <c r="D27" s="94">
        <v>0</v>
      </c>
      <c r="E27" s="22">
        <v>1.7209387493514816</v>
      </c>
      <c r="F27" s="23">
        <v>-0.23092102209338916</v>
      </c>
      <c r="I27" s="22">
        <v>11</v>
      </c>
    </row>
    <row r="28" spans="2:9">
      <c r="B28" s="22">
        <v>1</v>
      </c>
      <c r="C28" s="22">
        <v>1</v>
      </c>
      <c r="D28" s="94">
        <v>0</v>
      </c>
      <c r="E28" s="22">
        <v>4.5759453108310186</v>
      </c>
      <c r="F28" s="23">
        <v>0.60862330529780595</v>
      </c>
      <c r="I28" s="22">
        <v>18</v>
      </c>
    </row>
    <row r="29" spans="2:9">
      <c r="B29" s="22">
        <v>1</v>
      </c>
      <c r="C29" s="22">
        <v>3</v>
      </c>
      <c r="D29" s="94">
        <v>0</v>
      </c>
      <c r="E29" s="22">
        <v>2.5495162816248054</v>
      </c>
      <c r="F29" s="23">
        <v>-1.0357738109538333</v>
      </c>
      <c r="I29" s="22">
        <v>1</v>
      </c>
    </row>
    <row r="30" spans="2:9">
      <c r="B30" s="22">
        <v>0</v>
      </c>
      <c r="C30" s="22">
        <v>2</v>
      </c>
      <c r="D30" s="94">
        <v>0</v>
      </c>
      <c r="E30" s="22">
        <v>5.0434888760032957</v>
      </c>
      <c r="F30" s="23">
        <v>-0.24329015003750099</v>
      </c>
      <c r="I30" s="22">
        <v>4</v>
      </c>
    </row>
    <row r="31" spans="2:9">
      <c r="B31" s="22">
        <v>0</v>
      </c>
      <c r="C31" s="22">
        <v>1</v>
      </c>
      <c r="D31" s="94">
        <v>0</v>
      </c>
      <c r="E31" s="22">
        <v>5.2269051179540389</v>
      </c>
      <c r="F31" s="23">
        <v>-0.48124352259910663</v>
      </c>
      <c r="I31" s="22">
        <v>16</v>
      </c>
    </row>
    <row r="32" spans="2:9">
      <c r="B32" s="22">
        <v>0</v>
      </c>
      <c r="C32" s="22">
        <v>2</v>
      </c>
      <c r="D32" s="94">
        <v>0</v>
      </c>
      <c r="E32" s="22">
        <v>5.9526352732932519</v>
      </c>
      <c r="F32" s="23">
        <v>-1.3770253180060537</v>
      </c>
      <c r="I32" s="22">
        <v>6</v>
      </c>
    </row>
    <row r="33" spans="2:9">
      <c r="B33" s="22">
        <v>1</v>
      </c>
      <c r="C33" s="22">
        <v>1</v>
      </c>
      <c r="D33" s="94">
        <v>0</v>
      </c>
      <c r="E33" s="22">
        <v>2.128971221045564</v>
      </c>
      <c r="F33" s="23">
        <v>1.3674408829596358</v>
      </c>
      <c r="I33" s="22">
        <v>6</v>
      </c>
    </row>
    <row r="34" spans="2:9">
      <c r="B34" s="22">
        <v>0</v>
      </c>
      <c r="C34" s="22">
        <v>3</v>
      </c>
      <c r="D34" s="94">
        <v>0</v>
      </c>
      <c r="E34" s="22">
        <v>6.991485335856197</v>
      </c>
      <c r="F34" s="23">
        <v>-0.54102915682015007</v>
      </c>
      <c r="I34" s="22">
        <v>9</v>
      </c>
    </row>
    <row r="35" spans="2:9">
      <c r="B35" s="22">
        <v>1</v>
      </c>
      <c r="C35" s="22">
        <v>2</v>
      </c>
      <c r="D35" s="94">
        <v>1</v>
      </c>
      <c r="E35" s="22">
        <v>1.8738364818262276</v>
      </c>
      <c r="F35" s="23">
        <v>-0.37526237873826174</v>
      </c>
      <c r="I35" s="22">
        <v>3</v>
      </c>
    </row>
    <row r="36" spans="2:9">
      <c r="B36" s="22">
        <v>0</v>
      </c>
      <c r="C36" s="22">
        <v>3</v>
      </c>
      <c r="D36" s="94">
        <v>0</v>
      </c>
      <c r="E36" s="22">
        <v>4.8857081820123902</v>
      </c>
      <c r="F36" s="23">
        <v>0.77893869375693614</v>
      </c>
      <c r="I36" s="22">
        <v>12</v>
      </c>
    </row>
    <row r="37" spans="2:9">
      <c r="B37" s="22">
        <v>0</v>
      </c>
      <c r="C37" s="22">
        <v>1</v>
      </c>
      <c r="D37" s="94">
        <v>0</v>
      </c>
      <c r="E37" s="22">
        <v>9.6652119510483114</v>
      </c>
      <c r="F37" s="23">
        <v>1.5518159226397983</v>
      </c>
      <c r="I37" s="22">
        <v>12</v>
      </c>
    </row>
    <row r="38" spans="2:9">
      <c r="B38" s="22">
        <v>0</v>
      </c>
      <c r="C38" s="22">
        <v>2</v>
      </c>
      <c r="D38" s="94">
        <v>0</v>
      </c>
      <c r="E38" s="22">
        <v>8.5058137760551773</v>
      </c>
      <c r="F38" s="23">
        <v>0.45307583705871368</v>
      </c>
      <c r="I38" s="22">
        <v>6</v>
      </c>
    </row>
    <row r="39" spans="2:9">
      <c r="B39" s="22">
        <v>1</v>
      </c>
      <c r="C39" s="22">
        <v>3</v>
      </c>
      <c r="D39" s="94">
        <v>0</v>
      </c>
      <c r="E39" s="22">
        <v>3.5749382000183112</v>
      </c>
      <c r="F39" s="23">
        <v>0.37708641785720831</v>
      </c>
      <c r="I39" s="22">
        <v>17</v>
      </c>
    </row>
    <row r="40" spans="2:9">
      <c r="B40" s="22">
        <v>1</v>
      </c>
      <c r="C40" s="22">
        <v>2</v>
      </c>
      <c r="D40" s="94">
        <v>1</v>
      </c>
      <c r="E40" s="22">
        <v>5.2104251228370009</v>
      </c>
      <c r="F40" s="23">
        <v>0.86151626520440916</v>
      </c>
      <c r="I40" s="22">
        <v>9</v>
      </c>
    </row>
    <row r="41" spans="2:9">
      <c r="B41" s="22">
        <v>0</v>
      </c>
      <c r="C41" s="22">
        <v>1</v>
      </c>
      <c r="D41" s="94">
        <v>0</v>
      </c>
      <c r="E41" s="22">
        <v>9.926755577257607</v>
      </c>
      <c r="F41" s="23">
        <v>1.5528550203365739</v>
      </c>
      <c r="I41" s="22">
        <v>2</v>
      </c>
    </row>
    <row r="42" spans="2:9">
      <c r="B42" s="22">
        <v>1</v>
      </c>
      <c r="C42" s="22">
        <v>1</v>
      </c>
      <c r="D42" s="94">
        <v>0</v>
      </c>
      <c r="E42" s="22">
        <v>1.4581743827631459</v>
      </c>
      <c r="F42" s="23">
        <v>6.2095433450303994E-2</v>
      </c>
      <c r="I42" s="22">
        <v>19</v>
      </c>
    </row>
    <row r="43" spans="2:9">
      <c r="B43" s="22">
        <v>0</v>
      </c>
      <c r="C43" s="22">
        <v>2</v>
      </c>
      <c r="D43" s="94">
        <v>0</v>
      </c>
      <c r="E43" s="22">
        <v>1.1838129825739312</v>
      </c>
      <c r="F43" s="23">
        <v>-1.2225840226979927</v>
      </c>
      <c r="I43" s="22">
        <v>20</v>
      </c>
    </row>
    <row r="44" spans="2:9">
      <c r="B44" s="22">
        <v>1</v>
      </c>
      <c r="C44" s="22">
        <v>2</v>
      </c>
      <c r="D44" s="94">
        <v>0</v>
      </c>
      <c r="E44" s="22">
        <v>9.9569689016388434</v>
      </c>
      <c r="F44" s="23">
        <v>1.1134940460673532</v>
      </c>
      <c r="I44" s="22">
        <v>17</v>
      </c>
    </row>
    <row r="45" spans="2:9">
      <c r="B45" s="22">
        <v>1</v>
      </c>
      <c r="C45" s="22">
        <v>1</v>
      </c>
      <c r="D45" s="94">
        <v>0</v>
      </c>
      <c r="E45" s="22">
        <v>2.0490127262184514</v>
      </c>
      <c r="F45" s="23">
        <v>-0.88954070532927287</v>
      </c>
      <c r="I45" s="22">
        <v>19</v>
      </c>
    </row>
    <row r="46" spans="2:9">
      <c r="B46" s="22">
        <v>1</v>
      </c>
      <c r="C46" s="22">
        <v>1</v>
      </c>
      <c r="D46" s="94">
        <v>1</v>
      </c>
      <c r="E46" s="22">
        <v>8.7575914792321541</v>
      </c>
      <c r="F46" s="23">
        <v>1.8014585758559405</v>
      </c>
      <c r="I46" s="22">
        <v>20</v>
      </c>
    </row>
    <row r="47" spans="2:9">
      <c r="B47" s="22">
        <v>1</v>
      </c>
      <c r="C47" s="22">
        <v>2</v>
      </c>
      <c r="D47" s="94">
        <v>0</v>
      </c>
      <c r="E47" s="22">
        <v>2.2583697012237922E-2</v>
      </c>
      <c r="F47" s="23">
        <v>1.1813719093974213</v>
      </c>
      <c r="I47" s="22">
        <v>18</v>
      </c>
    </row>
    <row r="48" spans="2:9">
      <c r="B48" s="22">
        <v>1</v>
      </c>
      <c r="C48" s="22">
        <v>3</v>
      </c>
      <c r="D48" s="94">
        <v>0</v>
      </c>
      <c r="E48" s="22">
        <v>6.0151982177190462</v>
      </c>
      <c r="F48" s="23">
        <v>-0.21892478697700424</v>
      </c>
      <c r="I48" s="22">
        <v>16</v>
      </c>
    </row>
    <row r="49" spans="2:9">
      <c r="B49" s="22">
        <v>1</v>
      </c>
      <c r="C49" s="22">
        <v>1</v>
      </c>
      <c r="D49" s="94">
        <v>0</v>
      </c>
      <c r="E49" s="22">
        <v>1.794488357188635</v>
      </c>
      <c r="F49" s="23">
        <v>1.8782244761590845</v>
      </c>
      <c r="I49" s="22">
        <v>5</v>
      </c>
    </row>
    <row r="50" spans="2:9">
      <c r="B50" s="22">
        <v>1</v>
      </c>
      <c r="C50" s="22">
        <v>3</v>
      </c>
      <c r="D50" s="94">
        <v>0</v>
      </c>
      <c r="E50" s="22">
        <v>8.8274788659321874</v>
      </c>
      <c r="F50" s="23">
        <v>-1.1640671335859225</v>
      </c>
      <c r="I50" s="22">
        <v>7</v>
      </c>
    </row>
    <row r="51" spans="2:9">
      <c r="B51" s="22">
        <v>0</v>
      </c>
      <c r="C51" s="22">
        <v>1</v>
      </c>
      <c r="D51" s="94">
        <v>0</v>
      </c>
      <c r="E51" s="22">
        <v>2.6963103122043521</v>
      </c>
      <c r="F51" s="23">
        <v>0.18715322868083606</v>
      </c>
      <c r="I51" s="22">
        <v>8</v>
      </c>
    </row>
    <row r="52" spans="2:9">
      <c r="B52" s="22">
        <v>1</v>
      </c>
      <c r="C52" s="22">
        <v>2</v>
      </c>
      <c r="D52" s="94">
        <v>1</v>
      </c>
      <c r="E52" s="22">
        <v>6.9429609057893611</v>
      </c>
      <c r="F52" s="23">
        <v>1.348862598242706E-2</v>
      </c>
      <c r="I52" s="22">
        <v>6</v>
      </c>
    </row>
    <row r="53" spans="2:9">
      <c r="B53" s="22">
        <v>1</v>
      </c>
      <c r="C53" s="22">
        <v>1</v>
      </c>
      <c r="D53" s="94">
        <v>0</v>
      </c>
      <c r="E53" s="22">
        <v>9.3728446302682578</v>
      </c>
      <c r="F53" s="23">
        <v>-1.4278247262700439E-2</v>
      </c>
      <c r="I53" s="22">
        <v>12</v>
      </c>
    </row>
    <row r="54" spans="2:9">
      <c r="B54" s="22">
        <v>1</v>
      </c>
      <c r="C54" s="22">
        <v>2</v>
      </c>
      <c r="D54" s="94">
        <v>0</v>
      </c>
      <c r="E54" s="22">
        <v>3.3863338114566486</v>
      </c>
      <c r="F54" s="23">
        <v>-0.98211589728598481</v>
      </c>
      <c r="I54" s="22">
        <v>18</v>
      </c>
    </row>
    <row r="55" spans="2:9">
      <c r="B55" s="22">
        <v>0</v>
      </c>
      <c r="C55" s="22">
        <v>2</v>
      </c>
      <c r="D55" s="94">
        <v>0</v>
      </c>
      <c r="E55" s="22">
        <v>2.0029297769096956</v>
      </c>
      <c r="F55" s="23">
        <v>2.0286048776237293</v>
      </c>
      <c r="I55" s="22">
        <v>17</v>
      </c>
    </row>
    <row r="56" spans="2:9">
      <c r="B56" s="22">
        <v>1</v>
      </c>
      <c r="C56" s="22">
        <v>0</v>
      </c>
      <c r="D56" s="94">
        <v>1</v>
      </c>
      <c r="E56" s="22">
        <v>5.4826502273628952</v>
      </c>
      <c r="F56" s="23">
        <v>1.4314784049114677</v>
      </c>
      <c r="I56" s="22">
        <v>8</v>
      </c>
    </row>
    <row r="57" spans="2:9">
      <c r="B57" s="22">
        <v>1</v>
      </c>
      <c r="C57" s="22">
        <v>2</v>
      </c>
      <c r="D57" s="94">
        <v>1</v>
      </c>
      <c r="E57" s="22">
        <v>8.1444746238593702</v>
      </c>
      <c r="F57" s="23">
        <v>1.2503081971866776</v>
      </c>
      <c r="I57" s="22">
        <v>8</v>
      </c>
    </row>
    <row r="58" spans="2:9">
      <c r="B58" s="22">
        <v>0</v>
      </c>
      <c r="C58" s="22">
        <v>1</v>
      </c>
      <c r="D58" s="94">
        <v>1</v>
      </c>
      <c r="E58" s="22">
        <v>2.5904110843226418</v>
      </c>
      <c r="F58" s="23">
        <v>-1.1914201867417433</v>
      </c>
      <c r="I58" s="22">
        <v>4</v>
      </c>
    </row>
    <row r="59" spans="2:9">
      <c r="B59" s="22">
        <v>1</v>
      </c>
      <c r="C59" s="22">
        <v>3</v>
      </c>
      <c r="D59" s="94">
        <v>1</v>
      </c>
      <c r="E59" s="22">
        <v>1.7569505905331584</v>
      </c>
      <c r="F59" s="23">
        <v>-0.39033043220988473</v>
      </c>
      <c r="I59" s="22">
        <v>11</v>
      </c>
    </row>
    <row r="60" spans="2:9">
      <c r="B60" s="22">
        <v>0</v>
      </c>
      <c r="C60" s="22">
        <v>2</v>
      </c>
      <c r="D60" s="94">
        <v>1</v>
      </c>
      <c r="E60" s="22">
        <v>2.3450422681356242</v>
      </c>
      <c r="F60" s="23">
        <v>0.91635083764267622</v>
      </c>
      <c r="I60" s="22">
        <v>17</v>
      </c>
    </row>
    <row r="61" spans="2:9">
      <c r="B61" s="22">
        <v>0</v>
      </c>
      <c r="C61" s="22">
        <v>2</v>
      </c>
      <c r="D61" s="94">
        <v>0</v>
      </c>
      <c r="E61" s="22">
        <v>4.5161290322580649</v>
      </c>
      <c r="F61" s="23">
        <v>0.99245621741865764</v>
      </c>
      <c r="I61" s="22">
        <v>13</v>
      </c>
    </row>
    <row r="62" spans="2:9">
      <c r="B62" s="22">
        <v>1</v>
      </c>
      <c r="C62" s="22">
        <v>2</v>
      </c>
      <c r="D62" s="94">
        <v>0</v>
      </c>
      <c r="E62" s="22">
        <v>6.6020691549424724</v>
      </c>
      <c r="F62" s="23">
        <v>0.84354919737088496</v>
      </c>
      <c r="I62" s="22">
        <v>5</v>
      </c>
    </row>
    <row r="63" spans="2:9">
      <c r="B63" s="22">
        <v>1</v>
      </c>
      <c r="C63" s="22">
        <v>1</v>
      </c>
      <c r="D63" s="94">
        <v>0</v>
      </c>
      <c r="E63" s="22">
        <v>8.3318582720419929</v>
      </c>
      <c r="F63" s="23">
        <v>1.7291992218000813</v>
      </c>
      <c r="I63" s="22">
        <v>6</v>
      </c>
    </row>
    <row r="64" spans="2:9">
      <c r="B64" s="22">
        <v>0</v>
      </c>
      <c r="C64" s="22">
        <v>3</v>
      </c>
      <c r="D64" s="94">
        <v>0</v>
      </c>
      <c r="E64" s="22">
        <v>2.8287606433301797</v>
      </c>
      <c r="F64" s="23">
        <v>2.3690105546033009</v>
      </c>
      <c r="I64" s="22">
        <v>13</v>
      </c>
    </row>
    <row r="65" spans="2:9">
      <c r="B65" s="22">
        <v>1</v>
      </c>
      <c r="C65" s="22">
        <v>2</v>
      </c>
      <c r="D65" s="94">
        <v>0</v>
      </c>
      <c r="E65" s="22">
        <v>4.3357646412549213</v>
      </c>
      <c r="F65" s="23">
        <v>1.5601719052123371</v>
      </c>
      <c r="I65" s="22">
        <v>12</v>
      </c>
    </row>
    <row r="66" spans="2:9">
      <c r="B66" s="22">
        <v>1</v>
      </c>
      <c r="C66" s="22">
        <v>1</v>
      </c>
      <c r="D66" s="94">
        <v>0</v>
      </c>
      <c r="E66" s="22">
        <v>7.6461073641163368</v>
      </c>
      <c r="F66" s="23">
        <v>-1.2434796634712257</v>
      </c>
      <c r="I66" s="22">
        <v>11</v>
      </c>
    </row>
    <row r="67" spans="2:9">
      <c r="B67" s="22">
        <v>1</v>
      </c>
      <c r="C67" s="22">
        <v>3</v>
      </c>
      <c r="D67" s="94">
        <v>0</v>
      </c>
      <c r="E67" s="22">
        <v>0.73946348460341194</v>
      </c>
      <c r="F67" s="23">
        <v>1.3575956028129439</v>
      </c>
      <c r="I67" s="22">
        <v>11</v>
      </c>
    </row>
    <row r="68" spans="2:9">
      <c r="B68" s="22">
        <v>1</v>
      </c>
      <c r="C68" s="22">
        <v>2</v>
      </c>
      <c r="D68" s="94">
        <v>0</v>
      </c>
      <c r="E68" s="22">
        <v>7.8310495315408799</v>
      </c>
      <c r="F68" s="23">
        <v>-0.15627879191888494</v>
      </c>
      <c r="I68" s="22">
        <v>4</v>
      </c>
    </row>
    <row r="69" spans="2:9">
      <c r="B69" s="22">
        <v>0</v>
      </c>
      <c r="C69" s="22">
        <v>3</v>
      </c>
      <c r="D69" s="94">
        <v>0</v>
      </c>
      <c r="E69" s="22">
        <v>6.1088900418103576</v>
      </c>
      <c r="F69" s="23">
        <v>1.7511680663214064</v>
      </c>
      <c r="I69" s="22">
        <v>12</v>
      </c>
    </row>
    <row r="70" spans="2:9">
      <c r="B70" s="22">
        <v>1</v>
      </c>
      <c r="C70" s="22">
        <v>3</v>
      </c>
      <c r="D70" s="94">
        <v>0</v>
      </c>
      <c r="E70" s="22">
        <v>1.619006927701651</v>
      </c>
      <c r="F70" s="23">
        <v>3.793925417121502E-2</v>
      </c>
      <c r="I70" s="22">
        <v>8</v>
      </c>
    </row>
    <row r="71" spans="2:9">
      <c r="B71" s="22">
        <v>1</v>
      </c>
      <c r="C71" s="22">
        <v>3</v>
      </c>
      <c r="D71" s="94">
        <v>0</v>
      </c>
      <c r="E71" s="22">
        <v>2.0590838343455307</v>
      </c>
      <c r="F71" s="23">
        <v>0.79716724131722005</v>
      </c>
      <c r="I71" s="22">
        <v>3</v>
      </c>
    </row>
    <row r="72" spans="2:9">
      <c r="B72" s="22">
        <v>0</v>
      </c>
      <c r="C72" s="22">
        <v>3</v>
      </c>
      <c r="D72" s="94">
        <v>0</v>
      </c>
      <c r="E72" s="22">
        <v>0.81606494338816493</v>
      </c>
      <c r="F72" s="23">
        <v>0.68569843379955275</v>
      </c>
      <c r="I72" s="22">
        <v>17</v>
      </c>
    </row>
    <row r="73" spans="2:9">
      <c r="B73" s="22">
        <v>1</v>
      </c>
      <c r="C73" s="22">
        <v>2</v>
      </c>
      <c r="D73" s="94">
        <v>0</v>
      </c>
      <c r="E73" s="22">
        <v>6.3393047883541369</v>
      </c>
      <c r="F73" s="23">
        <v>0.24024498189683074</v>
      </c>
      <c r="I73" s="22">
        <v>13</v>
      </c>
    </row>
    <row r="74" spans="2:9">
      <c r="B74" s="22">
        <v>1</v>
      </c>
      <c r="C74" s="22">
        <v>3</v>
      </c>
      <c r="D74" s="94">
        <v>0</v>
      </c>
      <c r="E74" s="22">
        <v>3.3085116122928557</v>
      </c>
      <c r="F74" s="23">
        <v>0.83302293306624053</v>
      </c>
      <c r="I74" s="22">
        <v>3</v>
      </c>
    </row>
    <row r="75" spans="2:9">
      <c r="B75" s="22">
        <v>0</v>
      </c>
      <c r="C75" s="22">
        <v>1</v>
      </c>
      <c r="D75" s="94">
        <v>0</v>
      </c>
      <c r="E75" s="22">
        <v>2.1973326822717978E-2</v>
      </c>
      <c r="F75" s="23">
        <v>2.2781156541081145</v>
      </c>
      <c r="I75" s="22">
        <v>7</v>
      </c>
    </row>
    <row r="76" spans="2:9">
      <c r="B76" s="22">
        <v>0</v>
      </c>
      <c r="C76" s="22">
        <v>3</v>
      </c>
      <c r="D76" s="94">
        <v>0</v>
      </c>
      <c r="E76" s="22">
        <v>7.306131168553728</v>
      </c>
      <c r="F76" s="23">
        <v>-0.23587549448129719</v>
      </c>
      <c r="I76" s="22">
        <v>9</v>
      </c>
    </row>
    <row r="77" spans="2:9">
      <c r="B77" s="22">
        <v>1</v>
      </c>
      <c r="C77" s="22">
        <v>1</v>
      </c>
      <c r="D77" s="94">
        <v>1</v>
      </c>
      <c r="E77" s="22">
        <v>7.3165074617755668</v>
      </c>
      <c r="F77" s="23">
        <v>1.0153152298793429</v>
      </c>
      <c r="I77" s="22">
        <v>5</v>
      </c>
    </row>
    <row r="78" spans="2:9">
      <c r="B78" s="22">
        <v>1</v>
      </c>
      <c r="C78" s="22">
        <v>2</v>
      </c>
      <c r="D78" s="94">
        <v>0</v>
      </c>
      <c r="E78" s="22">
        <v>4.290902432325205</v>
      </c>
      <c r="F78" s="23">
        <v>2.0672629499225876</v>
      </c>
      <c r="I78" s="22">
        <v>17</v>
      </c>
    </row>
    <row r="79" spans="2:9">
      <c r="B79" s="22">
        <v>0</v>
      </c>
      <c r="C79" s="22">
        <v>2</v>
      </c>
      <c r="D79" s="94">
        <v>0</v>
      </c>
      <c r="E79" s="22">
        <v>9.572740867336039</v>
      </c>
      <c r="F79" s="23">
        <v>1.7500266504706814</v>
      </c>
      <c r="I79" s="22">
        <v>12</v>
      </c>
    </row>
    <row r="80" spans="2:9">
      <c r="B80" s="22">
        <v>1</v>
      </c>
      <c r="C80" s="22">
        <v>1</v>
      </c>
      <c r="D80" s="94">
        <v>1</v>
      </c>
      <c r="E80" s="22">
        <v>8.4487441633350624</v>
      </c>
      <c r="F80" s="23">
        <v>-0.62382500699604859</v>
      </c>
      <c r="I80" s="22">
        <v>13</v>
      </c>
    </row>
    <row r="81" spans="2:9">
      <c r="B81" s="22">
        <v>1</v>
      </c>
      <c r="C81" s="22">
        <v>0</v>
      </c>
      <c r="D81" s="94">
        <v>0</v>
      </c>
      <c r="E81" s="22">
        <v>2.6514481032746362</v>
      </c>
      <c r="F81" s="23">
        <v>0.65823283067438754</v>
      </c>
      <c r="I81" s="22">
        <v>14</v>
      </c>
    </row>
    <row r="82" spans="2:9">
      <c r="B82" s="22">
        <v>0</v>
      </c>
      <c r="C82" s="22">
        <v>2</v>
      </c>
      <c r="D82" s="94">
        <v>1</v>
      </c>
      <c r="E82" s="22">
        <v>7.5652333140049439</v>
      </c>
      <c r="F82" s="23">
        <v>0.7661466507764999</v>
      </c>
      <c r="I82" s="22">
        <v>18</v>
      </c>
    </row>
    <row r="83" spans="2:9">
      <c r="B83" s="22">
        <v>0</v>
      </c>
      <c r="C83" s="22">
        <v>2</v>
      </c>
      <c r="D83" s="94">
        <v>0</v>
      </c>
      <c r="E83" s="22">
        <v>5.2131717886898405</v>
      </c>
      <c r="F83" s="23">
        <v>-0.71005419967113992</v>
      </c>
      <c r="I83" s="22">
        <v>16</v>
      </c>
    </row>
    <row r="84" spans="2:9">
      <c r="B84" s="22">
        <v>0</v>
      </c>
      <c r="C84" s="22">
        <v>2</v>
      </c>
      <c r="D84" s="94">
        <v>0</v>
      </c>
      <c r="E84" s="22">
        <v>5.233924375133518</v>
      </c>
      <c r="F84" s="23">
        <v>2.7387474357150494</v>
      </c>
      <c r="I84" s="22">
        <v>17</v>
      </c>
    </row>
    <row r="85" spans="2:9">
      <c r="B85" s="22">
        <v>0</v>
      </c>
      <c r="C85" s="22">
        <v>1</v>
      </c>
      <c r="D85" s="94">
        <v>0</v>
      </c>
      <c r="E85" s="22">
        <v>0.88229010895107884</v>
      </c>
      <c r="F85" s="23">
        <v>0.21212909005989788</v>
      </c>
      <c r="I85" s="22">
        <v>13</v>
      </c>
    </row>
    <row r="86" spans="2:9">
      <c r="B86" s="22">
        <v>0</v>
      </c>
      <c r="C86" s="22">
        <v>1</v>
      </c>
      <c r="D86" s="94">
        <v>0</v>
      </c>
      <c r="E86" s="22">
        <v>7.9906613361003451</v>
      </c>
      <c r="F86" s="23">
        <v>0.72682919481885622</v>
      </c>
      <c r="I86" s="22">
        <v>16</v>
      </c>
    </row>
    <row r="87" spans="2:9">
      <c r="B87" s="22">
        <v>1</v>
      </c>
      <c r="C87" s="22">
        <v>1</v>
      </c>
      <c r="D87" s="94">
        <v>0</v>
      </c>
      <c r="E87" s="22">
        <v>5.9462263863032927</v>
      </c>
      <c r="F87" s="23">
        <v>0.20082748152199204</v>
      </c>
      <c r="I87" s="22">
        <v>1</v>
      </c>
    </row>
    <row r="88" spans="2:9">
      <c r="B88" s="22">
        <v>1</v>
      </c>
      <c r="C88" s="22">
        <v>2</v>
      </c>
      <c r="D88" s="94">
        <v>1</v>
      </c>
      <c r="E88" s="22">
        <v>4.9165318765831474</v>
      </c>
      <c r="F88" s="23">
        <v>0.56037574823712932</v>
      </c>
      <c r="I88" s="22">
        <v>5</v>
      </c>
    </row>
    <row r="89" spans="2:9">
      <c r="B89" s="22">
        <v>1</v>
      </c>
      <c r="C89" s="22">
        <v>2</v>
      </c>
      <c r="D89" s="94">
        <v>0</v>
      </c>
      <c r="E89" s="22">
        <v>2.4582659382915737</v>
      </c>
      <c r="F89" s="23">
        <v>1.674920577998273</v>
      </c>
      <c r="I89" s="22">
        <v>1</v>
      </c>
    </row>
    <row r="90" spans="2:9">
      <c r="B90" s="22">
        <v>1</v>
      </c>
      <c r="C90" s="22">
        <v>3</v>
      </c>
      <c r="D90" s="94">
        <v>0</v>
      </c>
      <c r="E90" s="22">
        <v>2.5840021973326821</v>
      </c>
      <c r="F90" s="23">
        <v>-0.76755018098047001</v>
      </c>
      <c r="I90" s="22">
        <v>3</v>
      </c>
    </row>
    <row r="91" spans="2:9">
      <c r="B91" s="22">
        <v>1</v>
      </c>
      <c r="C91" s="22">
        <v>3</v>
      </c>
      <c r="D91" s="94">
        <v>0</v>
      </c>
      <c r="E91" s="22">
        <v>0.62807092501602224</v>
      </c>
      <c r="F91" s="23">
        <v>0.97738816394703465</v>
      </c>
      <c r="I91" s="22">
        <v>5</v>
      </c>
    </row>
    <row r="92" spans="2:9">
      <c r="B92" s="22">
        <v>1</v>
      </c>
      <c r="C92" s="22">
        <v>3</v>
      </c>
      <c r="D92" s="94">
        <v>0</v>
      </c>
      <c r="E92" s="22">
        <v>6.2062440870387894</v>
      </c>
      <c r="F92" s="23">
        <v>1.1994594852789304</v>
      </c>
      <c r="I92" s="22">
        <v>18</v>
      </c>
    </row>
    <row r="93" spans="2:9">
      <c r="B93" s="22">
        <v>0</v>
      </c>
      <c r="C93" s="22">
        <v>3</v>
      </c>
      <c r="D93" s="94">
        <v>0</v>
      </c>
      <c r="E93" s="22">
        <v>0.41383098849452193</v>
      </c>
      <c r="F93" s="23">
        <v>0.49488530849921519</v>
      </c>
      <c r="I93" s="22">
        <v>20</v>
      </c>
    </row>
    <row r="94" spans="2:9">
      <c r="B94" s="22">
        <v>1</v>
      </c>
      <c r="C94" s="22">
        <v>1</v>
      </c>
      <c r="D94" s="94">
        <v>0</v>
      </c>
      <c r="E94" s="22">
        <v>9.7457808160649435</v>
      </c>
      <c r="F94" s="23">
        <v>-0.13965550250723024</v>
      </c>
      <c r="I94" s="22">
        <v>14</v>
      </c>
    </row>
    <row r="95" spans="2:9">
      <c r="B95" s="22">
        <v>0</v>
      </c>
      <c r="C95" s="22">
        <v>2</v>
      </c>
      <c r="D95" s="94">
        <v>1</v>
      </c>
      <c r="E95" s="22">
        <v>6.5440839869380776</v>
      </c>
      <c r="F95" s="23">
        <v>1.4452504284330643</v>
      </c>
      <c r="I95" s="22">
        <v>4</v>
      </c>
    </row>
    <row r="96" spans="2:9">
      <c r="B96" s="22">
        <v>1</v>
      </c>
      <c r="C96" s="22">
        <v>3</v>
      </c>
      <c r="D96" s="94">
        <v>1</v>
      </c>
      <c r="E96" s="22">
        <v>4.7926267281105988</v>
      </c>
      <c r="F96" s="23">
        <v>0.79683641261945015</v>
      </c>
      <c r="I96" s="22">
        <v>1</v>
      </c>
    </row>
    <row r="97" spans="1:9">
      <c r="B97" s="22">
        <v>1</v>
      </c>
      <c r="C97" s="22">
        <v>3</v>
      </c>
      <c r="D97" s="94">
        <v>0</v>
      </c>
      <c r="E97" s="22">
        <v>4.9439985351115455E-2</v>
      </c>
      <c r="F97" s="23">
        <v>0.27301634973846378</v>
      </c>
      <c r="I97" s="22">
        <v>2</v>
      </c>
    </row>
    <row r="98" spans="1:9">
      <c r="B98" s="22">
        <v>0</v>
      </c>
      <c r="C98" s="22">
        <v>1</v>
      </c>
      <c r="D98" s="94">
        <v>0</v>
      </c>
      <c r="E98" s="22">
        <v>1.4719077120273445</v>
      </c>
      <c r="F98" s="23">
        <v>-0.9738144843955524</v>
      </c>
      <c r="I98" s="22">
        <v>9</v>
      </c>
    </row>
    <row r="99" spans="1:9">
      <c r="B99" s="22">
        <v>1</v>
      </c>
      <c r="C99" s="22">
        <v>1</v>
      </c>
      <c r="D99" s="94">
        <v>0</v>
      </c>
      <c r="E99" s="22">
        <v>9.0176091799676499</v>
      </c>
      <c r="F99" s="23">
        <v>1.0333493729471228</v>
      </c>
      <c r="I99" s="22">
        <v>11</v>
      </c>
    </row>
    <row r="100" spans="1:9">
      <c r="B100" s="22">
        <v>1</v>
      </c>
      <c r="C100" s="22">
        <v>3</v>
      </c>
      <c r="D100" s="94">
        <v>0</v>
      </c>
      <c r="E100" s="22">
        <v>5.7628101443525495</v>
      </c>
      <c r="F100" s="23">
        <v>1.0599384505534544</v>
      </c>
      <c r="I100" s="22">
        <v>19</v>
      </c>
    </row>
    <row r="101" spans="1:9">
      <c r="B101" s="22">
        <v>1</v>
      </c>
      <c r="C101" s="22">
        <v>2</v>
      </c>
      <c r="D101" s="94">
        <v>0</v>
      </c>
      <c r="E101" s="22">
        <v>7.9247413556321913</v>
      </c>
      <c r="F101" s="23">
        <v>0.17602783474139871</v>
      </c>
      <c r="I101" s="22">
        <v>20</v>
      </c>
    </row>
    <row r="102" spans="1:9">
      <c r="B102" s="22">
        <v>1</v>
      </c>
      <c r="C102" s="22">
        <v>1</v>
      </c>
      <c r="D102" s="11">
        <v>1</v>
      </c>
      <c r="E102" s="22">
        <v>7.6195562608722192</v>
      </c>
      <c r="F102" s="23">
        <v>-0.99556050271494312</v>
      </c>
      <c r="I102" s="22">
        <v>17</v>
      </c>
    </row>
    <row r="103" spans="1:9">
      <c r="B103" s="24">
        <v>1</v>
      </c>
      <c r="C103" s="24">
        <v>1</v>
      </c>
      <c r="D103" s="24">
        <v>0</v>
      </c>
      <c r="E103" s="24">
        <v>4.870448927274392</v>
      </c>
      <c r="F103" s="25">
        <v>-2.3715391661971785E-2</v>
      </c>
      <c r="I103" s="22">
        <v>6</v>
      </c>
    </row>
    <row r="104" spans="1:9">
      <c r="I104" s="24">
        <v>18</v>
      </c>
    </row>
    <row r="105" spans="1:9">
      <c r="A105" s="85" t="s">
        <v>38</v>
      </c>
      <c r="B105" s="133" t="s">
        <v>104</v>
      </c>
      <c r="C105" s="134"/>
      <c r="D105" s="135"/>
    </row>
    <row r="106" spans="1:9">
      <c r="A106" s="63" t="s">
        <v>51</v>
      </c>
    </row>
    <row r="107" spans="1:9">
      <c r="B107" s="97" t="s">
        <v>105</v>
      </c>
      <c r="C107" s="98" t="s">
        <v>106</v>
      </c>
      <c r="D107" s="99" t="s">
        <v>91</v>
      </c>
      <c r="E107" s="100" t="s">
        <v>92</v>
      </c>
    </row>
    <row r="108" spans="1:9">
      <c r="B108" s="22">
        <v>18</v>
      </c>
      <c r="C108" s="23">
        <f>1/25</f>
        <v>0.04</v>
      </c>
      <c r="D108" s="23">
        <v>24</v>
      </c>
      <c r="E108" s="23">
        <v>20</v>
      </c>
    </row>
    <row r="109" spans="1:9">
      <c r="B109" s="22">
        <v>19</v>
      </c>
      <c r="C109" s="23">
        <f t="shared" ref="C109:C132" si="0">1/25</f>
        <v>0.04</v>
      </c>
      <c r="D109" s="23">
        <v>36</v>
      </c>
      <c r="E109" s="23">
        <v>21</v>
      </c>
    </row>
    <row r="110" spans="1:9">
      <c r="B110" s="22">
        <v>20</v>
      </c>
      <c r="C110" s="23">
        <f t="shared" si="0"/>
        <v>0.04</v>
      </c>
      <c r="D110" s="23">
        <v>39</v>
      </c>
      <c r="E110" s="23">
        <v>30</v>
      </c>
    </row>
    <row r="111" spans="1:9">
      <c r="B111" s="22">
        <v>21</v>
      </c>
      <c r="C111" s="23">
        <f t="shared" si="0"/>
        <v>0.04</v>
      </c>
      <c r="D111" s="23">
        <v>29</v>
      </c>
      <c r="E111" s="23">
        <v>26</v>
      </c>
    </row>
    <row r="112" spans="1:9">
      <c r="B112" s="22">
        <v>22</v>
      </c>
      <c r="C112" s="23">
        <f t="shared" si="0"/>
        <v>0.04</v>
      </c>
      <c r="D112" s="23">
        <v>25</v>
      </c>
      <c r="E112" s="23">
        <v>29</v>
      </c>
    </row>
    <row r="113" spans="2:5">
      <c r="B113" s="22">
        <v>23</v>
      </c>
      <c r="C113" s="23">
        <f t="shared" si="0"/>
        <v>0.04</v>
      </c>
      <c r="D113" s="23">
        <v>20</v>
      </c>
      <c r="E113" s="23">
        <v>40</v>
      </c>
    </row>
    <row r="114" spans="2:5">
      <c r="B114" s="22">
        <v>24</v>
      </c>
      <c r="C114" s="23">
        <f t="shared" si="0"/>
        <v>0.04</v>
      </c>
      <c r="D114" s="23">
        <v>22</v>
      </c>
      <c r="E114" s="23">
        <v>25</v>
      </c>
    </row>
    <row r="115" spans="2:5">
      <c r="B115" s="22">
        <v>25</v>
      </c>
      <c r="C115" s="23">
        <f t="shared" si="0"/>
        <v>0.04</v>
      </c>
      <c r="D115" s="23">
        <v>21</v>
      </c>
      <c r="E115" s="23">
        <v>23</v>
      </c>
    </row>
    <row r="116" spans="2:5">
      <c r="B116" s="22">
        <v>26</v>
      </c>
      <c r="C116" s="23">
        <f t="shared" si="0"/>
        <v>0.04</v>
      </c>
      <c r="D116" s="23">
        <v>18</v>
      </c>
      <c r="E116" s="23">
        <v>24</v>
      </c>
    </row>
    <row r="117" spans="2:5">
      <c r="B117" s="22">
        <v>27</v>
      </c>
      <c r="C117" s="23">
        <f t="shared" si="0"/>
        <v>0.04</v>
      </c>
      <c r="D117" s="23">
        <v>42</v>
      </c>
      <c r="E117" s="23">
        <v>40</v>
      </c>
    </row>
    <row r="118" spans="2:5">
      <c r="B118" s="22">
        <v>28</v>
      </c>
      <c r="C118" s="23">
        <f t="shared" si="0"/>
        <v>0.04</v>
      </c>
      <c r="D118" s="23">
        <v>20</v>
      </c>
      <c r="E118" s="23">
        <v>42</v>
      </c>
    </row>
    <row r="119" spans="2:5">
      <c r="B119" s="22">
        <v>29</v>
      </c>
      <c r="C119" s="23">
        <f t="shared" si="0"/>
        <v>0.04</v>
      </c>
      <c r="D119" s="23">
        <v>19</v>
      </c>
      <c r="E119" s="23">
        <v>23</v>
      </c>
    </row>
    <row r="120" spans="2:5">
      <c r="B120" s="22">
        <v>30</v>
      </c>
      <c r="C120" s="23">
        <f t="shared" si="0"/>
        <v>0.04</v>
      </c>
      <c r="D120" s="23">
        <v>26</v>
      </c>
      <c r="E120" s="23">
        <v>28</v>
      </c>
    </row>
    <row r="121" spans="2:5">
      <c r="B121" s="22">
        <v>31</v>
      </c>
      <c r="C121" s="23">
        <f t="shared" si="0"/>
        <v>0.04</v>
      </c>
      <c r="D121" s="23">
        <v>32</v>
      </c>
      <c r="E121" s="23">
        <v>21</v>
      </c>
    </row>
    <row r="122" spans="2:5">
      <c r="B122" s="22">
        <v>32</v>
      </c>
      <c r="C122" s="23">
        <f t="shared" si="0"/>
        <v>0.04</v>
      </c>
      <c r="D122" s="23">
        <v>20</v>
      </c>
      <c r="E122" s="23">
        <v>22</v>
      </c>
    </row>
    <row r="123" spans="2:5">
      <c r="B123" s="22">
        <v>33</v>
      </c>
      <c r="C123" s="23">
        <f t="shared" si="0"/>
        <v>0.04</v>
      </c>
      <c r="D123" s="23">
        <v>40</v>
      </c>
      <c r="E123" s="23">
        <v>31</v>
      </c>
    </row>
    <row r="124" spans="2:5">
      <c r="B124" s="22">
        <v>34</v>
      </c>
      <c r="C124" s="23">
        <f t="shared" si="0"/>
        <v>0.04</v>
      </c>
      <c r="D124" s="23">
        <v>41</v>
      </c>
      <c r="E124" s="23">
        <v>24</v>
      </c>
    </row>
    <row r="125" spans="2:5">
      <c r="B125" s="22">
        <v>35</v>
      </c>
      <c r="C125" s="23">
        <f t="shared" si="0"/>
        <v>0.04</v>
      </c>
      <c r="D125" s="23">
        <v>33</v>
      </c>
      <c r="E125" s="23">
        <v>31</v>
      </c>
    </row>
    <row r="126" spans="2:5">
      <c r="B126" s="22">
        <v>36</v>
      </c>
      <c r="C126" s="23">
        <f t="shared" si="0"/>
        <v>0.04</v>
      </c>
      <c r="D126" s="23">
        <v>39</v>
      </c>
      <c r="E126" s="23">
        <v>36</v>
      </c>
    </row>
    <row r="127" spans="2:5">
      <c r="B127" s="22">
        <v>37</v>
      </c>
      <c r="C127" s="23">
        <f t="shared" si="0"/>
        <v>0.04</v>
      </c>
      <c r="D127" s="23">
        <v>28</v>
      </c>
      <c r="E127" s="23">
        <v>39</v>
      </c>
    </row>
    <row r="128" spans="2:5">
      <c r="B128" s="22">
        <v>38</v>
      </c>
      <c r="C128" s="23">
        <f t="shared" si="0"/>
        <v>0.04</v>
      </c>
      <c r="D128" s="23">
        <v>38</v>
      </c>
      <c r="E128" s="23">
        <v>33</v>
      </c>
    </row>
    <row r="129" spans="2:5">
      <c r="B129" s="22">
        <v>39</v>
      </c>
      <c r="C129" s="23">
        <f t="shared" si="0"/>
        <v>0.04</v>
      </c>
      <c r="D129" s="23">
        <v>42</v>
      </c>
      <c r="E129" s="23">
        <v>38</v>
      </c>
    </row>
    <row r="130" spans="2:5">
      <c r="B130" s="22">
        <v>40</v>
      </c>
      <c r="C130" s="23">
        <f t="shared" si="0"/>
        <v>0.04</v>
      </c>
      <c r="D130" s="23">
        <v>21</v>
      </c>
      <c r="E130" s="23">
        <v>35</v>
      </c>
    </row>
    <row r="131" spans="2:5">
      <c r="B131" s="22">
        <v>41</v>
      </c>
      <c r="C131" s="23">
        <f t="shared" si="0"/>
        <v>0.04</v>
      </c>
      <c r="D131" s="23">
        <v>29</v>
      </c>
      <c r="E131" s="23">
        <v>42</v>
      </c>
    </row>
    <row r="132" spans="2:5">
      <c r="B132" s="24">
        <v>42</v>
      </c>
      <c r="C132" s="25">
        <f t="shared" si="0"/>
        <v>0.04</v>
      </c>
      <c r="D132" s="25">
        <v>34</v>
      </c>
      <c r="E132" s="25">
        <v>40</v>
      </c>
    </row>
    <row r="134" spans="2:5">
      <c r="B134" s="119" t="s">
        <v>107</v>
      </c>
      <c r="C134" s="120"/>
    </row>
    <row r="135" spans="2:5">
      <c r="B135" s="101" t="s">
        <v>108</v>
      </c>
      <c r="C135" s="102">
        <f>PEARSON(D108:D132,E108:E132)</f>
        <v>0.22018718547610194</v>
      </c>
    </row>
  </sheetData>
  <mergeCells count="4">
    <mergeCell ref="B1:C1"/>
    <mergeCell ref="G3:I3"/>
    <mergeCell ref="B105:D105"/>
    <mergeCell ref="B134:C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CSLab</dc:creator>
  <cp:keywords/>
  <dc:description/>
  <cp:lastModifiedBy/>
  <cp:revision/>
  <dcterms:created xsi:type="dcterms:W3CDTF">2024-04-26T06:08:52Z</dcterms:created>
  <dcterms:modified xsi:type="dcterms:W3CDTF">2024-05-04T07:52:15Z</dcterms:modified>
  <cp:category/>
  <cp:contentStatus/>
</cp:coreProperties>
</file>