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ata Analytics\2. Introduction to Excel\Projects\2\"/>
    </mc:Choice>
  </mc:AlternateContent>
  <bookViews>
    <workbookView xWindow="0" yWindow="0" windowWidth="23040" windowHeight="9384" activeTab="1"/>
  </bookViews>
  <sheets>
    <sheet name="Sheet6" sheetId="6" r:id="rId1"/>
    <sheet name="Prediction" sheetId="5" r:id="rId2"/>
    <sheet name="Sheet7" sheetId="7" r:id="rId3"/>
    <sheet name="Sheet1" sheetId="1" r:id="rId4"/>
    <sheet name="Sheet2" sheetId="2" r:id="rId5"/>
    <sheet name="Sheet3" sheetId="3" r:id="rId6"/>
  </sheets>
  <definedNames>
    <definedName name="_xlnm._FilterDatabase" localSheetId="3" hidden="1">Sheet1!$A$1:$G$245</definedName>
    <definedName name="Day">Sheet1!$C$2:$C$245</definedName>
    <definedName name="Dayss">Prediction!$C$2:$C$245</definedName>
    <definedName name="Gen">Prediction!$A$2:$A$245</definedName>
    <definedName name="Gender">Sheet1!$A$2:$A$245</definedName>
    <definedName name="LuorDI">Prediction!$D$2:$D$245</definedName>
    <definedName name="Num">Prediction!$E$2:$E$245</definedName>
    <definedName name="Size">Sheet1!$E$2:$E$245</definedName>
    <definedName name="Smo">Prediction!$B$2:$B$245</definedName>
    <definedName name="Smoker">Sheet1!$B$2:$B$245</definedName>
    <definedName name="Time">Sheet1!$D$2:$D$245</definedName>
    <definedName name="Tips">Sheet1!$F$2:$F$245</definedName>
    <definedName name="TIpss">Prediction!$G$2:$G$245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0" i="5" l="1"/>
  <c r="F251" i="5"/>
  <c r="F252" i="5"/>
  <c r="F253" i="5"/>
  <c r="F254" i="5"/>
  <c r="F255" i="5"/>
  <c r="F256" i="5"/>
  <c r="F257" i="5"/>
  <c r="F249" i="5"/>
  <c r="B5" i="7"/>
  <c r="B4" i="7"/>
  <c r="B3" i="7"/>
  <c r="B2" i="7"/>
  <c r="B1" i="7"/>
  <c r="B22" i="2"/>
  <c r="B21" i="2"/>
  <c r="B20" i="2"/>
  <c r="B19" i="2"/>
  <c r="B18" i="2"/>
  <c r="B17" i="2"/>
  <c r="F16" i="2"/>
  <c r="F14" i="2"/>
  <c r="F13" i="2"/>
  <c r="F12" i="2"/>
  <c r="B16" i="2"/>
  <c r="B15" i="2"/>
  <c r="B14" i="2"/>
  <c r="B13" i="2"/>
  <c r="B12" i="2"/>
  <c r="F11" i="2"/>
  <c r="B11" i="2"/>
  <c r="F10" i="2"/>
  <c r="F9" i="2"/>
  <c r="F8" i="2"/>
  <c r="F7" i="2"/>
  <c r="F6" i="2"/>
  <c r="F5" i="2"/>
  <c r="F4" i="2"/>
  <c r="F3" i="2"/>
  <c r="F2" i="2"/>
  <c r="F1" i="2"/>
  <c r="B7" i="3"/>
  <c r="B8" i="3"/>
  <c r="B9" i="3"/>
  <c r="B10" i="3"/>
  <c r="B6" i="3"/>
  <c r="B5" i="3"/>
  <c r="B10" i="2"/>
  <c r="B9" i="2"/>
  <c r="B8" i="2"/>
  <c r="B7" i="2"/>
  <c r="B6" i="2"/>
  <c r="B5" i="2"/>
  <c r="E1" i="3"/>
  <c r="B4" i="3"/>
  <c r="B3" i="3"/>
  <c r="B2" i="3"/>
  <c r="B2" i="2"/>
  <c r="B4" i="2"/>
  <c r="B3" i="2"/>
  <c r="E1" i="2"/>
  <c r="F248" i="5" l="1"/>
  <c r="C6" i="3"/>
  <c r="C10" i="3"/>
  <c r="C9" i="3"/>
  <c r="C8" i="2"/>
  <c r="C7" i="3"/>
  <c r="C8" i="3"/>
  <c r="C9" i="2"/>
  <c r="C10" i="2"/>
  <c r="C7" i="2"/>
  <c r="C5" i="3"/>
  <c r="C11" i="2"/>
  <c r="D2" i="3"/>
  <c r="C4" i="3"/>
  <c r="C5" i="2"/>
  <c r="C6" i="2"/>
  <c r="C3" i="3"/>
  <c r="C3" i="2"/>
  <c r="D2" i="2"/>
  <c r="C4" i="2"/>
</calcChain>
</file>

<file path=xl/sharedStrings.xml><?xml version="1.0" encoding="utf-8"?>
<sst xmlns="http://schemas.openxmlformats.org/spreadsheetml/2006/main" count="1129" uniqueCount="66">
  <si>
    <t>Sex</t>
  </si>
  <si>
    <t>Smoker</t>
  </si>
  <si>
    <t>Day</t>
  </si>
  <si>
    <t>Time</t>
  </si>
  <si>
    <t>Tips</t>
  </si>
  <si>
    <t>Total Bill</t>
  </si>
  <si>
    <t>Size</t>
  </si>
  <si>
    <t>Percentage of total tips</t>
  </si>
  <si>
    <t>Smoker Female</t>
  </si>
  <si>
    <t>By Females</t>
  </si>
  <si>
    <t>Female</t>
  </si>
  <si>
    <t>Male</t>
  </si>
  <si>
    <t>No</t>
  </si>
  <si>
    <t>Yes</t>
  </si>
  <si>
    <t>Sun</t>
  </si>
  <si>
    <t>Sat</t>
  </si>
  <si>
    <t>Fri</t>
  </si>
  <si>
    <t>Thur</t>
  </si>
  <si>
    <t>Lunch</t>
  </si>
  <si>
    <t>Dinner</t>
  </si>
  <si>
    <t>Percentage of Total Female Tips</t>
  </si>
  <si>
    <t>Non Smoker Female</t>
  </si>
  <si>
    <t>By Males</t>
  </si>
  <si>
    <t>Smoker Male</t>
  </si>
  <si>
    <t>Non Smoker Male</t>
  </si>
  <si>
    <t>Percentage of Total Male Tips</t>
  </si>
  <si>
    <t>$</t>
  </si>
  <si>
    <t>Lunch Female</t>
  </si>
  <si>
    <t>Dinner Female</t>
  </si>
  <si>
    <t>Thur Female</t>
  </si>
  <si>
    <t>Fri Female</t>
  </si>
  <si>
    <t>Sat Female</t>
  </si>
  <si>
    <t>Sun Female</t>
  </si>
  <si>
    <t>Lunch Male</t>
  </si>
  <si>
    <t>Dinner Male</t>
  </si>
  <si>
    <t>Thur Male</t>
  </si>
  <si>
    <t>Fri Male</t>
  </si>
  <si>
    <t>Sat Male</t>
  </si>
  <si>
    <t>Sun Male</t>
  </si>
  <si>
    <t>Thur, NonS, Lunch, Female, S1</t>
  </si>
  <si>
    <t>Thur, NonS, Lunch, Female, S2</t>
  </si>
  <si>
    <t>Thur, NonS, Lunch, Female, S3</t>
  </si>
  <si>
    <t>Thur, NonS, Lunch, Female, S4</t>
  </si>
  <si>
    <t>Thur, NonS, Lunch, Female, S5</t>
  </si>
  <si>
    <t>Thur, NonS, Lunch, Female, S6</t>
  </si>
  <si>
    <t>Thur, NonS, Dinner, Female, S1</t>
  </si>
  <si>
    <t>Thur, NonS, Dinner, Female, S2</t>
  </si>
  <si>
    <t>Thur, NonS, Dinner, Female, S3</t>
  </si>
  <si>
    <t>Thur, NonS, Dinner, Female, S4</t>
  </si>
  <si>
    <t>Thur, NonS, Dinner, Female, S5</t>
  </si>
  <si>
    <t>Thur, NonS, Dinner, Female, S6</t>
  </si>
  <si>
    <t>Row Labels</t>
  </si>
  <si>
    <t>Grand Total</t>
  </si>
  <si>
    <t>sex</t>
  </si>
  <si>
    <t>smoker</t>
  </si>
  <si>
    <t>day</t>
  </si>
  <si>
    <t>time</t>
  </si>
  <si>
    <t>size</t>
  </si>
  <si>
    <t>total_bill</t>
  </si>
  <si>
    <t>tip</t>
  </si>
  <si>
    <t>Sum of tip</t>
  </si>
  <si>
    <t>Average of tip2</t>
  </si>
  <si>
    <t>Count of tip3</t>
  </si>
  <si>
    <t>Forecast</t>
  </si>
  <si>
    <t>Gender</t>
  </si>
  <si>
    <t>Predicted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</si>
</sst>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9" fontId="0" fillId="0" borderId="0" xfId="2" applyFont="1"/>
    <xf numFmtId="0" fontId="0" fillId="2" borderId="0" xfId="0" applyFill="1" applyAlignment="1">
      <alignment horizontal="center"/>
    </xf>
    <xf numFmtId="9" fontId="0" fillId="2" borderId="0" xfId="2" applyFont="1" applyFill="1"/>
    <xf numFmtId="0" fontId="0" fillId="0" borderId="0" xfId="0" applyFill="1" applyAlignment="1">
      <alignment horizontal="center"/>
    </xf>
    <xf numFmtId="9" fontId="0" fillId="0" borderId="0" xfId="2" applyFon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0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center"/>
    </xf>
    <xf numFmtId="44" fontId="0" fillId="3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010.736918518516" createdVersion="5" refreshedVersion="5" minRefreshableVersion="3" recordCount="244">
  <cacheSource type="worksheet">
    <worksheetSource ref="A1:G245" sheet="Prediction"/>
  </cacheSource>
  <cacheFields count="7">
    <cacheField name="sex" numFmtId="0">
      <sharedItems count="2">
        <s v="Female"/>
        <s v="Male"/>
      </sharedItems>
    </cacheField>
    <cacheField name="smoker" numFmtId="0">
      <sharedItems count="2">
        <s v="No"/>
        <s v="Yes"/>
      </sharedItems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 count="6">
        <n v="2"/>
        <n v="3"/>
        <n v="4"/>
        <n v="1"/>
        <n v="6"/>
        <n v="5"/>
      </sharedItems>
    </cacheField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">
  <r>
    <x v="0"/>
    <x v="0"/>
    <x v="0"/>
    <x v="0"/>
    <x v="0"/>
    <n v="16.989999999999998"/>
    <n v="1.01"/>
  </r>
  <r>
    <x v="1"/>
    <x v="0"/>
    <x v="0"/>
    <x v="0"/>
    <x v="1"/>
    <n v="10.34"/>
    <n v="1.66"/>
  </r>
  <r>
    <x v="1"/>
    <x v="0"/>
    <x v="0"/>
    <x v="0"/>
    <x v="1"/>
    <n v="21.01"/>
    <n v="3.5"/>
  </r>
  <r>
    <x v="1"/>
    <x v="0"/>
    <x v="0"/>
    <x v="0"/>
    <x v="0"/>
    <n v="23.68"/>
    <n v="3.31"/>
  </r>
  <r>
    <x v="0"/>
    <x v="0"/>
    <x v="0"/>
    <x v="0"/>
    <x v="2"/>
    <n v="24.59"/>
    <n v="3.61"/>
  </r>
  <r>
    <x v="1"/>
    <x v="0"/>
    <x v="0"/>
    <x v="0"/>
    <x v="2"/>
    <n v="25.29"/>
    <n v="4.71"/>
  </r>
  <r>
    <x v="1"/>
    <x v="0"/>
    <x v="0"/>
    <x v="0"/>
    <x v="0"/>
    <n v="8.77"/>
    <n v="2"/>
  </r>
  <r>
    <x v="1"/>
    <x v="0"/>
    <x v="0"/>
    <x v="0"/>
    <x v="2"/>
    <n v="26.88"/>
    <n v="3.12"/>
  </r>
  <r>
    <x v="1"/>
    <x v="0"/>
    <x v="0"/>
    <x v="0"/>
    <x v="0"/>
    <n v="15.04"/>
    <n v="1.96"/>
  </r>
  <r>
    <x v="1"/>
    <x v="0"/>
    <x v="0"/>
    <x v="0"/>
    <x v="0"/>
    <n v="14.78"/>
    <n v="3.23"/>
  </r>
  <r>
    <x v="1"/>
    <x v="0"/>
    <x v="0"/>
    <x v="0"/>
    <x v="0"/>
    <n v="10.27"/>
    <n v="1.71"/>
  </r>
  <r>
    <x v="0"/>
    <x v="0"/>
    <x v="0"/>
    <x v="0"/>
    <x v="2"/>
    <n v="35.26"/>
    <n v="5"/>
  </r>
  <r>
    <x v="1"/>
    <x v="0"/>
    <x v="0"/>
    <x v="0"/>
    <x v="0"/>
    <n v="15.42"/>
    <n v="1.57"/>
  </r>
  <r>
    <x v="1"/>
    <x v="0"/>
    <x v="0"/>
    <x v="0"/>
    <x v="2"/>
    <n v="18.43"/>
    <n v="3"/>
  </r>
  <r>
    <x v="0"/>
    <x v="0"/>
    <x v="0"/>
    <x v="0"/>
    <x v="0"/>
    <n v="14.83"/>
    <n v="3.02"/>
  </r>
  <r>
    <x v="1"/>
    <x v="0"/>
    <x v="0"/>
    <x v="0"/>
    <x v="0"/>
    <n v="21.58"/>
    <n v="3.92"/>
  </r>
  <r>
    <x v="0"/>
    <x v="0"/>
    <x v="0"/>
    <x v="0"/>
    <x v="1"/>
    <n v="10.33"/>
    <n v="1.67"/>
  </r>
  <r>
    <x v="1"/>
    <x v="0"/>
    <x v="0"/>
    <x v="0"/>
    <x v="1"/>
    <n v="16.29"/>
    <n v="3.71"/>
  </r>
  <r>
    <x v="0"/>
    <x v="0"/>
    <x v="0"/>
    <x v="0"/>
    <x v="1"/>
    <n v="16.97"/>
    <n v="3.5"/>
  </r>
  <r>
    <x v="1"/>
    <x v="0"/>
    <x v="1"/>
    <x v="0"/>
    <x v="1"/>
    <n v="20.65"/>
    <n v="3.35"/>
  </r>
  <r>
    <x v="1"/>
    <x v="0"/>
    <x v="1"/>
    <x v="0"/>
    <x v="0"/>
    <n v="17.920000000000002"/>
    <n v="4.08"/>
  </r>
  <r>
    <x v="0"/>
    <x v="0"/>
    <x v="1"/>
    <x v="0"/>
    <x v="0"/>
    <n v="20.29"/>
    <n v="2.75"/>
  </r>
  <r>
    <x v="0"/>
    <x v="0"/>
    <x v="1"/>
    <x v="0"/>
    <x v="0"/>
    <n v="15.77"/>
    <n v="2.23"/>
  </r>
  <r>
    <x v="1"/>
    <x v="0"/>
    <x v="1"/>
    <x v="0"/>
    <x v="2"/>
    <n v="39.42"/>
    <n v="7.58"/>
  </r>
  <r>
    <x v="1"/>
    <x v="0"/>
    <x v="1"/>
    <x v="0"/>
    <x v="0"/>
    <n v="19.82"/>
    <n v="3.18"/>
  </r>
  <r>
    <x v="1"/>
    <x v="0"/>
    <x v="1"/>
    <x v="0"/>
    <x v="2"/>
    <n v="17.809999999999999"/>
    <n v="2.34"/>
  </r>
  <r>
    <x v="1"/>
    <x v="0"/>
    <x v="1"/>
    <x v="0"/>
    <x v="0"/>
    <n v="13.37"/>
    <n v="2"/>
  </r>
  <r>
    <x v="1"/>
    <x v="0"/>
    <x v="1"/>
    <x v="0"/>
    <x v="0"/>
    <n v="12.69"/>
    <n v="2"/>
  </r>
  <r>
    <x v="1"/>
    <x v="0"/>
    <x v="1"/>
    <x v="0"/>
    <x v="0"/>
    <n v="21.7"/>
    <n v="4.3"/>
  </r>
  <r>
    <x v="0"/>
    <x v="0"/>
    <x v="1"/>
    <x v="0"/>
    <x v="0"/>
    <n v="19.649999999999999"/>
    <n v="3"/>
  </r>
  <r>
    <x v="1"/>
    <x v="0"/>
    <x v="1"/>
    <x v="0"/>
    <x v="0"/>
    <n v="9.5500000000000007"/>
    <n v="1.45"/>
  </r>
  <r>
    <x v="1"/>
    <x v="0"/>
    <x v="1"/>
    <x v="0"/>
    <x v="2"/>
    <n v="18.350000000000001"/>
    <n v="2.5"/>
  </r>
  <r>
    <x v="0"/>
    <x v="0"/>
    <x v="1"/>
    <x v="0"/>
    <x v="0"/>
    <n v="15.06"/>
    <n v="3"/>
  </r>
  <r>
    <x v="0"/>
    <x v="0"/>
    <x v="1"/>
    <x v="0"/>
    <x v="2"/>
    <n v="20.69"/>
    <n v="2.4500000000000002"/>
  </r>
  <r>
    <x v="1"/>
    <x v="0"/>
    <x v="1"/>
    <x v="0"/>
    <x v="0"/>
    <n v="17.78"/>
    <n v="3.27"/>
  </r>
  <r>
    <x v="1"/>
    <x v="0"/>
    <x v="1"/>
    <x v="0"/>
    <x v="1"/>
    <n v="24.06"/>
    <n v="3.6"/>
  </r>
  <r>
    <x v="1"/>
    <x v="0"/>
    <x v="1"/>
    <x v="0"/>
    <x v="1"/>
    <n v="16.309999999999999"/>
    <n v="2"/>
  </r>
  <r>
    <x v="0"/>
    <x v="0"/>
    <x v="1"/>
    <x v="0"/>
    <x v="1"/>
    <n v="16.93"/>
    <n v="3.07"/>
  </r>
  <r>
    <x v="1"/>
    <x v="0"/>
    <x v="1"/>
    <x v="0"/>
    <x v="1"/>
    <n v="18.690000000000001"/>
    <n v="2.31"/>
  </r>
  <r>
    <x v="1"/>
    <x v="0"/>
    <x v="1"/>
    <x v="0"/>
    <x v="1"/>
    <n v="31.27"/>
    <n v="5"/>
  </r>
  <r>
    <x v="1"/>
    <x v="0"/>
    <x v="1"/>
    <x v="0"/>
    <x v="1"/>
    <n v="16.04"/>
    <n v="2.2400000000000002"/>
  </r>
  <r>
    <x v="1"/>
    <x v="0"/>
    <x v="0"/>
    <x v="0"/>
    <x v="0"/>
    <n v="17.46"/>
    <n v="2.54"/>
  </r>
  <r>
    <x v="1"/>
    <x v="0"/>
    <x v="0"/>
    <x v="0"/>
    <x v="0"/>
    <n v="13.94"/>
    <n v="3.06"/>
  </r>
  <r>
    <x v="1"/>
    <x v="0"/>
    <x v="0"/>
    <x v="0"/>
    <x v="0"/>
    <n v="9.68"/>
    <n v="1.32"/>
  </r>
  <r>
    <x v="1"/>
    <x v="0"/>
    <x v="0"/>
    <x v="0"/>
    <x v="2"/>
    <n v="30.4"/>
    <n v="5.6"/>
  </r>
  <r>
    <x v="1"/>
    <x v="0"/>
    <x v="0"/>
    <x v="0"/>
    <x v="0"/>
    <n v="18.29"/>
    <n v="3"/>
  </r>
  <r>
    <x v="1"/>
    <x v="0"/>
    <x v="0"/>
    <x v="0"/>
    <x v="0"/>
    <n v="22.23"/>
    <n v="5"/>
  </r>
  <r>
    <x v="1"/>
    <x v="0"/>
    <x v="0"/>
    <x v="0"/>
    <x v="2"/>
    <n v="32.4"/>
    <n v="6"/>
  </r>
  <r>
    <x v="1"/>
    <x v="0"/>
    <x v="0"/>
    <x v="0"/>
    <x v="1"/>
    <n v="28.55"/>
    <n v="2.0499999999999998"/>
  </r>
  <r>
    <x v="1"/>
    <x v="0"/>
    <x v="0"/>
    <x v="0"/>
    <x v="0"/>
    <n v="18.04"/>
    <n v="3"/>
  </r>
  <r>
    <x v="1"/>
    <x v="0"/>
    <x v="0"/>
    <x v="0"/>
    <x v="0"/>
    <n v="12.54"/>
    <n v="2.5"/>
  </r>
  <r>
    <x v="0"/>
    <x v="0"/>
    <x v="0"/>
    <x v="0"/>
    <x v="0"/>
    <n v="10.29"/>
    <n v="2.6"/>
  </r>
  <r>
    <x v="0"/>
    <x v="0"/>
    <x v="0"/>
    <x v="0"/>
    <x v="2"/>
    <n v="34.81"/>
    <n v="5.2"/>
  </r>
  <r>
    <x v="1"/>
    <x v="0"/>
    <x v="0"/>
    <x v="0"/>
    <x v="0"/>
    <n v="9.94"/>
    <n v="1.56"/>
  </r>
  <r>
    <x v="1"/>
    <x v="0"/>
    <x v="0"/>
    <x v="0"/>
    <x v="2"/>
    <n v="25.56"/>
    <n v="4.34"/>
  </r>
  <r>
    <x v="1"/>
    <x v="0"/>
    <x v="0"/>
    <x v="0"/>
    <x v="0"/>
    <n v="19.489999999999998"/>
    <n v="3.51"/>
  </r>
  <r>
    <x v="1"/>
    <x v="1"/>
    <x v="1"/>
    <x v="0"/>
    <x v="2"/>
    <n v="38.01"/>
    <n v="3"/>
  </r>
  <r>
    <x v="0"/>
    <x v="0"/>
    <x v="1"/>
    <x v="0"/>
    <x v="0"/>
    <n v="26.41"/>
    <n v="1.5"/>
  </r>
  <r>
    <x v="1"/>
    <x v="1"/>
    <x v="1"/>
    <x v="0"/>
    <x v="0"/>
    <n v="11.24"/>
    <n v="1.76"/>
  </r>
  <r>
    <x v="1"/>
    <x v="0"/>
    <x v="1"/>
    <x v="0"/>
    <x v="2"/>
    <n v="48.27"/>
    <n v="6.73"/>
  </r>
  <r>
    <x v="1"/>
    <x v="1"/>
    <x v="1"/>
    <x v="0"/>
    <x v="0"/>
    <n v="20.29"/>
    <n v="3.21"/>
  </r>
  <r>
    <x v="1"/>
    <x v="1"/>
    <x v="1"/>
    <x v="0"/>
    <x v="0"/>
    <n v="13.81"/>
    <n v="2"/>
  </r>
  <r>
    <x v="1"/>
    <x v="1"/>
    <x v="1"/>
    <x v="0"/>
    <x v="0"/>
    <n v="11.02"/>
    <n v="1.98"/>
  </r>
  <r>
    <x v="1"/>
    <x v="1"/>
    <x v="1"/>
    <x v="0"/>
    <x v="2"/>
    <n v="18.29"/>
    <n v="3.76"/>
  </r>
  <r>
    <x v="1"/>
    <x v="0"/>
    <x v="1"/>
    <x v="0"/>
    <x v="1"/>
    <n v="17.59"/>
    <n v="2.64"/>
  </r>
  <r>
    <x v="1"/>
    <x v="0"/>
    <x v="1"/>
    <x v="0"/>
    <x v="1"/>
    <n v="20.079999999999998"/>
    <n v="3.15"/>
  </r>
  <r>
    <x v="0"/>
    <x v="0"/>
    <x v="1"/>
    <x v="0"/>
    <x v="0"/>
    <n v="16.45"/>
    <n v="2.4700000000000002"/>
  </r>
  <r>
    <x v="0"/>
    <x v="1"/>
    <x v="1"/>
    <x v="0"/>
    <x v="3"/>
    <n v="3.07"/>
    <n v="1"/>
  </r>
  <r>
    <x v="1"/>
    <x v="0"/>
    <x v="1"/>
    <x v="0"/>
    <x v="0"/>
    <n v="20.23"/>
    <n v="2.0099999999999998"/>
  </r>
  <r>
    <x v="1"/>
    <x v="1"/>
    <x v="1"/>
    <x v="0"/>
    <x v="0"/>
    <n v="15.01"/>
    <n v="2.09"/>
  </r>
  <r>
    <x v="1"/>
    <x v="0"/>
    <x v="1"/>
    <x v="0"/>
    <x v="0"/>
    <n v="12.02"/>
    <n v="1.97"/>
  </r>
  <r>
    <x v="0"/>
    <x v="0"/>
    <x v="1"/>
    <x v="0"/>
    <x v="1"/>
    <n v="17.07"/>
    <n v="3"/>
  </r>
  <r>
    <x v="0"/>
    <x v="1"/>
    <x v="1"/>
    <x v="0"/>
    <x v="0"/>
    <n v="26.86"/>
    <n v="3.14"/>
  </r>
  <r>
    <x v="0"/>
    <x v="1"/>
    <x v="1"/>
    <x v="0"/>
    <x v="0"/>
    <n v="25.28"/>
    <n v="5"/>
  </r>
  <r>
    <x v="0"/>
    <x v="0"/>
    <x v="1"/>
    <x v="0"/>
    <x v="0"/>
    <n v="14.73"/>
    <n v="2.2000000000000002"/>
  </r>
  <r>
    <x v="1"/>
    <x v="0"/>
    <x v="1"/>
    <x v="0"/>
    <x v="0"/>
    <n v="10.51"/>
    <n v="1.25"/>
  </r>
  <r>
    <x v="1"/>
    <x v="1"/>
    <x v="1"/>
    <x v="0"/>
    <x v="0"/>
    <n v="17.920000000000002"/>
    <n v="3.08"/>
  </r>
  <r>
    <x v="1"/>
    <x v="0"/>
    <x v="2"/>
    <x v="1"/>
    <x v="2"/>
    <n v="27.2"/>
    <n v="4"/>
  </r>
  <r>
    <x v="1"/>
    <x v="0"/>
    <x v="2"/>
    <x v="1"/>
    <x v="0"/>
    <n v="22.76"/>
    <n v="3"/>
  </r>
  <r>
    <x v="1"/>
    <x v="0"/>
    <x v="2"/>
    <x v="1"/>
    <x v="0"/>
    <n v="17.29"/>
    <n v="2.71"/>
  </r>
  <r>
    <x v="1"/>
    <x v="1"/>
    <x v="2"/>
    <x v="1"/>
    <x v="0"/>
    <n v="19.440000000000001"/>
    <n v="3"/>
  </r>
  <r>
    <x v="1"/>
    <x v="0"/>
    <x v="2"/>
    <x v="1"/>
    <x v="0"/>
    <n v="16.66"/>
    <n v="3.4"/>
  </r>
  <r>
    <x v="0"/>
    <x v="0"/>
    <x v="2"/>
    <x v="1"/>
    <x v="3"/>
    <n v="10.07"/>
    <n v="1.83"/>
  </r>
  <r>
    <x v="1"/>
    <x v="1"/>
    <x v="2"/>
    <x v="1"/>
    <x v="0"/>
    <n v="32.68"/>
    <n v="5"/>
  </r>
  <r>
    <x v="1"/>
    <x v="0"/>
    <x v="2"/>
    <x v="1"/>
    <x v="0"/>
    <n v="15.98"/>
    <n v="2.0299999999999998"/>
  </r>
  <r>
    <x v="0"/>
    <x v="0"/>
    <x v="2"/>
    <x v="1"/>
    <x v="2"/>
    <n v="34.83"/>
    <n v="5.17"/>
  </r>
  <r>
    <x v="1"/>
    <x v="0"/>
    <x v="2"/>
    <x v="1"/>
    <x v="0"/>
    <n v="13.03"/>
    <n v="2"/>
  </r>
  <r>
    <x v="1"/>
    <x v="0"/>
    <x v="2"/>
    <x v="1"/>
    <x v="0"/>
    <n v="18.28"/>
    <n v="4"/>
  </r>
  <r>
    <x v="1"/>
    <x v="0"/>
    <x v="2"/>
    <x v="1"/>
    <x v="0"/>
    <n v="24.71"/>
    <n v="5.85"/>
  </r>
  <r>
    <x v="1"/>
    <x v="0"/>
    <x v="2"/>
    <x v="1"/>
    <x v="0"/>
    <n v="21.16"/>
    <n v="3"/>
  </r>
  <r>
    <x v="1"/>
    <x v="1"/>
    <x v="3"/>
    <x v="0"/>
    <x v="0"/>
    <n v="28.97"/>
    <n v="3"/>
  </r>
  <r>
    <x v="1"/>
    <x v="0"/>
    <x v="3"/>
    <x v="0"/>
    <x v="0"/>
    <n v="22.49"/>
    <n v="3.5"/>
  </r>
  <r>
    <x v="0"/>
    <x v="1"/>
    <x v="3"/>
    <x v="0"/>
    <x v="0"/>
    <n v="5.75"/>
    <n v="1"/>
  </r>
  <r>
    <x v="0"/>
    <x v="1"/>
    <x v="3"/>
    <x v="0"/>
    <x v="0"/>
    <n v="16.32"/>
    <n v="4.3"/>
  </r>
  <r>
    <x v="0"/>
    <x v="0"/>
    <x v="3"/>
    <x v="0"/>
    <x v="0"/>
    <n v="22.75"/>
    <n v="3.25"/>
  </r>
  <r>
    <x v="1"/>
    <x v="1"/>
    <x v="3"/>
    <x v="0"/>
    <x v="2"/>
    <n v="40.17"/>
    <n v="4.7300000000000004"/>
  </r>
  <r>
    <x v="1"/>
    <x v="1"/>
    <x v="3"/>
    <x v="0"/>
    <x v="0"/>
    <n v="27.28"/>
    <n v="4"/>
  </r>
  <r>
    <x v="1"/>
    <x v="1"/>
    <x v="3"/>
    <x v="0"/>
    <x v="0"/>
    <n v="12.03"/>
    <n v="1.5"/>
  </r>
  <r>
    <x v="1"/>
    <x v="1"/>
    <x v="3"/>
    <x v="0"/>
    <x v="0"/>
    <n v="21.01"/>
    <n v="3"/>
  </r>
  <r>
    <x v="1"/>
    <x v="0"/>
    <x v="3"/>
    <x v="0"/>
    <x v="0"/>
    <n v="12.46"/>
    <n v="1.5"/>
  </r>
  <r>
    <x v="0"/>
    <x v="1"/>
    <x v="3"/>
    <x v="0"/>
    <x v="0"/>
    <n v="11.35"/>
    <n v="2.5"/>
  </r>
  <r>
    <x v="0"/>
    <x v="1"/>
    <x v="3"/>
    <x v="0"/>
    <x v="0"/>
    <n v="15.38"/>
    <n v="3"/>
  </r>
  <r>
    <x v="0"/>
    <x v="1"/>
    <x v="1"/>
    <x v="0"/>
    <x v="1"/>
    <n v="44.3"/>
    <n v="2.5"/>
  </r>
  <r>
    <x v="0"/>
    <x v="1"/>
    <x v="1"/>
    <x v="0"/>
    <x v="0"/>
    <n v="22.42"/>
    <n v="3.48"/>
  </r>
  <r>
    <x v="0"/>
    <x v="0"/>
    <x v="1"/>
    <x v="0"/>
    <x v="0"/>
    <n v="20.92"/>
    <n v="4.08"/>
  </r>
  <r>
    <x v="1"/>
    <x v="1"/>
    <x v="1"/>
    <x v="0"/>
    <x v="0"/>
    <n v="15.36"/>
    <n v="1.64"/>
  </r>
  <r>
    <x v="1"/>
    <x v="1"/>
    <x v="1"/>
    <x v="0"/>
    <x v="0"/>
    <n v="20.49"/>
    <n v="4.0599999999999996"/>
  </r>
  <r>
    <x v="1"/>
    <x v="1"/>
    <x v="1"/>
    <x v="0"/>
    <x v="0"/>
    <n v="25.21"/>
    <n v="4.29"/>
  </r>
  <r>
    <x v="1"/>
    <x v="0"/>
    <x v="1"/>
    <x v="0"/>
    <x v="0"/>
    <n v="18.239999999999998"/>
    <n v="3.76"/>
  </r>
  <r>
    <x v="0"/>
    <x v="1"/>
    <x v="1"/>
    <x v="0"/>
    <x v="0"/>
    <n v="14.31"/>
    <n v="4"/>
  </r>
  <r>
    <x v="1"/>
    <x v="0"/>
    <x v="1"/>
    <x v="0"/>
    <x v="0"/>
    <n v="14"/>
    <n v="3"/>
  </r>
  <r>
    <x v="0"/>
    <x v="0"/>
    <x v="1"/>
    <x v="0"/>
    <x v="3"/>
    <n v="7.25"/>
    <n v="1"/>
  </r>
  <r>
    <x v="1"/>
    <x v="0"/>
    <x v="0"/>
    <x v="0"/>
    <x v="1"/>
    <n v="38.07"/>
    <n v="4"/>
  </r>
  <r>
    <x v="1"/>
    <x v="0"/>
    <x v="0"/>
    <x v="0"/>
    <x v="0"/>
    <n v="23.95"/>
    <n v="2.5499999999999998"/>
  </r>
  <r>
    <x v="0"/>
    <x v="0"/>
    <x v="0"/>
    <x v="0"/>
    <x v="1"/>
    <n v="25.71"/>
    <n v="4"/>
  </r>
  <r>
    <x v="0"/>
    <x v="0"/>
    <x v="0"/>
    <x v="0"/>
    <x v="0"/>
    <n v="17.309999999999999"/>
    <n v="3.5"/>
  </r>
  <r>
    <x v="1"/>
    <x v="0"/>
    <x v="0"/>
    <x v="0"/>
    <x v="2"/>
    <n v="29.93"/>
    <n v="5.07"/>
  </r>
  <r>
    <x v="0"/>
    <x v="0"/>
    <x v="2"/>
    <x v="1"/>
    <x v="0"/>
    <n v="10.65"/>
    <n v="1.5"/>
  </r>
  <r>
    <x v="0"/>
    <x v="0"/>
    <x v="2"/>
    <x v="1"/>
    <x v="0"/>
    <n v="12.43"/>
    <n v="1.8"/>
  </r>
  <r>
    <x v="0"/>
    <x v="0"/>
    <x v="2"/>
    <x v="1"/>
    <x v="2"/>
    <n v="24.08"/>
    <n v="2.92"/>
  </r>
  <r>
    <x v="1"/>
    <x v="0"/>
    <x v="2"/>
    <x v="1"/>
    <x v="0"/>
    <n v="11.69"/>
    <n v="2.31"/>
  </r>
  <r>
    <x v="0"/>
    <x v="0"/>
    <x v="2"/>
    <x v="1"/>
    <x v="0"/>
    <n v="13.42"/>
    <n v="1.68"/>
  </r>
  <r>
    <x v="1"/>
    <x v="0"/>
    <x v="2"/>
    <x v="1"/>
    <x v="0"/>
    <n v="14.26"/>
    <n v="2.5"/>
  </r>
  <r>
    <x v="1"/>
    <x v="0"/>
    <x v="2"/>
    <x v="1"/>
    <x v="0"/>
    <n v="15.95"/>
    <n v="2"/>
  </r>
  <r>
    <x v="0"/>
    <x v="0"/>
    <x v="2"/>
    <x v="1"/>
    <x v="0"/>
    <n v="12.48"/>
    <n v="2.52"/>
  </r>
  <r>
    <x v="0"/>
    <x v="0"/>
    <x v="2"/>
    <x v="1"/>
    <x v="4"/>
    <n v="29.8"/>
    <n v="4.2"/>
  </r>
  <r>
    <x v="1"/>
    <x v="0"/>
    <x v="2"/>
    <x v="1"/>
    <x v="0"/>
    <n v="8.52"/>
    <n v="1.48"/>
  </r>
  <r>
    <x v="0"/>
    <x v="0"/>
    <x v="2"/>
    <x v="1"/>
    <x v="0"/>
    <n v="14.52"/>
    <n v="2"/>
  </r>
  <r>
    <x v="0"/>
    <x v="0"/>
    <x v="2"/>
    <x v="1"/>
    <x v="0"/>
    <n v="11.38"/>
    <n v="2"/>
  </r>
  <r>
    <x v="1"/>
    <x v="0"/>
    <x v="2"/>
    <x v="1"/>
    <x v="1"/>
    <n v="22.82"/>
    <n v="2.1800000000000002"/>
  </r>
  <r>
    <x v="1"/>
    <x v="0"/>
    <x v="2"/>
    <x v="1"/>
    <x v="0"/>
    <n v="19.079999999999998"/>
    <n v="1.5"/>
  </r>
  <r>
    <x v="0"/>
    <x v="0"/>
    <x v="2"/>
    <x v="1"/>
    <x v="0"/>
    <n v="20.27"/>
    <n v="2.83"/>
  </r>
  <r>
    <x v="0"/>
    <x v="0"/>
    <x v="2"/>
    <x v="1"/>
    <x v="0"/>
    <n v="11.17"/>
    <n v="1.5"/>
  </r>
  <r>
    <x v="0"/>
    <x v="0"/>
    <x v="2"/>
    <x v="1"/>
    <x v="0"/>
    <n v="12.26"/>
    <n v="2"/>
  </r>
  <r>
    <x v="0"/>
    <x v="0"/>
    <x v="2"/>
    <x v="1"/>
    <x v="0"/>
    <n v="18.260000000000002"/>
    <n v="3.25"/>
  </r>
  <r>
    <x v="0"/>
    <x v="0"/>
    <x v="2"/>
    <x v="1"/>
    <x v="0"/>
    <n v="8.51"/>
    <n v="1.25"/>
  </r>
  <r>
    <x v="0"/>
    <x v="0"/>
    <x v="2"/>
    <x v="1"/>
    <x v="0"/>
    <n v="10.33"/>
    <n v="2"/>
  </r>
  <r>
    <x v="0"/>
    <x v="0"/>
    <x v="2"/>
    <x v="1"/>
    <x v="0"/>
    <n v="14.15"/>
    <n v="2"/>
  </r>
  <r>
    <x v="1"/>
    <x v="1"/>
    <x v="2"/>
    <x v="1"/>
    <x v="0"/>
    <n v="16"/>
    <n v="2"/>
  </r>
  <r>
    <x v="0"/>
    <x v="0"/>
    <x v="2"/>
    <x v="1"/>
    <x v="0"/>
    <n v="13.16"/>
    <n v="2.75"/>
  </r>
  <r>
    <x v="0"/>
    <x v="0"/>
    <x v="2"/>
    <x v="1"/>
    <x v="0"/>
    <n v="17.47"/>
    <n v="3.5"/>
  </r>
  <r>
    <x v="1"/>
    <x v="0"/>
    <x v="2"/>
    <x v="1"/>
    <x v="4"/>
    <n v="34.299999999999997"/>
    <n v="6.7"/>
  </r>
  <r>
    <x v="1"/>
    <x v="0"/>
    <x v="2"/>
    <x v="1"/>
    <x v="5"/>
    <n v="41.19"/>
    <n v="5"/>
  </r>
  <r>
    <x v="0"/>
    <x v="0"/>
    <x v="2"/>
    <x v="1"/>
    <x v="4"/>
    <n v="27.05"/>
    <n v="5"/>
  </r>
  <r>
    <x v="0"/>
    <x v="0"/>
    <x v="2"/>
    <x v="1"/>
    <x v="0"/>
    <n v="16.43"/>
    <n v="2.2999999999999998"/>
  </r>
  <r>
    <x v="0"/>
    <x v="0"/>
    <x v="2"/>
    <x v="1"/>
    <x v="0"/>
    <n v="8.35"/>
    <n v="1.5"/>
  </r>
  <r>
    <x v="0"/>
    <x v="0"/>
    <x v="2"/>
    <x v="1"/>
    <x v="1"/>
    <n v="18.64"/>
    <n v="1.36"/>
  </r>
  <r>
    <x v="0"/>
    <x v="0"/>
    <x v="2"/>
    <x v="1"/>
    <x v="0"/>
    <n v="11.87"/>
    <n v="1.63"/>
  </r>
  <r>
    <x v="1"/>
    <x v="0"/>
    <x v="2"/>
    <x v="1"/>
    <x v="0"/>
    <n v="9.7799999999999994"/>
    <n v="1.73"/>
  </r>
  <r>
    <x v="1"/>
    <x v="0"/>
    <x v="2"/>
    <x v="1"/>
    <x v="0"/>
    <n v="7.51"/>
    <n v="2"/>
  </r>
  <r>
    <x v="1"/>
    <x v="0"/>
    <x v="0"/>
    <x v="0"/>
    <x v="0"/>
    <n v="14.07"/>
    <n v="2.5"/>
  </r>
  <r>
    <x v="1"/>
    <x v="0"/>
    <x v="0"/>
    <x v="0"/>
    <x v="0"/>
    <n v="13.13"/>
    <n v="2"/>
  </r>
  <r>
    <x v="1"/>
    <x v="0"/>
    <x v="0"/>
    <x v="0"/>
    <x v="1"/>
    <n v="17.260000000000002"/>
    <n v="2.74"/>
  </r>
  <r>
    <x v="1"/>
    <x v="0"/>
    <x v="0"/>
    <x v="0"/>
    <x v="2"/>
    <n v="24.55"/>
    <n v="2"/>
  </r>
  <r>
    <x v="1"/>
    <x v="0"/>
    <x v="0"/>
    <x v="0"/>
    <x v="2"/>
    <n v="19.77"/>
    <n v="2"/>
  </r>
  <r>
    <x v="0"/>
    <x v="0"/>
    <x v="0"/>
    <x v="0"/>
    <x v="5"/>
    <n v="29.85"/>
    <n v="5.14"/>
  </r>
  <r>
    <x v="1"/>
    <x v="0"/>
    <x v="0"/>
    <x v="0"/>
    <x v="4"/>
    <n v="48.17"/>
    <n v="5"/>
  </r>
  <r>
    <x v="0"/>
    <x v="0"/>
    <x v="0"/>
    <x v="0"/>
    <x v="2"/>
    <n v="25"/>
    <n v="3.75"/>
  </r>
  <r>
    <x v="0"/>
    <x v="0"/>
    <x v="0"/>
    <x v="0"/>
    <x v="0"/>
    <n v="13.39"/>
    <n v="2.61"/>
  </r>
  <r>
    <x v="1"/>
    <x v="0"/>
    <x v="0"/>
    <x v="0"/>
    <x v="2"/>
    <n v="16.489999999999998"/>
    <n v="2"/>
  </r>
  <r>
    <x v="1"/>
    <x v="0"/>
    <x v="0"/>
    <x v="0"/>
    <x v="2"/>
    <n v="21.5"/>
    <n v="3.5"/>
  </r>
  <r>
    <x v="1"/>
    <x v="0"/>
    <x v="0"/>
    <x v="0"/>
    <x v="0"/>
    <n v="12.66"/>
    <n v="2.5"/>
  </r>
  <r>
    <x v="0"/>
    <x v="0"/>
    <x v="0"/>
    <x v="0"/>
    <x v="1"/>
    <n v="16.21"/>
    <n v="2"/>
  </r>
  <r>
    <x v="1"/>
    <x v="0"/>
    <x v="0"/>
    <x v="0"/>
    <x v="0"/>
    <n v="13.81"/>
    <n v="2"/>
  </r>
  <r>
    <x v="0"/>
    <x v="1"/>
    <x v="0"/>
    <x v="0"/>
    <x v="0"/>
    <n v="17.510000000000002"/>
    <n v="3"/>
  </r>
  <r>
    <x v="1"/>
    <x v="0"/>
    <x v="0"/>
    <x v="0"/>
    <x v="1"/>
    <n v="24.52"/>
    <n v="3.48"/>
  </r>
  <r>
    <x v="1"/>
    <x v="0"/>
    <x v="0"/>
    <x v="0"/>
    <x v="0"/>
    <n v="20.76"/>
    <n v="2.2400000000000002"/>
  </r>
  <r>
    <x v="1"/>
    <x v="0"/>
    <x v="0"/>
    <x v="0"/>
    <x v="2"/>
    <n v="31.71"/>
    <n v="4.5"/>
  </r>
  <r>
    <x v="0"/>
    <x v="1"/>
    <x v="1"/>
    <x v="0"/>
    <x v="0"/>
    <n v="10.59"/>
    <n v="1.61"/>
  </r>
  <r>
    <x v="0"/>
    <x v="1"/>
    <x v="1"/>
    <x v="0"/>
    <x v="0"/>
    <n v="10.63"/>
    <n v="2"/>
  </r>
  <r>
    <x v="1"/>
    <x v="1"/>
    <x v="1"/>
    <x v="0"/>
    <x v="1"/>
    <n v="50.81"/>
    <n v="10"/>
  </r>
  <r>
    <x v="1"/>
    <x v="1"/>
    <x v="1"/>
    <x v="0"/>
    <x v="0"/>
    <n v="15.81"/>
    <n v="3.16"/>
  </r>
  <r>
    <x v="1"/>
    <x v="1"/>
    <x v="0"/>
    <x v="0"/>
    <x v="0"/>
    <n v="7.25"/>
    <n v="5.15"/>
  </r>
  <r>
    <x v="1"/>
    <x v="1"/>
    <x v="0"/>
    <x v="0"/>
    <x v="0"/>
    <n v="31.85"/>
    <n v="3.18"/>
  </r>
  <r>
    <x v="1"/>
    <x v="1"/>
    <x v="0"/>
    <x v="0"/>
    <x v="0"/>
    <n v="16.82"/>
    <n v="4"/>
  </r>
  <r>
    <x v="1"/>
    <x v="1"/>
    <x v="0"/>
    <x v="0"/>
    <x v="0"/>
    <n v="32.9"/>
    <n v="3.11"/>
  </r>
  <r>
    <x v="1"/>
    <x v="1"/>
    <x v="0"/>
    <x v="0"/>
    <x v="0"/>
    <n v="17.89"/>
    <n v="2"/>
  </r>
  <r>
    <x v="1"/>
    <x v="1"/>
    <x v="0"/>
    <x v="0"/>
    <x v="0"/>
    <n v="14.48"/>
    <n v="2"/>
  </r>
  <r>
    <x v="0"/>
    <x v="1"/>
    <x v="0"/>
    <x v="0"/>
    <x v="0"/>
    <n v="9.6"/>
    <n v="4"/>
  </r>
  <r>
    <x v="1"/>
    <x v="1"/>
    <x v="0"/>
    <x v="0"/>
    <x v="0"/>
    <n v="34.630000000000003"/>
    <n v="3.55"/>
  </r>
  <r>
    <x v="1"/>
    <x v="1"/>
    <x v="0"/>
    <x v="0"/>
    <x v="2"/>
    <n v="34.65"/>
    <n v="3.68"/>
  </r>
  <r>
    <x v="1"/>
    <x v="1"/>
    <x v="0"/>
    <x v="0"/>
    <x v="0"/>
    <n v="23.33"/>
    <n v="5.65"/>
  </r>
  <r>
    <x v="1"/>
    <x v="1"/>
    <x v="0"/>
    <x v="0"/>
    <x v="1"/>
    <n v="45.35"/>
    <n v="3.5"/>
  </r>
  <r>
    <x v="1"/>
    <x v="1"/>
    <x v="0"/>
    <x v="0"/>
    <x v="2"/>
    <n v="23.17"/>
    <n v="6.5"/>
  </r>
  <r>
    <x v="1"/>
    <x v="1"/>
    <x v="0"/>
    <x v="0"/>
    <x v="0"/>
    <n v="40.549999999999997"/>
    <n v="3"/>
  </r>
  <r>
    <x v="1"/>
    <x v="0"/>
    <x v="0"/>
    <x v="0"/>
    <x v="5"/>
    <n v="20.69"/>
    <n v="5"/>
  </r>
  <r>
    <x v="0"/>
    <x v="1"/>
    <x v="0"/>
    <x v="0"/>
    <x v="1"/>
    <n v="20.9"/>
    <n v="3.5"/>
  </r>
  <r>
    <x v="1"/>
    <x v="1"/>
    <x v="0"/>
    <x v="0"/>
    <x v="5"/>
    <n v="30.46"/>
    <n v="2"/>
  </r>
  <r>
    <x v="0"/>
    <x v="1"/>
    <x v="0"/>
    <x v="0"/>
    <x v="1"/>
    <n v="18.149999999999999"/>
    <n v="3.5"/>
  </r>
  <r>
    <x v="1"/>
    <x v="1"/>
    <x v="0"/>
    <x v="0"/>
    <x v="1"/>
    <n v="23.1"/>
    <n v="4"/>
  </r>
  <r>
    <x v="1"/>
    <x v="1"/>
    <x v="0"/>
    <x v="0"/>
    <x v="0"/>
    <n v="15.69"/>
    <n v="1.5"/>
  </r>
  <r>
    <x v="0"/>
    <x v="1"/>
    <x v="2"/>
    <x v="1"/>
    <x v="0"/>
    <n v="19.809999999999999"/>
    <n v="4.1900000000000004"/>
  </r>
  <r>
    <x v="1"/>
    <x v="1"/>
    <x v="2"/>
    <x v="1"/>
    <x v="0"/>
    <n v="28.44"/>
    <n v="2.56"/>
  </r>
  <r>
    <x v="1"/>
    <x v="1"/>
    <x v="2"/>
    <x v="1"/>
    <x v="0"/>
    <n v="15.48"/>
    <n v="2.02"/>
  </r>
  <r>
    <x v="1"/>
    <x v="1"/>
    <x v="2"/>
    <x v="1"/>
    <x v="0"/>
    <n v="16.579999999999998"/>
    <n v="4"/>
  </r>
  <r>
    <x v="1"/>
    <x v="0"/>
    <x v="2"/>
    <x v="1"/>
    <x v="0"/>
    <n v="7.56"/>
    <n v="1.44"/>
  </r>
  <r>
    <x v="1"/>
    <x v="1"/>
    <x v="2"/>
    <x v="1"/>
    <x v="0"/>
    <n v="10.34"/>
    <n v="2"/>
  </r>
  <r>
    <x v="0"/>
    <x v="1"/>
    <x v="2"/>
    <x v="1"/>
    <x v="2"/>
    <n v="43.11"/>
    <n v="5"/>
  </r>
  <r>
    <x v="0"/>
    <x v="1"/>
    <x v="2"/>
    <x v="1"/>
    <x v="0"/>
    <n v="13"/>
    <n v="2"/>
  </r>
  <r>
    <x v="1"/>
    <x v="1"/>
    <x v="2"/>
    <x v="1"/>
    <x v="0"/>
    <n v="13.51"/>
    <n v="2"/>
  </r>
  <r>
    <x v="1"/>
    <x v="1"/>
    <x v="2"/>
    <x v="1"/>
    <x v="1"/>
    <n v="18.71"/>
    <n v="4"/>
  </r>
  <r>
    <x v="0"/>
    <x v="1"/>
    <x v="2"/>
    <x v="1"/>
    <x v="0"/>
    <n v="12.74"/>
    <n v="2.0099999999999998"/>
  </r>
  <r>
    <x v="0"/>
    <x v="1"/>
    <x v="2"/>
    <x v="1"/>
    <x v="0"/>
    <n v="13"/>
    <n v="2"/>
  </r>
  <r>
    <x v="0"/>
    <x v="1"/>
    <x v="2"/>
    <x v="1"/>
    <x v="0"/>
    <n v="16.399999999999999"/>
    <n v="2.5"/>
  </r>
  <r>
    <x v="1"/>
    <x v="1"/>
    <x v="2"/>
    <x v="1"/>
    <x v="2"/>
    <n v="20.53"/>
    <n v="4"/>
  </r>
  <r>
    <x v="0"/>
    <x v="1"/>
    <x v="2"/>
    <x v="1"/>
    <x v="1"/>
    <n v="16.47"/>
    <n v="3.23"/>
  </r>
  <r>
    <x v="1"/>
    <x v="1"/>
    <x v="1"/>
    <x v="0"/>
    <x v="1"/>
    <n v="26.59"/>
    <n v="3.41"/>
  </r>
  <r>
    <x v="1"/>
    <x v="1"/>
    <x v="1"/>
    <x v="0"/>
    <x v="2"/>
    <n v="38.729999999999997"/>
    <n v="3"/>
  </r>
  <r>
    <x v="1"/>
    <x v="1"/>
    <x v="1"/>
    <x v="0"/>
    <x v="0"/>
    <n v="24.27"/>
    <n v="2.0299999999999998"/>
  </r>
  <r>
    <x v="0"/>
    <x v="1"/>
    <x v="1"/>
    <x v="0"/>
    <x v="0"/>
    <n v="12.76"/>
    <n v="2.23"/>
  </r>
  <r>
    <x v="1"/>
    <x v="1"/>
    <x v="1"/>
    <x v="0"/>
    <x v="1"/>
    <n v="30.06"/>
    <n v="2"/>
  </r>
  <r>
    <x v="1"/>
    <x v="1"/>
    <x v="1"/>
    <x v="0"/>
    <x v="2"/>
    <n v="25.89"/>
    <n v="5.16"/>
  </r>
  <r>
    <x v="1"/>
    <x v="0"/>
    <x v="1"/>
    <x v="0"/>
    <x v="2"/>
    <n v="48.33"/>
    <n v="9"/>
  </r>
  <r>
    <x v="0"/>
    <x v="1"/>
    <x v="1"/>
    <x v="0"/>
    <x v="0"/>
    <n v="13.27"/>
    <n v="2.5"/>
  </r>
  <r>
    <x v="0"/>
    <x v="1"/>
    <x v="1"/>
    <x v="0"/>
    <x v="1"/>
    <n v="28.17"/>
    <n v="6.5"/>
  </r>
  <r>
    <x v="0"/>
    <x v="1"/>
    <x v="1"/>
    <x v="0"/>
    <x v="0"/>
    <n v="12.9"/>
    <n v="1.1000000000000001"/>
  </r>
  <r>
    <x v="1"/>
    <x v="1"/>
    <x v="1"/>
    <x v="0"/>
    <x v="5"/>
    <n v="28.15"/>
    <n v="3"/>
  </r>
  <r>
    <x v="1"/>
    <x v="1"/>
    <x v="1"/>
    <x v="0"/>
    <x v="0"/>
    <n v="11.59"/>
    <n v="1.5"/>
  </r>
  <r>
    <x v="1"/>
    <x v="1"/>
    <x v="1"/>
    <x v="0"/>
    <x v="0"/>
    <n v="7.74"/>
    <n v="1.44"/>
  </r>
  <r>
    <x v="0"/>
    <x v="1"/>
    <x v="1"/>
    <x v="0"/>
    <x v="2"/>
    <n v="30.14"/>
    <n v="3.09"/>
  </r>
  <r>
    <x v="1"/>
    <x v="1"/>
    <x v="3"/>
    <x v="1"/>
    <x v="0"/>
    <n v="12.16"/>
    <n v="2.2000000000000002"/>
  </r>
  <r>
    <x v="0"/>
    <x v="1"/>
    <x v="3"/>
    <x v="1"/>
    <x v="0"/>
    <n v="13.42"/>
    <n v="3.48"/>
  </r>
  <r>
    <x v="1"/>
    <x v="1"/>
    <x v="3"/>
    <x v="1"/>
    <x v="3"/>
    <n v="8.58"/>
    <n v="1.92"/>
  </r>
  <r>
    <x v="0"/>
    <x v="0"/>
    <x v="3"/>
    <x v="1"/>
    <x v="1"/>
    <n v="15.98"/>
    <n v="3"/>
  </r>
  <r>
    <x v="1"/>
    <x v="1"/>
    <x v="3"/>
    <x v="1"/>
    <x v="0"/>
    <n v="13.42"/>
    <n v="1.58"/>
  </r>
  <r>
    <x v="0"/>
    <x v="1"/>
    <x v="3"/>
    <x v="1"/>
    <x v="0"/>
    <n v="16.27"/>
    <n v="2.5"/>
  </r>
  <r>
    <x v="0"/>
    <x v="1"/>
    <x v="3"/>
    <x v="1"/>
    <x v="0"/>
    <n v="10.09"/>
    <n v="2"/>
  </r>
  <r>
    <x v="1"/>
    <x v="0"/>
    <x v="1"/>
    <x v="0"/>
    <x v="2"/>
    <n v="20.45"/>
    <n v="3"/>
  </r>
  <r>
    <x v="1"/>
    <x v="0"/>
    <x v="1"/>
    <x v="0"/>
    <x v="0"/>
    <n v="13.28"/>
    <n v="2.72"/>
  </r>
  <r>
    <x v="0"/>
    <x v="1"/>
    <x v="1"/>
    <x v="0"/>
    <x v="0"/>
    <n v="22.12"/>
    <n v="2.88"/>
  </r>
  <r>
    <x v="1"/>
    <x v="1"/>
    <x v="1"/>
    <x v="0"/>
    <x v="2"/>
    <n v="24.01"/>
    <n v="2"/>
  </r>
  <r>
    <x v="1"/>
    <x v="1"/>
    <x v="1"/>
    <x v="0"/>
    <x v="1"/>
    <n v="15.69"/>
    <n v="3"/>
  </r>
  <r>
    <x v="1"/>
    <x v="0"/>
    <x v="1"/>
    <x v="0"/>
    <x v="0"/>
    <n v="11.61"/>
    <n v="3.39"/>
  </r>
  <r>
    <x v="1"/>
    <x v="0"/>
    <x v="1"/>
    <x v="0"/>
    <x v="0"/>
    <n v="10.77"/>
    <n v="1.47"/>
  </r>
  <r>
    <x v="1"/>
    <x v="1"/>
    <x v="1"/>
    <x v="0"/>
    <x v="0"/>
    <n v="15.53"/>
    <n v="3"/>
  </r>
  <r>
    <x v="1"/>
    <x v="0"/>
    <x v="1"/>
    <x v="0"/>
    <x v="0"/>
    <n v="10.07"/>
    <n v="1.25"/>
  </r>
  <r>
    <x v="1"/>
    <x v="1"/>
    <x v="1"/>
    <x v="0"/>
    <x v="0"/>
    <n v="12.6"/>
    <n v="1"/>
  </r>
  <r>
    <x v="1"/>
    <x v="1"/>
    <x v="1"/>
    <x v="0"/>
    <x v="0"/>
    <n v="32.83"/>
    <n v="1.17"/>
  </r>
  <r>
    <x v="0"/>
    <x v="0"/>
    <x v="1"/>
    <x v="0"/>
    <x v="1"/>
    <n v="35.83"/>
    <n v="4.67"/>
  </r>
  <r>
    <x v="1"/>
    <x v="0"/>
    <x v="1"/>
    <x v="0"/>
    <x v="1"/>
    <n v="29.03"/>
    <n v="5.92"/>
  </r>
  <r>
    <x v="0"/>
    <x v="1"/>
    <x v="1"/>
    <x v="0"/>
    <x v="0"/>
    <n v="27.18"/>
    <n v="2"/>
  </r>
  <r>
    <x v="1"/>
    <x v="1"/>
    <x v="1"/>
    <x v="0"/>
    <x v="0"/>
    <n v="22.67"/>
    <n v="2"/>
  </r>
  <r>
    <x v="1"/>
    <x v="0"/>
    <x v="1"/>
    <x v="0"/>
    <x v="0"/>
    <n v="17.82"/>
    <n v="1.75"/>
  </r>
  <r>
    <x v="0"/>
    <x v="0"/>
    <x v="2"/>
    <x v="0"/>
    <x v="0"/>
    <n v="18.7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38" firstHeaderRow="0" firstDataRow="1" firstDataCol="1"/>
  <pivotFields count="7"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sd="0" x="0"/>
        <item x="3"/>
        <item sd="0" x="1"/>
        <item x="2"/>
        <item t="default"/>
      </items>
    </pivotField>
    <pivotField axis="axisRow" showAll="0">
      <items count="3">
        <item sd="0" x="0"/>
        <item sd="0" x="1"/>
        <item t="default"/>
      </items>
    </pivotField>
    <pivotField axis="axisRow" showAll="0">
      <items count="7">
        <item x="3"/>
        <item x="0"/>
        <item x="1"/>
        <item x="2"/>
        <item x="5"/>
        <item x="4"/>
        <item t="default"/>
      </items>
    </pivotField>
    <pivotField showAll="0"/>
    <pivotField dataField="1" showAll="0"/>
  </pivotFields>
  <rowFields count="5">
    <field x="0"/>
    <field x="1"/>
    <field x="2"/>
    <field x="3"/>
    <field x="4"/>
  </rowFields>
  <rowItems count="35">
    <i>
      <x/>
    </i>
    <i r="1">
      <x/>
    </i>
    <i r="2">
      <x/>
    </i>
    <i r="2">
      <x v="1"/>
    </i>
    <i r="3">
      <x/>
    </i>
    <i r="3">
      <x v="1"/>
    </i>
    <i r="2">
      <x v="2"/>
    </i>
    <i r="2">
      <x v="3"/>
    </i>
    <i r="3">
      <x/>
    </i>
    <i r="3">
      <x v="1"/>
    </i>
    <i r="1">
      <x v="1"/>
    </i>
    <i r="2">
      <x/>
    </i>
    <i r="2">
      <x v="1"/>
    </i>
    <i r="3">
      <x/>
    </i>
    <i r="3">
      <x v="1"/>
    </i>
    <i r="2">
      <x v="2"/>
    </i>
    <i r="2">
      <x v="3"/>
    </i>
    <i r="3">
      <x v="1"/>
    </i>
    <i>
      <x v="1"/>
    </i>
    <i r="1">
      <x/>
    </i>
    <i r="2">
      <x/>
    </i>
    <i r="2">
      <x v="1"/>
    </i>
    <i r="3">
      <x/>
    </i>
    <i r="2">
      <x v="2"/>
    </i>
    <i r="2">
      <x v="3"/>
    </i>
    <i r="3">
      <x v="1"/>
    </i>
    <i r="1">
      <x v="1"/>
    </i>
    <i r="2">
      <x/>
    </i>
    <i r="2">
      <x v="1"/>
    </i>
    <i r="3">
      <x/>
    </i>
    <i r="3">
      <x v="1"/>
    </i>
    <i r="2">
      <x v="2"/>
    </i>
    <i r="2">
      <x v="3"/>
    </i>
    <i r="3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ip" fld="6" baseField="0" baseItem="0"/>
    <dataField name="Average of tip2" fld="6" subtotal="average" baseField="0" baseItem="1"/>
    <dataField name="Count of tip3" fld="6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8"/>
  <sheetViews>
    <sheetView zoomScale="85" zoomScaleNormal="85" workbookViewId="0">
      <selection activeCell="M11" sqref="M11"/>
    </sheetView>
  </sheetViews>
  <sheetFormatPr defaultRowHeight="14.4" x14ac:dyDescent="0.3"/>
  <cols>
    <col min="1" max="1" width="14.5546875" bestFit="1" customWidth="1"/>
    <col min="2" max="2" width="10.21875" customWidth="1"/>
    <col min="3" max="3" width="14.77734375" bestFit="1" customWidth="1"/>
    <col min="4" max="4" width="12.6640625" bestFit="1" customWidth="1"/>
  </cols>
  <sheetData>
    <row r="3" spans="1:4" x14ac:dyDescent="0.3">
      <c r="A3" s="10" t="s">
        <v>51</v>
      </c>
      <c r="B3" t="s">
        <v>60</v>
      </c>
      <c r="C3" t="s">
        <v>61</v>
      </c>
      <c r="D3" t="s">
        <v>62</v>
      </c>
    </row>
    <row r="4" spans="1:4" x14ac:dyDescent="0.3">
      <c r="A4" s="11" t="s">
        <v>10</v>
      </c>
      <c r="B4" s="12">
        <v>246.50999999999996</v>
      </c>
      <c r="C4" s="12">
        <v>2.8334482758620685</v>
      </c>
      <c r="D4" s="12">
        <v>87</v>
      </c>
    </row>
    <row r="5" spans="1:4" x14ac:dyDescent="0.3">
      <c r="A5" s="13" t="s">
        <v>12</v>
      </c>
      <c r="B5" s="12">
        <v>149.77000000000001</v>
      </c>
      <c r="C5" s="12">
        <v>2.7735185185185185</v>
      </c>
      <c r="D5" s="12">
        <v>54</v>
      </c>
    </row>
    <row r="6" spans="1:4" x14ac:dyDescent="0.3">
      <c r="A6" s="14" t="s">
        <v>14</v>
      </c>
      <c r="B6" s="12">
        <v>46.61</v>
      </c>
      <c r="C6" s="12">
        <v>3.3292857142857142</v>
      </c>
      <c r="D6" s="12">
        <v>14</v>
      </c>
    </row>
    <row r="7" spans="1:4" x14ac:dyDescent="0.3">
      <c r="A7" s="14" t="s">
        <v>16</v>
      </c>
      <c r="B7" s="12">
        <v>6.25</v>
      </c>
      <c r="C7" s="12">
        <v>3.125</v>
      </c>
      <c r="D7" s="12">
        <v>2</v>
      </c>
    </row>
    <row r="8" spans="1:4" x14ac:dyDescent="0.3">
      <c r="A8" s="15" t="s">
        <v>19</v>
      </c>
      <c r="B8" s="12">
        <v>3.25</v>
      </c>
      <c r="C8" s="12">
        <v>3.25</v>
      </c>
      <c r="D8" s="12">
        <v>1</v>
      </c>
    </row>
    <row r="9" spans="1:4" x14ac:dyDescent="0.3">
      <c r="A9" s="15" t="s">
        <v>18</v>
      </c>
      <c r="B9" s="12">
        <v>3</v>
      </c>
      <c r="C9" s="12">
        <v>3</v>
      </c>
      <c r="D9" s="12">
        <v>1</v>
      </c>
    </row>
    <row r="10" spans="1:4" x14ac:dyDescent="0.3">
      <c r="A10" s="14" t="s">
        <v>15</v>
      </c>
      <c r="B10" s="12">
        <v>35.42</v>
      </c>
      <c r="C10" s="12">
        <v>2.7246153846153849</v>
      </c>
      <c r="D10" s="12">
        <v>13</v>
      </c>
    </row>
    <row r="11" spans="1:4" x14ac:dyDescent="0.3">
      <c r="A11" s="14" t="s">
        <v>17</v>
      </c>
      <c r="B11" s="12">
        <v>61.489999999999995</v>
      </c>
      <c r="C11" s="12">
        <v>2.4596</v>
      </c>
      <c r="D11" s="12">
        <v>25</v>
      </c>
    </row>
    <row r="12" spans="1:4" x14ac:dyDescent="0.3">
      <c r="A12" s="15" t="s">
        <v>19</v>
      </c>
      <c r="B12" s="12">
        <v>3</v>
      </c>
      <c r="C12" s="12">
        <v>3</v>
      </c>
      <c r="D12" s="12">
        <v>1</v>
      </c>
    </row>
    <row r="13" spans="1:4" x14ac:dyDescent="0.3">
      <c r="A13" s="15" t="s">
        <v>18</v>
      </c>
      <c r="B13" s="12">
        <v>58.49</v>
      </c>
      <c r="C13" s="12">
        <v>2.4370833333333333</v>
      </c>
      <c r="D13" s="12">
        <v>24</v>
      </c>
    </row>
    <row r="14" spans="1:4" x14ac:dyDescent="0.3">
      <c r="A14" s="13" t="s">
        <v>13</v>
      </c>
      <c r="B14" s="12">
        <v>96.74</v>
      </c>
      <c r="C14" s="12">
        <v>2.9315151515151512</v>
      </c>
      <c r="D14" s="12">
        <v>33</v>
      </c>
    </row>
    <row r="15" spans="1:4" x14ac:dyDescent="0.3">
      <c r="A15" s="14" t="s">
        <v>14</v>
      </c>
      <c r="B15" s="12">
        <v>14</v>
      </c>
      <c r="C15" s="12">
        <v>3.5</v>
      </c>
      <c r="D15" s="12">
        <v>4</v>
      </c>
    </row>
    <row r="16" spans="1:4" x14ac:dyDescent="0.3">
      <c r="A16" s="14" t="s">
        <v>16</v>
      </c>
      <c r="B16" s="12">
        <v>18.78</v>
      </c>
      <c r="C16" s="12">
        <v>2.6828571428571428</v>
      </c>
      <c r="D16" s="12">
        <v>7</v>
      </c>
    </row>
    <row r="17" spans="1:4" x14ac:dyDescent="0.3">
      <c r="A17" s="15" t="s">
        <v>19</v>
      </c>
      <c r="B17" s="12">
        <v>10.8</v>
      </c>
      <c r="C17" s="12">
        <v>2.7</v>
      </c>
      <c r="D17" s="12">
        <v>4</v>
      </c>
    </row>
    <row r="18" spans="1:4" x14ac:dyDescent="0.3">
      <c r="A18" s="15" t="s">
        <v>18</v>
      </c>
      <c r="B18" s="12">
        <v>7.98</v>
      </c>
      <c r="C18" s="12">
        <v>2.66</v>
      </c>
      <c r="D18" s="12">
        <v>3</v>
      </c>
    </row>
    <row r="19" spans="1:4" x14ac:dyDescent="0.3">
      <c r="A19" s="14" t="s">
        <v>15</v>
      </c>
      <c r="B19" s="12">
        <v>43.030000000000008</v>
      </c>
      <c r="C19" s="12">
        <v>2.8686666666666674</v>
      </c>
      <c r="D19" s="12">
        <v>15</v>
      </c>
    </row>
    <row r="20" spans="1:4" x14ac:dyDescent="0.3">
      <c r="A20" s="14" t="s">
        <v>17</v>
      </c>
      <c r="B20" s="12">
        <v>20.930000000000003</v>
      </c>
      <c r="C20" s="12">
        <v>2.9900000000000007</v>
      </c>
      <c r="D20" s="12">
        <v>7</v>
      </c>
    </row>
    <row r="21" spans="1:4" x14ac:dyDescent="0.3">
      <c r="A21" s="15" t="s">
        <v>18</v>
      </c>
      <c r="B21" s="12">
        <v>20.930000000000003</v>
      </c>
      <c r="C21" s="12">
        <v>2.9900000000000007</v>
      </c>
      <c r="D21" s="12">
        <v>7</v>
      </c>
    </row>
    <row r="22" spans="1:4" x14ac:dyDescent="0.3">
      <c r="A22" s="11" t="s">
        <v>11</v>
      </c>
      <c r="B22" s="12">
        <v>485.07000000000005</v>
      </c>
      <c r="C22" s="12">
        <v>3.0896178343949048</v>
      </c>
      <c r="D22" s="12">
        <v>157</v>
      </c>
    </row>
    <row r="23" spans="1:4" x14ac:dyDescent="0.3">
      <c r="A23" s="13" t="s">
        <v>12</v>
      </c>
      <c r="B23" s="12">
        <v>302.00000000000006</v>
      </c>
      <c r="C23" s="12">
        <v>3.1134020618556706</v>
      </c>
      <c r="D23" s="12">
        <v>97</v>
      </c>
    </row>
    <row r="24" spans="1:4" x14ac:dyDescent="0.3">
      <c r="A24" s="14" t="s">
        <v>14</v>
      </c>
      <c r="B24" s="12">
        <v>133.96000000000004</v>
      </c>
      <c r="C24" s="12">
        <v>3.1153488372093032</v>
      </c>
      <c r="D24" s="12">
        <v>43</v>
      </c>
    </row>
    <row r="25" spans="1:4" x14ac:dyDescent="0.3">
      <c r="A25" s="14" t="s">
        <v>16</v>
      </c>
      <c r="B25" s="12">
        <v>5</v>
      </c>
      <c r="C25" s="12">
        <v>2.5</v>
      </c>
      <c r="D25" s="12">
        <v>2</v>
      </c>
    </row>
    <row r="26" spans="1:4" x14ac:dyDescent="0.3">
      <c r="A26" s="15" t="s">
        <v>19</v>
      </c>
      <c r="B26" s="12">
        <v>5</v>
      </c>
      <c r="C26" s="12">
        <v>2.5</v>
      </c>
      <c r="D26" s="12">
        <v>2</v>
      </c>
    </row>
    <row r="27" spans="1:4" x14ac:dyDescent="0.3">
      <c r="A27" s="14" t="s">
        <v>15</v>
      </c>
      <c r="B27" s="12">
        <v>104.21000000000001</v>
      </c>
      <c r="C27" s="12">
        <v>3.2565625000000002</v>
      </c>
      <c r="D27" s="12">
        <v>32</v>
      </c>
    </row>
    <row r="28" spans="1:4" x14ac:dyDescent="0.3">
      <c r="A28" s="14" t="s">
        <v>17</v>
      </c>
      <c r="B28" s="12">
        <v>58.83</v>
      </c>
      <c r="C28" s="12">
        <v>2.9415</v>
      </c>
      <c r="D28" s="12">
        <v>20</v>
      </c>
    </row>
    <row r="29" spans="1:4" x14ac:dyDescent="0.3">
      <c r="A29" s="15" t="s">
        <v>18</v>
      </c>
      <c r="B29" s="12">
        <v>58.83</v>
      </c>
      <c r="C29" s="12">
        <v>2.9415</v>
      </c>
      <c r="D29" s="12">
        <v>20</v>
      </c>
    </row>
    <row r="30" spans="1:4" x14ac:dyDescent="0.3">
      <c r="A30" s="13" t="s">
        <v>13</v>
      </c>
      <c r="B30" s="12">
        <v>183.07000000000002</v>
      </c>
      <c r="C30" s="12">
        <v>3.051166666666667</v>
      </c>
      <c r="D30" s="12">
        <v>60</v>
      </c>
    </row>
    <row r="31" spans="1:4" x14ac:dyDescent="0.3">
      <c r="A31" s="14" t="s">
        <v>14</v>
      </c>
      <c r="B31" s="12">
        <v>52.82</v>
      </c>
      <c r="C31" s="12">
        <v>3.5213333333333332</v>
      </c>
      <c r="D31" s="12">
        <v>15</v>
      </c>
    </row>
    <row r="32" spans="1:4" x14ac:dyDescent="0.3">
      <c r="A32" s="14" t="s">
        <v>16</v>
      </c>
      <c r="B32" s="12">
        <v>21.93</v>
      </c>
      <c r="C32" s="12">
        <v>2.74125</v>
      </c>
      <c r="D32" s="12">
        <v>8</v>
      </c>
    </row>
    <row r="33" spans="1:4" x14ac:dyDescent="0.3">
      <c r="A33" s="15" t="s">
        <v>19</v>
      </c>
      <c r="B33" s="12">
        <v>16.23</v>
      </c>
      <c r="C33" s="12">
        <v>3.246</v>
      </c>
      <c r="D33" s="12">
        <v>5</v>
      </c>
    </row>
    <row r="34" spans="1:4" x14ac:dyDescent="0.3">
      <c r="A34" s="15" t="s">
        <v>18</v>
      </c>
      <c r="B34" s="12">
        <v>5.7</v>
      </c>
      <c r="C34" s="12">
        <v>1.9000000000000001</v>
      </c>
      <c r="D34" s="12">
        <v>3</v>
      </c>
    </row>
    <row r="35" spans="1:4" x14ac:dyDescent="0.3">
      <c r="A35" s="14" t="s">
        <v>15</v>
      </c>
      <c r="B35" s="12">
        <v>77.739999999999981</v>
      </c>
      <c r="C35" s="12">
        <v>2.8792592592592587</v>
      </c>
      <c r="D35" s="12">
        <v>27</v>
      </c>
    </row>
    <row r="36" spans="1:4" x14ac:dyDescent="0.3">
      <c r="A36" s="14" t="s">
        <v>17</v>
      </c>
      <c r="B36" s="12">
        <v>30.58</v>
      </c>
      <c r="C36" s="12">
        <v>3.0579999999999998</v>
      </c>
      <c r="D36" s="12">
        <v>10</v>
      </c>
    </row>
    <row r="37" spans="1:4" x14ac:dyDescent="0.3">
      <c r="A37" s="15" t="s">
        <v>18</v>
      </c>
      <c r="B37" s="12">
        <v>30.58</v>
      </c>
      <c r="C37" s="12">
        <v>3.0579999999999998</v>
      </c>
      <c r="D37" s="12">
        <v>10</v>
      </c>
    </row>
    <row r="38" spans="1:4" x14ac:dyDescent="0.3">
      <c r="A38" s="11" t="s">
        <v>52</v>
      </c>
      <c r="B38" s="12">
        <v>731.5799999999997</v>
      </c>
      <c r="C38" s="12">
        <v>2.9982786885245889</v>
      </c>
      <c r="D38" s="12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235" workbookViewId="0">
      <selection activeCell="H245" sqref="H245"/>
    </sheetView>
  </sheetViews>
  <sheetFormatPr defaultRowHeight="14.4" x14ac:dyDescent="0.3"/>
  <cols>
    <col min="1" max="1" width="14.6640625" customWidth="1"/>
    <col min="2" max="2" width="19.109375" customWidth="1"/>
    <col min="3" max="4" width="19" customWidth="1"/>
    <col min="5" max="5" width="16" customWidth="1"/>
    <col min="6" max="6" width="17.109375" customWidth="1"/>
    <col min="7" max="7" width="16.21875" customWidth="1"/>
  </cols>
  <sheetData>
    <row r="1" spans="1:7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t="s">
        <v>10</v>
      </c>
      <c r="B2" t="s">
        <v>12</v>
      </c>
      <c r="C2" t="s">
        <v>14</v>
      </c>
      <c r="D2" t="s">
        <v>19</v>
      </c>
      <c r="E2">
        <v>2</v>
      </c>
      <c r="F2">
        <v>16.989999999999998</v>
      </c>
      <c r="G2" s="8">
        <v>1.01</v>
      </c>
    </row>
    <row r="3" spans="1:7" x14ac:dyDescent="0.3">
      <c r="A3" t="s">
        <v>11</v>
      </c>
      <c r="B3" t="s">
        <v>12</v>
      </c>
      <c r="C3" t="s">
        <v>14</v>
      </c>
      <c r="D3" t="s">
        <v>19</v>
      </c>
      <c r="E3">
        <v>3</v>
      </c>
      <c r="F3">
        <v>10.34</v>
      </c>
      <c r="G3" s="8">
        <v>1.66</v>
      </c>
    </row>
    <row r="4" spans="1:7" x14ac:dyDescent="0.3">
      <c r="A4" t="s">
        <v>11</v>
      </c>
      <c r="B4" t="s">
        <v>12</v>
      </c>
      <c r="C4" t="s">
        <v>14</v>
      </c>
      <c r="D4" t="s">
        <v>19</v>
      </c>
      <c r="E4">
        <v>3</v>
      </c>
      <c r="F4">
        <v>21.01</v>
      </c>
      <c r="G4" s="8">
        <v>3.5</v>
      </c>
    </row>
    <row r="5" spans="1:7" x14ac:dyDescent="0.3">
      <c r="A5" t="s">
        <v>11</v>
      </c>
      <c r="B5" t="s">
        <v>12</v>
      </c>
      <c r="C5" t="s">
        <v>14</v>
      </c>
      <c r="D5" t="s">
        <v>19</v>
      </c>
      <c r="E5">
        <v>2</v>
      </c>
      <c r="F5">
        <v>23.68</v>
      </c>
      <c r="G5" s="8">
        <v>3.31</v>
      </c>
    </row>
    <row r="6" spans="1:7" x14ac:dyDescent="0.3">
      <c r="A6" t="s">
        <v>10</v>
      </c>
      <c r="B6" t="s">
        <v>12</v>
      </c>
      <c r="C6" t="s">
        <v>14</v>
      </c>
      <c r="D6" t="s">
        <v>19</v>
      </c>
      <c r="E6">
        <v>4</v>
      </c>
      <c r="F6">
        <v>24.59</v>
      </c>
      <c r="G6" s="8">
        <v>3.61</v>
      </c>
    </row>
    <row r="7" spans="1:7" x14ac:dyDescent="0.3">
      <c r="A7" t="s">
        <v>11</v>
      </c>
      <c r="B7" t="s">
        <v>12</v>
      </c>
      <c r="C7" t="s">
        <v>14</v>
      </c>
      <c r="D7" t="s">
        <v>19</v>
      </c>
      <c r="E7">
        <v>4</v>
      </c>
      <c r="F7">
        <v>25.29</v>
      </c>
      <c r="G7" s="8">
        <v>4.71</v>
      </c>
    </row>
    <row r="8" spans="1:7" x14ac:dyDescent="0.3">
      <c r="A8" t="s">
        <v>11</v>
      </c>
      <c r="B8" t="s">
        <v>12</v>
      </c>
      <c r="C8" t="s">
        <v>14</v>
      </c>
      <c r="D8" t="s">
        <v>19</v>
      </c>
      <c r="E8">
        <v>2</v>
      </c>
      <c r="F8">
        <v>8.77</v>
      </c>
      <c r="G8" s="8">
        <v>2</v>
      </c>
    </row>
    <row r="9" spans="1:7" x14ac:dyDescent="0.3">
      <c r="A9" t="s">
        <v>11</v>
      </c>
      <c r="B9" t="s">
        <v>12</v>
      </c>
      <c r="C9" t="s">
        <v>14</v>
      </c>
      <c r="D9" t="s">
        <v>19</v>
      </c>
      <c r="E9">
        <v>4</v>
      </c>
      <c r="F9">
        <v>26.88</v>
      </c>
      <c r="G9" s="8">
        <v>3.12</v>
      </c>
    </row>
    <row r="10" spans="1:7" x14ac:dyDescent="0.3">
      <c r="A10" t="s">
        <v>11</v>
      </c>
      <c r="B10" t="s">
        <v>12</v>
      </c>
      <c r="C10" t="s">
        <v>14</v>
      </c>
      <c r="D10" t="s">
        <v>19</v>
      </c>
      <c r="E10">
        <v>2</v>
      </c>
      <c r="F10">
        <v>15.04</v>
      </c>
      <c r="G10" s="8">
        <v>1.96</v>
      </c>
    </row>
    <row r="11" spans="1:7" x14ac:dyDescent="0.3">
      <c r="A11" t="s">
        <v>11</v>
      </c>
      <c r="B11" t="s">
        <v>12</v>
      </c>
      <c r="C11" t="s">
        <v>14</v>
      </c>
      <c r="D11" t="s">
        <v>19</v>
      </c>
      <c r="E11">
        <v>2</v>
      </c>
      <c r="F11">
        <v>14.78</v>
      </c>
      <c r="G11" s="8">
        <v>3.23</v>
      </c>
    </row>
    <row r="12" spans="1:7" x14ac:dyDescent="0.3">
      <c r="A12" t="s">
        <v>11</v>
      </c>
      <c r="B12" t="s">
        <v>12</v>
      </c>
      <c r="C12" t="s">
        <v>14</v>
      </c>
      <c r="D12" t="s">
        <v>19</v>
      </c>
      <c r="E12">
        <v>2</v>
      </c>
      <c r="F12">
        <v>10.27</v>
      </c>
      <c r="G12" s="8">
        <v>1.71</v>
      </c>
    </row>
    <row r="13" spans="1:7" x14ac:dyDescent="0.3">
      <c r="A13" t="s">
        <v>10</v>
      </c>
      <c r="B13" t="s">
        <v>12</v>
      </c>
      <c r="C13" t="s">
        <v>14</v>
      </c>
      <c r="D13" t="s">
        <v>19</v>
      </c>
      <c r="E13">
        <v>4</v>
      </c>
      <c r="F13">
        <v>35.26</v>
      </c>
      <c r="G13" s="8">
        <v>5</v>
      </c>
    </row>
    <row r="14" spans="1:7" x14ac:dyDescent="0.3">
      <c r="A14" t="s">
        <v>11</v>
      </c>
      <c r="B14" t="s">
        <v>12</v>
      </c>
      <c r="C14" t="s">
        <v>14</v>
      </c>
      <c r="D14" t="s">
        <v>19</v>
      </c>
      <c r="E14">
        <v>2</v>
      </c>
      <c r="F14">
        <v>15.42</v>
      </c>
      <c r="G14" s="8">
        <v>1.57</v>
      </c>
    </row>
    <row r="15" spans="1:7" x14ac:dyDescent="0.3">
      <c r="A15" t="s">
        <v>11</v>
      </c>
      <c r="B15" t="s">
        <v>12</v>
      </c>
      <c r="C15" t="s">
        <v>14</v>
      </c>
      <c r="D15" t="s">
        <v>19</v>
      </c>
      <c r="E15">
        <v>4</v>
      </c>
      <c r="F15">
        <v>18.43</v>
      </c>
      <c r="G15" s="8">
        <v>3</v>
      </c>
    </row>
    <row r="16" spans="1:7" x14ac:dyDescent="0.3">
      <c r="A16" t="s">
        <v>10</v>
      </c>
      <c r="B16" t="s">
        <v>12</v>
      </c>
      <c r="C16" t="s">
        <v>14</v>
      </c>
      <c r="D16" t="s">
        <v>19</v>
      </c>
      <c r="E16">
        <v>2</v>
      </c>
      <c r="F16">
        <v>14.83</v>
      </c>
      <c r="G16" s="8">
        <v>3.02</v>
      </c>
    </row>
    <row r="17" spans="1:7" x14ac:dyDescent="0.3">
      <c r="A17" t="s">
        <v>11</v>
      </c>
      <c r="B17" t="s">
        <v>12</v>
      </c>
      <c r="C17" t="s">
        <v>14</v>
      </c>
      <c r="D17" t="s">
        <v>19</v>
      </c>
      <c r="E17">
        <v>2</v>
      </c>
      <c r="F17">
        <v>21.58</v>
      </c>
      <c r="G17" s="8">
        <v>3.92</v>
      </c>
    </row>
    <row r="18" spans="1:7" x14ac:dyDescent="0.3">
      <c r="A18" t="s">
        <v>10</v>
      </c>
      <c r="B18" t="s">
        <v>12</v>
      </c>
      <c r="C18" t="s">
        <v>14</v>
      </c>
      <c r="D18" t="s">
        <v>19</v>
      </c>
      <c r="E18">
        <v>3</v>
      </c>
      <c r="F18">
        <v>10.33</v>
      </c>
      <c r="G18" s="8">
        <v>1.67</v>
      </c>
    </row>
    <row r="19" spans="1:7" x14ac:dyDescent="0.3">
      <c r="A19" t="s">
        <v>11</v>
      </c>
      <c r="B19" t="s">
        <v>12</v>
      </c>
      <c r="C19" t="s">
        <v>14</v>
      </c>
      <c r="D19" t="s">
        <v>19</v>
      </c>
      <c r="E19">
        <v>3</v>
      </c>
      <c r="F19">
        <v>16.29</v>
      </c>
      <c r="G19" s="8">
        <v>3.71</v>
      </c>
    </row>
    <row r="20" spans="1:7" x14ac:dyDescent="0.3">
      <c r="A20" t="s">
        <v>10</v>
      </c>
      <c r="B20" t="s">
        <v>12</v>
      </c>
      <c r="C20" t="s">
        <v>14</v>
      </c>
      <c r="D20" t="s">
        <v>19</v>
      </c>
      <c r="E20">
        <v>3</v>
      </c>
      <c r="F20">
        <v>16.97</v>
      </c>
      <c r="G20" s="8">
        <v>3.5</v>
      </c>
    </row>
    <row r="21" spans="1:7" x14ac:dyDescent="0.3">
      <c r="A21" t="s">
        <v>11</v>
      </c>
      <c r="B21" t="s">
        <v>12</v>
      </c>
      <c r="C21" t="s">
        <v>15</v>
      </c>
      <c r="D21" t="s">
        <v>19</v>
      </c>
      <c r="E21">
        <v>3</v>
      </c>
      <c r="F21">
        <v>20.65</v>
      </c>
      <c r="G21" s="8">
        <v>3.35</v>
      </c>
    </row>
    <row r="22" spans="1:7" x14ac:dyDescent="0.3">
      <c r="A22" t="s">
        <v>11</v>
      </c>
      <c r="B22" t="s">
        <v>12</v>
      </c>
      <c r="C22" t="s">
        <v>15</v>
      </c>
      <c r="D22" t="s">
        <v>19</v>
      </c>
      <c r="E22">
        <v>2</v>
      </c>
      <c r="F22">
        <v>17.920000000000002</v>
      </c>
      <c r="G22" s="8">
        <v>4.08</v>
      </c>
    </row>
    <row r="23" spans="1:7" x14ac:dyDescent="0.3">
      <c r="A23" t="s">
        <v>10</v>
      </c>
      <c r="B23" t="s">
        <v>12</v>
      </c>
      <c r="C23" t="s">
        <v>15</v>
      </c>
      <c r="D23" t="s">
        <v>19</v>
      </c>
      <c r="E23">
        <v>2</v>
      </c>
      <c r="F23">
        <v>20.29</v>
      </c>
      <c r="G23" s="8">
        <v>2.75</v>
      </c>
    </row>
    <row r="24" spans="1:7" x14ac:dyDescent="0.3">
      <c r="A24" t="s">
        <v>10</v>
      </c>
      <c r="B24" t="s">
        <v>12</v>
      </c>
      <c r="C24" t="s">
        <v>15</v>
      </c>
      <c r="D24" t="s">
        <v>19</v>
      </c>
      <c r="E24">
        <v>2</v>
      </c>
      <c r="F24">
        <v>15.77</v>
      </c>
      <c r="G24" s="8">
        <v>2.23</v>
      </c>
    </row>
    <row r="25" spans="1:7" x14ac:dyDescent="0.3">
      <c r="A25" t="s">
        <v>11</v>
      </c>
      <c r="B25" t="s">
        <v>12</v>
      </c>
      <c r="C25" t="s">
        <v>15</v>
      </c>
      <c r="D25" t="s">
        <v>19</v>
      </c>
      <c r="E25">
        <v>4</v>
      </c>
      <c r="F25">
        <v>39.42</v>
      </c>
      <c r="G25" s="8">
        <v>7.58</v>
      </c>
    </row>
    <row r="26" spans="1:7" x14ac:dyDescent="0.3">
      <c r="A26" t="s">
        <v>11</v>
      </c>
      <c r="B26" t="s">
        <v>12</v>
      </c>
      <c r="C26" t="s">
        <v>15</v>
      </c>
      <c r="D26" t="s">
        <v>19</v>
      </c>
      <c r="E26">
        <v>2</v>
      </c>
      <c r="F26">
        <v>19.82</v>
      </c>
      <c r="G26" s="8">
        <v>3.18</v>
      </c>
    </row>
    <row r="27" spans="1:7" x14ac:dyDescent="0.3">
      <c r="A27" t="s">
        <v>11</v>
      </c>
      <c r="B27" t="s">
        <v>12</v>
      </c>
      <c r="C27" t="s">
        <v>15</v>
      </c>
      <c r="D27" t="s">
        <v>19</v>
      </c>
      <c r="E27">
        <v>4</v>
      </c>
      <c r="F27">
        <v>17.809999999999999</v>
      </c>
      <c r="G27" s="8">
        <v>2.34</v>
      </c>
    </row>
    <row r="28" spans="1:7" x14ac:dyDescent="0.3">
      <c r="A28" t="s">
        <v>11</v>
      </c>
      <c r="B28" t="s">
        <v>12</v>
      </c>
      <c r="C28" t="s">
        <v>15</v>
      </c>
      <c r="D28" t="s">
        <v>19</v>
      </c>
      <c r="E28">
        <v>2</v>
      </c>
      <c r="F28">
        <v>13.37</v>
      </c>
      <c r="G28" s="8">
        <v>2</v>
      </c>
    </row>
    <row r="29" spans="1:7" x14ac:dyDescent="0.3">
      <c r="A29" t="s">
        <v>11</v>
      </c>
      <c r="B29" t="s">
        <v>12</v>
      </c>
      <c r="C29" t="s">
        <v>15</v>
      </c>
      <c r="D29" t="s">
        <v>19</v>
      </c>
      <c r="E29">
        <v>2</v>
      </c>
      <c r="F29">
        <v>12.69</v>
      </c>
      <c r="G29" s="8">
        <v>2</v>
      </c>
    </row>
    <row r="30" spans="1:7" x14ac:dyDescent="0.3">
      <c r="A30" t="s">
        <v>11</v>
      </c>
      <c r="B30" t="s">
        <v>12</v>
      </c>
      <c r="C30" t="s">
        <v>15</v>
      </c>
      <c r="D30" t="s">
        <v>19</v>
      </c>
      <c r="E30">
        <v>2</v>
      </c>
      <c r="F30">
        <v>21.7</v>
      </c>
      <c r="G30" s="8">
        <v>4.3</v>
      </c>
    </row>
    <row r="31" spans="1:7" x14ac:dyDescent="0.3">
      <c r="A31" t="s">
        <v>10</v>
      </c>
      <c r="B31" t="s">
        <v>12</v>
      </c>
      <c r="C31" t="s">
        <v>15</v>
      </c>
      <c r="D31" t="s">
        <v>19</v>
      </c>
      <c r="E31">
        <v>2</v>
      </c>
      <c r="F31">
        <v>19.649999999999999</v>
      </c>
      <c r="G31" s="8">
        <v>3</v>
      </c>
    </row>
    <row r="32" spans="1:7" x14ac:dyDescent="0.3">
      <c r="A32" t="s">
        <v>11</v>
      </c>
      <c r="B32" t="s">
        <v>12</v>
      </c>
      <c r="C32" t="s">
        <v>15</v>
      </c>
      <c r="D32" t="s">
        <v>19</v>
      </c>
      <c r="E32">
        <v>2</v>
      </c>
      <c r="F32">
        <v>9.5500000000000007</v>
      </c>
      <c r="G32" s="8">
        <v>1.45</v>
      </c>
    </row>
    <row r="33" spans="1:7" x14ac:dyDescent="0.3">
      <c r="A33" t="s">
        <v>11</v>
      </c>
      <c r="B33" t="s">
        <v>12</v>
      </c>
      <c r="C33" t="s">
        <v>15</v>
      </c>
      <c r="D33" t="s">
        <v>19</v>
      </c>
      <c r="E33">
        <v>4</v>
      </c>
      <c r="F33">
        <v>18.350000000000001</v>
      </c>
      <c r="G33" s="8">
        <v>2.5</v>
      </c>
    </row>
    <row r="34" spans="1:7" x14ac:dyDescent="0.3">
      <c r="A34" t="s">
        <v>10</v>
      </c>
      <c r="B34" t="s">
        <v>12</v>
      </c>
      <c r="C34" t="s">
        <v>15</v>
      </c>
      <c r="D34" t="s">
        <v>19</v>
      </c>
      <c r="E34">
        <v>2</v>
      </c>
      <c r="F34">
        <v>15.06</v>
      </c>
      <c r="G34" s="8">
        <v>3</v>
      </c>
    </row>
    <row r="35" spans="1:7" x14ac:dyDescent="0.3">
      <c r="A35" t="s">
        <v>10</v>
      </c>
      <c r="B35" t="s">
        <v>12</v>
      </c>
      <c r="C35" t="s">
        <v>15</v>
      </c>
      <c r="D35" t="s">
        <v>19</v>
      </c>
      <c r="E35">
        <v>4</v>
      </c>
      <c r="F35">
        <v>20.69</v>
      </c>
      <c r="G35" s="8">
        <v>2.4500000000000002</v>
      </c>
    </row>
    <row r="36" spans="1:7" x14ac:dyDescent="0.3">
      <c r="A36" t="s">
        <v>11</v>
      </c>
      <c r="B36" t="s">
        <v>12</v>
      </c>
      <c r="C36" t="s">
        <v>15</v>
      </c>
      <c r="D36" t="s">
        <v>19</v>
      </c>
      <c r="E36">
        <v>2</v>
      </c>
      <c r="F36">
        <v>17.78</v>
      </c>
      <c r="G36" s="8">
        <v>3.27</v>
      </c>
    </row>
    <row r="37" spans="1:7" x14ac:dyDescent="0.3">
      <c r="A37" t="s">
        <v>11</v>
      </c>
      <c r="B37" t="s">
        <v>12</v>
      </c>
      <c r="C37" t="s">
        <v>15</v>
      </c>
      <c r="D37" t="s">
        <v>19</v>
      </c>
      <c r="E37">
        <v>3</v>
      </c>
      <c r="F37">
        <v>24.06</v>
      </c>
      <c r="G37" s="8">
        <v>3.6</v>
      </c>
    </row>
    <row r="38" spans="1:7" x14ac:dyDescent="0.3">
      <c r="A38" t="s">
        <v>11</v>
      </c>
      <c r="B38" t="s">
        <v>12</v>
      </c>
      <c r="C38" t="s">
        <v>15</v>
      </c>
      <c r="D38" t="s">
        <v>19</v>
      </c>
      <c r="E38">
        <v>3</v>
      </c>
      <c r="F38">
        <v>16.309999999999999</v>
      </c>
      <c r="G38" s="8">
        <v>2</v>
      </c>
    </row>
    <row r="39" spans="1:7" x14ac:dyDescent="0.3">
      <c r="A39" t="s">
        <v>10</v>
      </c>
      <c r="B39" t="s">
        <v>12</v>
      </c>
      <c r="C39" t="s">
        <v>15</v>
      </c>
      <c r="D39" t="s">
        <v>19</v>
      </c>
      <c r="E39">
        <v>3</v>
      </c>
      <c r="F39">
        <v>16.93</v>
      </c>
      <c r="G39" s="8">
        <v>3.07</v>
      </c>
    </row>
    <row r="40" spans="1:7" x14ac:dyDescent="0.3">
      <c r="A40" t="s">
        <v>11</v>
      </c>
      <c r="B40" t="s">
        <v>12</v>
      </c>
      <c r="C40" t="s">
        <v>15</v>
      </c>
      <c r="D40" t="s">
        <v>19</v>
      </c>
      <c r="E40">
        <v>3</v>
      </c>
      <c r="F40">
        <v>18.690000000000001</v>
      </c>
      <c r="G40" s="8">
        <v>2.31</v>
      </c>
    </row>
    <row r="41" spans="1:7" x14ac:dyDescent="0.3">
      <c r="A41" t="s">
        <v>11</v>
      </c>
      <c r="B41" t="s">
        <v>12</v>
      </c>
      <c r="C41" t="s">
        <v>15</v>
      </c>
      <c r="D41" t="s">
        <v>19</v>
      </c>
      <c r="E41">
        <v>3</v>
      </c>
      <c r="F41">
        <v>31.27</v>
      </c>
      <c r="G41" s="8">
        <v>5</v>
      </c>
    </row>
    <row r="42" spans="1:7" x14ac:dyDescent="0.3">
      <c r="A42" t="s">
        <v>11</v>
      </c>
      <c r="B42" t="s">
        <v>12</v>
      </c>
      <c r="C42" t="s">
        <v>15</v>
      </c>
      <c r="D42" t="s">
        <v>19</v>
      </c>
      <c r="E42">
        <v>3</v>
      </c>
      <c r="F42">
        <v>16.04</v>
      </c>
      <c r="G42" s="8">
        <v>2.2400000000000002</v>
      </c>
    </row>
    <row r="43" spans="1:7" x14ac:dyDescent="0.3">
      <c r="A43" t="s">
        <v>11</v>
      </c>
      <c r="B43" t="s">
        <v>12</v>
      </c>
      <c r="C43" t="s">
        <v>14</v>
      </c>
      <c r="D43" t="s">
        <v>19</v>
      </c>
      <c r="E43">
        <v>2</v>
      </c>
      <c r="F43">
        <v>17.46</v>
      </c>
      <c r="G43" s="8">
        <v>2.54</v>
      </c>
    </row>
    <row r="44" spans="1:7" x14ac:dyDescent="0.3">
      <c r="A44" t="s">
        <v>11</v>
      </c>
      <c r="B44" t="s">
        <v>12</v>
      </c>
      <c r="C44" t="s">
        <v>14</v>
      </c>
      <c r="D44" t="s">
        <v>19</v>
      </c>
      <c r="E44">
        <v>2</v>
      </c>
      <c r="F44">
        <v>13.94</v>
      </c>
      <c r="G44" s="8">
        <v>3.06</v>
      </c>
    </row>
    <row r="45" spans="1:7" x14ac:dyDescent="0.3">
      <c r="A45" t="s">
        <v>11</v>
      </c>
      <c r="B45" t="s">
        <v>12</v>
      </c>
      <c r="C45" t="s">
        <v>14</v>
      </c>
      <c r="D45" t="s">
        <v>19</v>
      </c>
      <c r="E45">
        <v>2</v>
      </c>
      <c r="F45">
        <v>9.68</v>
      </c>
      <c r="G45" s="8">
        <v>1.32</v>
      </c>
    </row>
    <row r="46" spans="1:7" x14ac:dyDescent="0.3">
      <c r="A46" t="s">
        <v>11</v>
      </c>
      <c r="B46" t="s">
        <v>12</v>
      </c>
      <c r="C46" t="s">
        <v>14</v>
      </c>
      <c r="D46" t="s">
        <v>19</v>
      </c>
      <c r="E46">
        <v>4</v>
      </c>
      <c r="F46">
        <v>30.4</v>
      </c>
      <c r="G46" s="8">
        <v>5.6</v>
      </c>
    </row>
    <row r="47" spans="1:7" x14ac:dyDescent="0.3">
      <c r="A47" t="s">
        <v>11</v>
      </c>
      <c r="B47" t="s">
        <v>12</v>
      </c>
      <c r="C47" t="s">
        <v>14</v>
      </c>
      <c r="D47" t="s">
        <v>19</v>
      </c>
      <c r="E47">
        <v>2</v>
      </c>
      <c r="F47">
        <v>18.29</v>
      </c>
      <c r="G47" s="8">
        <v>3</v>
      </c>
    </row>
    <row r="48" spans="1:7" x14ac:dyDescent="0.3">
      <c r="A48" t="s">
        <v>11</v>
      </c>
      <c r="B48" t="s">
        <v>12</v>
      </c>
      <c r="C48" t="s">
        <v>14</v>
      </c>
      <c r="D48" t="s">
        <v>19</v>
      </c>
      <c r="E48">
        <v>2</v>
      </c>
      <c r="F48">
        <v>22.23</v>
      </c>
      <c r="G48" s="8">
        <v>5</v>
      </c>
    </row>
    <row r="49" spans="1:7" x14ac:dyDescent="0.3">
      <c r="A49" t="s">
        <v>11</v>
      </c>
      <c r="B49" t="s">
        <v>12</v>
      </c>
      <c r="C49" t="s">
        <v>14</v>
      </c>
      <c r="D49" t="s">
        <v>19</v>
      </c>
      <c r="E49">
        <v>4</v>
      </c>
      <c r="F49">
        <v>32.4</v>
      </c>
      <c r="G49" s="8">
        <v>6</v>
      </c>
    </row>
    <row r="50" spans="1:7" x14ac:dyDescent="0.3">
      <c r="A50" t="s">
        <v>11</v>
      </c>
      <c r="B50" t="s">
        <v>12</v>
      </c>
      <c r="C50" t="s">
        <v>14</v>
      </c>
      <c r="D50" t="s">
        <v>19</v>
      </c>
      <c r="E50">
        <v>3</v>
      </c>
      <c r="F50">
        <v>28.55</v>
      </c>
      <c r="G50" s="8">
        <v>2.0499999999999998</v>
      </c>
    </row>
    <row r="51" spans="1:7" x14ac:dyDescent="0.3">
      <c r="A51" t="s">
        <v>11</v>
      </c>
      <c r="B51" t="s">
        <v>12</v>
      </c>
      <c r="C51" t="s">
        <v>14</v>
      </c>
      <c r="D51" t="s">
        <v>19</v>
      </c>
      <c r="E51">
        <v>2</v>
      </c>
      <c r="F51">
        <v>18.04</v>
      </c>
      <c r="G51" s="8">
        <v>3</v>
      </c>
    </row>
    <row r="52" spans="1:7" x14ac:dyDescent="0.3">
      <c r="A52" t="s">
        <v>11</v>
      </c>
      <c r="B52" t="s">
        <v>12</v>
      </c>
      <c r="C52" t="s">
        <v>14</v>
      </c>
      <c r="D52" t="s">
        <v>19</v>
      </c>
      <c r="E52">
        <v>2</v>
      </c>
      <c r="F52">
        <v>12.54</v>
      </c>
      <c r="G52" s="8">
        <v>2.5</v>
      </c>
    </row>
    <row r="53" spans="1:7" x14ac:dyDescent="0.3">
      <c r="A53" t="s">
        <v>10</v>
      </c>
      <c r="B53" t="s">
        <v>12</v>
      </c>
      <c r="C53" t="s">
        <v>14</v>
      </c>
      <c r="D53" t="s">
        <v>19</v>
      </c>
      <c r="E53">
        <v>2</v>
      </c>
      <c r="F53">
        <v>10.29</v>
      </c>
      <c r="G53" s="8">
        <v>2.6</v>
      </c>
    </row>
    <row r="54" spans="1:7" x14ac:dyDescent="0.3">
      <c r="A54" t="s">
        <v>10</v>
      </c>
      <c r="B54" t="s">
        <v>12</v>
      </c>
      <c r="C54" t="s">
        <v>14</v>
      </c>
      <c r="D54" t="s">
        <v>19</v>
      </c>
      <c r="E54">
        <v>4</v>
      </c>
      <c r="F54">
        <v>34.81</v>
      </c>
      <c r="G54" s="8">
        <v>5.2</v>
      </c>
    </row>
    <row r="55" spans="1:7" x14ac:dyDescent="0.3">
      <c r="A55" t="s">
        <v>11</v>
      </c>
      <c r="B55" t="s">
        <v>12</v>
      </c>
      <c r="C55" t="s">
        <v>14</v>
      </c>
      <c r="D55" t="s">
        <v>19</v>
      </c>
      <c r="E55">
        <v>2</v>
      </c>
      <c r="F55">
        <v>9.94</v>
      </c>
      <c r="G55" s="8">
        <v>1.56</v>
      </c>
    </row>
    <row r="56" spans="1:7" x14ac:dyDescent="0.3">
      <c r="A56" t="s">
        <v>11</v>
      </c>
      <c r="B56" t="s">
        <v>12</v>
      </c>
      <c r="C56" t="s">
        <v>14</v>
      </c>
      <c r="D56" t="s">
        <v>19</v>
      </c>
      <c r="E56">
        <v>4</v>
      </c>
      <c r="F56">
        <v>25.56</v>
      </c>
      <c r="G56" s="8">
        <v>4.34</v>
      </c>
    </row>
    <row r="57" spans="1:7" x14ac:dyDescent="0.3">
      <c r="A57" t="s">
        <v>11</v>
      </c>
      <c r="B57" t="s">
        <v>12</v>
      </c>
      <c r="C57" t="s">
        <v>14</v>
      </c>
      <c r="D57" t="s">
        <v>19</v>
      </c>
      <c r="E57">
        <v>2</v>
      </c>
      <c r="F57">
        <v>19.489999999999998</v>
      </c>
      <c r="G57" s="8">
        <v>3.51</v>
      </c>
    </row>
    <row r="58" spans="1:7" x14ac:dyDescent="0.3">
      <c r="A58" t="s">
        <v>11</v>
      </c>
      <c r="B58" t="s">
        <v>13</v>
      </c>
      <c r="C58" t="s">
        <v>15</v>
      </c>
      <c r="D58" t="s">
        <v>19</v>
      </c>
      <c r="E58">
        <v>4</v>
      </c>
      <c r="F58">
        <v>38.01</v>
      </c>
      <c r="G58" s="8">
        <v>3</v>
      </c>
    </row>
    <row r="59" spans="1:7" x14ac:dyDescent="0.3">
      <c r="A59" t="s">
        <v>10</v>
      </c>
      <c r="B59" t="s">
        <v>12</v>
      </c>
      <c r="C59" t="s">
        <v>15</v>
      </c>
      <c r="D59" t="s">
        <v>19</v>
      </c>
      <c r="E59">
        <v>2</v>
      </c>
      <c r="F59">
        <v>26.41</v>
      </c>
      <c r="G59" s="8">
        <v>1.5</v>
      </c>
    </row>
    <row r="60" spans="1:7" x14ac:dyDescent="0.3">
      <c r="A60" t="s">
        <v>11</v>
      </c>
      <c r="B60" t="s">
        <v>13</v>
      </c>
      <c r="C60" t="s">
        <v>15</v>
      </c>
      <c r="D60" t="s">
        <v>19</v>
      </c>
      <c r="E60">
        <v>2</v>
      </c>
      <c r="F60">
        <v>11.24</v>
      </c>
      <c r="G60" s="8">
        <v>1.76</v>
      </c>
    </row>
    <row r="61" spans="1:7" x14ac:dyDescent="0.3">
      <c r="A61" t="s">
        <v>11</v>
      </c>
      <c r="B61" t="s">
        <v>12</v>
      </c>
      <c r="C61" t="s">
        <v>15</v>
      </c>
      <c r="D61" t="s">
        <v>19</v>
      </c>
      <c r="E61">
        <v>4</v>
      </c>
      <c r="F61">
        <v>48.27</v>
      </c>
      <c r="G61" s="8">
        <v>6.73</v>
      </c>
    </row>
    <row r="62" spans="1:7" x14ac:dyDescent="0.3">
      <c r="A62" t="s">
        <v>11</v>
      </c>
      <c r="B62" t="s">
        <v>13</v>
      </c>
      <c r="C62" t="s">
        <v>15</v>
      </c>
      <c r="D62" t="s">
        <v>19</v>
      </c>
      <c r="E62">
        <v>2</v>
      </c>
      <c r="F62">
        <v>20.29</v>
      </c>
      <c r="G62" s="8">
        <v>3.21</v>
      </c>
    </row>
    <row r="63" spans="1:7" x14ac:dyDescent="0.3">
      <c r="A63" t="s">
        <v>11</v>
      </c>
      <c r="B63" t="s">
        <v>13</v>
      </c>
      <c r="C63" t="s">
        <v>15</v>
      </c>
      <c r="D63" t="s">
        <v>19</v>
      </c>
      <c r="E63">
        <v>2</v>
      </c>
      <c r="F63">
        <v>13.81</v>
      </c>
      <c r="G63" s="8">
        <v>2</v>
      </c>
    </row>
    <row r="64" spans="1:7" x14ac:dyDescent="0.3">
      <c r="A64" t="s">
        <v>11</v>
      </c>
      <c r="B64" t="s">
        <v>13</v>
      </c>
      <c r="C64" t="s">
        <v>15</v>
      </c>
      <c r="D64" t="s">
        <v>19</v>
      </c>
      <c r="E64">
        <v>2</v>
      </c>
      <c r="F64">
        <v>11.02</v>
      </c>
      <c r="G64" s="8">
        <v>1.98</v>
      </c>
    </row>
    <row r="65" spans="1:7" x14ac:dyDescent="0.3">
      <c r="A65" t="s">
        <v>11</v>
      </c>
      <c r="B65" t="s">
        <v>13</v>
      </c>
      <c r="C65" t="s">
        <v>15</v>
      </c>
      <c r="D65" t="s">
        <v>19</v>
      </c>
      <c r="E65">
        <v>4</v>
      </c>
      <c r="F65">
        <v>18.29</v>
      </c>
      <c r="G65" s="8">
        <v>3.76</v>
      </c>
    </row>
    <row r="66" spans="1:7" x14ac:dyDescent="0.3">
      <c r="A66" t="s">
        <v>11</v>
      </c>
      <c r="B66" t="s">
        <v>12</v>
      </c>
      <c r="C66" t="s">
        <v>15</v>
      </c>
      <c r="D66" t="s">
        <v>19</v>
      </c>
      <c r="E66">
        <v>3</v>
      </c>
      <c r="F66">
        <v>17.59</v>
      </c>
      <c r="G66" s="8">
        <v>2.64</v>
      </c>
    </row>
    <row r="67" spans="1:7" x14ac:dyDescent="0.3">
      <c r="A67" t="s">
        <v>11</v>
      </c>
      <c r="B67" t="s">
        <v>12</v>
      </c>
      <c r="C67" t="s">
        <v>15</v>
      </c>
      <c r="D67" t="s">
        <v>19</v>
      </c>
      <c r="E67">
        <v>3</v>
      </c>
      <c r="F67">
        <v>20.079999999999998</v>
      </c>
      <c r="G67" s="8">
        <v>3.15</v>
      </c>
    </row>
    <row r="68" spans="1:7" x14ac:dyDescent="0.3">
      <c r="A68" t="s">
        <v>10</v>
      </c>
      <c r="B68" t="s">
        <v>12</v>
      </c>
      <c r="C68" t="s">
        <v>15</v>
      </c>
      <c r="D68" t="s">
        <v>19</v>
      </c>
      <c r="E68">
        <v>2</v>
      </c>
      <c r="F68">
        <v>16.45</v>
      </c>
      <c r="G68" s="8">
        <v>2.4700000000000002</v>
      </c>
    </row>
    <row r="69" spans="1:7" x14ac:dyDescent="0.3">
      <c r="A69" t="s">
        <v>10</v>
      </c>
      <c r="B69" t="s">
        <v>13</v>
      </c>
      <c r="C69" t="s">
        <v>15</v>
      </c>
      <c r="D69" t="s">
        <v>19</v>
      </c>
      <c r="E69">
        <v>1</v>
      </c>
      <c r="F69">
        <v>3.07</v>
      </c>
      <c r="G69" s="8">
        <v>1</v>
      </c>
    </row>
    <row r="70" spans="1:7" x14ac:dyDescent="0.3">
      <c r="A70" t="s">
        <v>11</v>
      </c>
      <c r="B70" t="s">
        <v>12</v>
      </c>
      <c r="C70" t="s">
        <v>15</v>
      </c>
      <c r="D70" t="s">
        <v>19</v>
      </c>
      <c r="E70">
        <v>2</v>
      </c>
      <c r="F70">
        <v>20.23</v>
      </c>
      <c r="G70" s="8">
        <v>2.0099999999999998</v>
      </c>
    </row>
    <row r="71" spans="1:7" x14ac:dyDescent="0.3">
      <c r="A71" t="s">
        <v>11</v>
      </c>
      <c r="B71" t="s">
        <v>13</v>
      </c>
      <c r="C71" t="s">
        <v>15</v>
      </c>
      <c r="D71" t="s">
        <v>19</v>
      </c>
      <c r="E71">
        <v>2</v>
      </c>
      <c r="F71">
        <v>15.01</v>
      </c>
      <c r="G71" s="8">
        <v>2.09</v>
      </c>
    </row>
    <row r="72" spans="1:7" x14ac:dyDescent="0.3">
      <c r="A72" t="s">
        <v>11</v>
      </c>
      <c r="B72" t="s">
        <v>12</v>
      </c>
      <c r="C72" t="s">
        <v>15</v>
      </c>
      <c r="D72" t="s">
        <v>19</v>
      </c>
      <c r="E72">
        <v>2</v>
      </c>
      <c r="F72">
        <v>12.02</v>
      </c>
      <c r="G72" s="8">
        <v>1.97</v>
      </c>
    </row>
    <row r="73" spans="1:7" x14ac:dyDescent="0.3">
      <c r="A73" t="s">
        <v>10</v>
      </c>
      <c r="B73" t="s">
        <v>12</v>
      </c>
      <c r="C73" t="s">
        <v>15</v>
      </c>
      <c r="D73" t="s">
        <v>19</v>
      </c>
      <c r="E73">
        <v>3</v>
      </c>
      <c r="F73">
        <v>17.07</v>
      </c>
      <c r="G73" s="8">
        <v>3</v>
      </c>
    </row>
    <row r="74" spans="1:7" x14ac:dyDescent="0.3">
      <c r="A74" t="s">
        <v>10</v>
      </c>
      <c r="B74" t="s">
        <v>13</v>
      </c>
      <c r="C74" t="s">
        <v>15</v>
      </c>
      <c r="D74" t="s">
        <v>19</v>
      </c>
      <c r="E74">
        <v>2</v>
      </c>
      <c r="F74">
        <v>26.86</v>
      </c>
      <c r="G74" s="8">
        <v>3.14</v>
      </c>
    </row>
    <row r="75" spans="1:7" x14ac:dyDescent="0.3">
      <c r="A75" t="s">
        <v>10</v>
      </c>
      <c r="B75" t="s">
        <v>13</v>
      </c>
      <c r="C75" t="s">
        <v>15</v>
      </c>
      <c r="D75" t="s">
        <v>19</v>
      </c>
      <c r="E75">
        <v>2</v>
      </c>
      <c r="F75">
        <v>25.28</v>
      </c>
      <c r="G75" s="8">
        <v>5</v>
      </c>
    </row>
    <row r="76" spans="1:7" x14ac:dyDescent="0.3">
      <c r="A76" t="s">
        <v>10</v>
      </c>
      <c r="B76" t="s">
        <v>12</v>
      </c>
      <c r="C76" t="s">
        <v>15</v>
      </c>
      <c r="D76" t="s">
        <v>19</v>
      </c>
      <c r="E76">
        <v>2</v>
      </c>
      <c r="F76">
        <v>14.73</v>
      </c>
      <c r="G76" s="8">
        <v>2.2000000000000002</v>
      </c>
    </row>
    <row r="77" spans="1:7" x14ac:dyDescent="0.3">
      <c r="A77" t="s">
        <v>11</v>
      </c>
      <c r="B77" t="s">
        <v>12</v>
      </c>
      <c r="C77" t="s">
        <v>15</v>
      </c>
      <c r="D77" t="s">
        <v>19</v>
      </c>
      <c r="E77">
        <v>2</v>
      </c>
      <c r="F77">
        <v>10.51</v>
      </c>
      <c r="G77" s="8">
        <v>1.25</v>
      </c>
    </row>
    <row r="78" spans="1:7" x14ac:dyDescent="0.3">
      <c r="A78" t="s">
        <v>11</v>
      </c>
      <c r="B78" t="s">
        <v>13</v>
      </c>
      <c r="C78" t="s">
        <v>15</v>
      </c>
      <c r="D78" t="s">
        <v>19</v>
      </c>
      <c r="E78">
        <v>2</v>
      </c>
      <c r="F78">
        <v>17.920000000000002</v>
      </c>
      <c r="G78" s="8">
        <v>3.08</v>
      </c>
    </row>
    <row r="79" spans="1:7" x14ac:dyDescent="0.3">
      <c r="A79" t="s">
        <v>11</v>
      </c>
      <c r="B79" t="s">
        <v>12</v>
      </c>
      <c r="C79" t="s">
        <v>17</v>
      </c>
      <c r="D79" t="s">
        <v>18</v>
      </c>
      <c r="E79">
        <v>4</v>
      </c>
      <c r="F79">
        <v>27.2</v>
      </c>
      <c r="G79" s="8">
        <v>4</v>
      </c>
    </row>
    <row r="80" spans="1:7" x14ac:dyDescent="0.3">
      <c r="A80" t="s">
        <v>11</v>
      </c>
      <c r="B80" t="s">
        <v>12</v>
      </c>
      <c r="C80" t="s">
        <v>17</v>
      </c>
      <c r="D80" t="s">
        <v>18</v>
      </c>
      <c r="E80">
        <v>2</v>
      </c>
      <c r="F80">
        <v>22.76</v>
      </c>
      <c r="G80" s="8">
        <v>3</v>
      </c>
    </row>
    <row r="81" spans="1:7" x14ac:dyDescent="0.3">
      <c r="A81" t="s">
        <v>11</v>
      </c>
      <c r="B81" t="s">
        <v>12</v>
      </c>
      <c r="C81" t="s">
        <v>17</v>
      </c>
      <c r="D81" t="s">
        <v>18</v>
      </c>
      <c r="E81">
        <v>2</v>
      </c>
      <c r="F81">
        <v>17.29</v>
      </c>
      <c r="G81" s="8">
        <v>2.71</v>
      </c>
    </row>
    <row r="82" spans="1:7" x14ac:dyDescent="0.3">
      <c r="A82" t="s">
        <v>11</v>
      </c>
      <c r="B82" t="s">
        <v>13</v>
      </c>
      <c r="C82" t="s">
        <v>17</v>
      </c>
      <c r="D82" t="s">
        <v>18</v>
      </c>
      <c r="E82">
        <v>2</v>
      </c>
      <c r="F82">
        <v>19.440000000000001</v>
      </c>
      <c r="G82" s="8">
        <v>3</v>
      </c>
    </row>
    <row r="83" spans="1:7" x14ac:dyDescent="0.3">
      <c r="A83" t="s">
        <v>11</v>
      </c>
      <c r="B83" t="s">
        <v>12</v>
      </c>
      <c r="C83" t="s">
        <v>17</v>
      </c>
      <c r="D83" t="s">
        <v>18</v>
      </c>
      <c r="E83">
        <v>2</v>
      </c>
      <c r="F83">
        <v>16.66</v>
      </c>
      <c r="G83" s="8">
        <v>3.4</v>
      </c>
    </row>
    <row r="84" spans="1:7" x14ac:dyDescent="0.3">
      <c r="A84" t="s">
        <v>10</v>
      </c>
      <c r="B84" t="s">
        <v>12</v>
      </c>
      <c r="C84" t="s">
        <v>17</v>
      </c>
      <c r="D84" t="s">
        <v>18</v>
      </c>
      <c r="E84">
        <v>1</v>
      </c>
      <c r="F84">
        <v>10.07</v>
      </c>
      <c r="G84" s="8">
        <v>1.83</v>
      </c>
    </row>
    <row r="85" spans="1:7" x14ac:dyDescent="0.3">
      <c r="A85" t="s">
        <v>11</v>
      </c>
      <c r="B85" t="s">
        <v>13</v>
      </c>
      <c r="C85" t="s">
        <v>17</v>
      </c>
      <c r="D85" t="s">
        <v>18</v>
      </c>
      <c r="E85">
        <v>2</v>
      </c>
      <c r="F85">
        <v>32.68</v>
      </c>
      <c r="G85" s="8">
        <v>5</v>
      </c>
    </row>
    <row r="86" spans="1:7" x14ac:dyDescent="0.3">
      <c r="A86" t="s">
        <v>11</v>
      </c>
      <c r="B86" t="s">
        <v>12</v>
      </c>
      <c r="C86" t="s">
        <v>17</v>
      </c>
      <c r="D86" t="s">
        <v>18</v>
      </c>
      <c r="E86">
        <v>2</v>
      </c>
      <c r="F86">
        <v>15.98</v>
      </c>
      <c r="G86" s="8">
        <v>2.0299999999999998</v>
      </c>
    </row>
    <row r="87" spans="1:7" x14ac:dyDescent="0.3">
      <c r="A87" t="s">
        <v>10</v>
      </c>
      <c r="B87" t="s">
        <v>12</v>
      </c>
      <c r="C87" t="s">
        <v>17</v>
      </c>
      <c r="D87" t="s">
        <v>18</v>
      </c>
      <c r="E87">
        <v>4</v>
      </c>
      <c r="F87">
        <v>34.83</v>
      </c>
      <c r="G87" s="8">
        <v>5.17</v>
      </c>
    </row>
    <row r="88" spans="1:7" x14ac:dyDescent="0.3">
      <c r="A88" t="s">
        <v>11</v>
      </c>
      <c r="B88" t="s">
        <v>12</v>
      </c>
      <c r="C88" t="s">
        <v>17</v>
      </c>
      <c r="D88" t="s">
        <v>18</v>
      </c>
      <c r="E88">
        <v>2</v>
      </c>
      <c r="F88">
        <v>13.03</v>
      </c>
      <c r="G88" s="8">
        <v>2</v>
      </c>
    </row>
    <row r="89" spans="1:7" x14ac:dyDescent="0.3">
      <c r="A89" t="s">
        <v>11</v>
      </c>
      <c r="B89" t="s">
        <v>12</v>
      </c>
      <c r="C89" t="s">
        <v>17</v>
      </c>
      <c r="D89" t="s">
        <v>18</v>
      </c>
      <c r="E89">
        <v>2</v>
      </c>
      <c r="F89">
        <v>18.28</v>
      </c>
      <c r="G89" s="8">
        <v>4</v>
      </c>
    </row>
    <row r="90" spans="1:7" x14ac:dyDescent="0.3">
      <c r="A90" t="s">
        <v>11</v>
      </c>
      <c r="B90" t="s">
        <v>12</v>
      </c>
      <c r="C90" t="s">
        <v>17</v>
      </c>
      <c r="D90" t="s">
        <v>18</v>
      </c>
      <c r="E90">
        <v>2</v>
      </c>
      <c r="F90">
        <v>24.71</v>
      </c>
      <c r="G90" s="8">
        <v>5.85</v>
      </c>
    </row>
    <row r="91" spans="1:7" x14ac:dyDescent="0.3">
      <c r="A91" t="s">
        <v>11</v>
      </c>
      <c r="B91" t="s">
        <v>12</v>
      </c>
      <c r="C91" t="s">
        <v>17</v>
      </c>
      <c r="D91" t="s">
        <v>18</v>
      </c>
      <c r="E91">
        <v>2</v>
      </c>
      <c r="F91">
        <v>21.16</v>
      </c>
      <c r="G91" s="8">
        <v>3</v>
      </c>
    </row>
    <row r="92" spans="1:7" x14ac:dyDescent="0.3">
      <c r="A92" t="s">
        <v>11</v>
      </c>
      <c r="B92" t="s">
        <v>13</v>
      </c>
      <c r="C92" t="s">
        <v>16</v>
      </c>
      <c r="D92" t="s">
        <v>19</v>
      </c>
      <c r="E92">
        <v>2</v>
      </c>
      <c r="F92">
        <v>28.97</v>
      </c>
      <c r="G92" s="8">
        <v>3</v>
      </c>
    </row>
    <row r="93" spans="1:7" x14ac:dyDescent="0.3">
      <c r="A93" t="s">
        <v>11</v>
      </c>
      <c r="B93" t="s">
        <v>12</v>
      </c>
      <c r="C93" t="s">
        <v>16</v>
      </c>
      <c r="D93" t="s">
        <v>19</v>
      </c>
      <c r="E93">
        <v>2</v>
      </c>
      <c r="F93">
        <v>22.49</v>
      </c>
      <c r="G93" s="8">
        <v>3.5</v>
      </c>
    </row>
    <row r="94" spans="1:7" x14ac:dyDescent="0.3">
      <c r="A94" t="s">
        <v>10</v>
      </c>
      <c r="B94" t="s">
        <v>13</v>
      </c>
      <c r="C94" t="s">
        <v>16</v>
      </c>
      <c r="D94" t="s">
        <v>19</v>
      </c>
      <c r="E94">
        <v>2</v>
      </c>
      <c r="F94">
        <v>5.75</v>
      </c>
      <c r="G94" s="8">
        <v>1</v>
      </c>
    </row>
    <row r="95" spans="1:7" x14ac:dyDescent="0.3">
      <c r="A95" t="s">
        <v>10</v>
      </c>
      <c r="B95" t="s">
        <v>13</v>
      </c>
      <c r="C95" t="s">
        <v>16</v>
      </c>
      <c r="D95" t="s">
        <v>19</v>
      </c>
      <c r="E95">
        <v>2</v>
      </c>
      <c r="F95">
        <v>16.32</v>
      </c>
      <c r="G95" s="8">
        <v>4.3</v>
      </c>
    </row>
    <row r="96" spans="1:7" x14ac:dyDescent="0.3">
      <c r="A96" t="s">
        <v>10</v>
      </c>
      <c r="B96" t="s">
        <v>12</v>
      </c>
      <c r="C96" t="s">
        <v>16</v>
      </c>
      <c r="D96" t="s">
        <v>19</v>
      </c>
      <c r="E96">
        <v>2</v>
      </c>
      <c r="F96">
        <v>22.75</v>
      </c>
      <c r="G96" s="8">
        <v>3.25</v>
      </c>
    </row>
    <row r="97" spans="1:7" x14ac:dyDescent="0.3">
      <c r="A97" t="s">
        <v>11</v>
      </c>
      <c r="B97" t="s">
        <v>13</v>
      </c>
      <c r="C97" t="s">
        <v>16</v>
      </c>
      <c r="D97" t="s">
        <v>19</v>
      </c>
      <c r="E97">
        <v>4</v>
      </c>
      <c r="F97">
        <v>40.17</v>
      </c>
      <c r="G97" s="8">
        <v>4.7300000000000004</v>
      </c>
    </row>
    <row r="98" spans="1:7" x14ac:dyDescent="0.3">
      <c r="A98" t="s">
        <v>11</v>
      </c>
      <c r="B98" t="s">
        <v>13</v>
      </c>
      <c r="C98" t="s">
        <v>16</v>
      </c>
      <c r="D98" t="s">
        <v>19</v>
      </c>
      <c r="E98">
        <v>2</v>
      </c>
      <c r="F98">
        <v>27.28</v>
      </c>
      <c r="G98" s="8">
        <v>4</v>
      </c>
    </row>
    <row r="99" spans="1:7" x14ac:dyDescent="0.3">
      <c r="A99" t="s">
        <v>11</v>
      </c>
      <c r="B99" t="s">
        <v>13</v>
      </c>
      <c r="C99" t="s">
        <v>16</v>
      </c>
      <c r="D99" t="s">
        <v>19</v>
      </c>
      <c r="E99">
        <v>2</v>
      </c>
      <c r="F99">
        <v>12.03</v>
      </c>
      <c r="G99" s="8">
        <v>1.5</v>
      </c>
    </row>
    <row r="100" spans="1:7" x14ac:dyDescent="0.3">
      <c r="A100" t="s">
        <v>11</v>
      </c>
      <c r="B100" t="s">
        <v>13</v>
      </c>
      <c r="C100" t="s">
        <v>16</v>
      </c>
      <c r="D100" t="s">
        <v>19</v>
      </c>
      <c r="E100">
        <v>2</v>
      </c>
      <c r="F100">
        <v>21.01</v>
      </c>
      <c r="G100" s="8">
        <v>3</v>
      </c>
    </row>
    <row r="101" spans="1:7" x14ac:dyDescent="0.3">
      <c r="A101" t="s">
        <v>11</v>
      </c>
      <c r="B101" t="s">
        <v>12</v>
      </c>
      <c r="C101" t="s">
        <v>16</v>
      </c>
      <c r="D101" t="s">
        <v>19</v>
      </c>
      <c r="E101">
        <v>2</v>
      </c>
      <c r="F101">
        <v>12.46</v>
      </c>
      <c r="G101" s="8">
        <v>1.5</v>
      </c>
    </row>
    <row r="102" spans="1:7" x14ac:dyDescent="0.3">
      <c r="A102" t="s">
        <v>10</v>
      </c>
      <c r="B102" t="s">
        <v>13</v>
      </c>
      <c r="C102" t="s">
        <v>16</v>
      </c>
      <c r="D102" t="s">
        <v>19</v>
      </c>
      <c r="E102">
        <v>2</v>
      </c>
      <c r="F102">
        <v>11.35</v>
      </c>
      <c r="G102" s="8">
        <v>2.5</v>
      </c>
    </row>
    <row r="103" spans="1:7" x14ac:dyDescent="0.3">
      <c r="A103" t="s">
        <v>10</v>
      </c>
      <c r="B103" t="s">
        <v>13</v>
      </c>
      <c r="C103" t="s">
        <v>16</v>
      </c>
      <c r="D103" t="s">
        <v>19</v>
      </c>
      <c r="E103">
        <v>2</v>
      </c>
      <c r="F103">
        <v>15.38</v>
      </c>
      <c r="G103" s="8">
        <v>3</v>
      </c>
    </row>
    <row r="104" spans="1:7" x14ac:dyDescent="0.3">
      <c r="A104" t="s">
        <v>10</v>
      </c>
      <c r="B104" t="s">
        <v>13</v>
      </c>
      <c r="C104" t="s">
        <v>15</v>
      </c>
      <c r="D104" t="s">
        <v>19</v>
      </c>
      <c r="E104">
        <v>3</v>
      </c>
      <c r="F104">
        <v>44.3</v>
      </c>
      <c r="G104" s="8">
        <v>2.5</v>
      </c>
    </row>
    <row r="105" spans="1:7" x14ac:dyDescent="0.3">
      <c r="A105" t="s">
        <v>10</v>
      </c>
      <c r="B105" t="s">
        <v>13</v>
      </c>
      <c r="C105" t="s">
        <v>15</v>
      </c>
      <c r="D105" t="s">
        <v>19</v>
      </c>
      <c r="E105">
        <v>2</v>
      </c>
      <c r="F105">
        <v>22.42</v>
      </c>
      <c r="G105" s="8">
        <v>3.48</v>
      </c>
    </row>
    <row r="106" spans="1:7" x14ac:dyDescent="0.3">
      <c r="A106" t="s">
        <v>10</v>
      </c>
      <c r="B106" t="s">
        <v>12</v>
      </c>
      <c r="C106" t="s">
        <v>15</v>
      </c>
      <c r="D106" t="s">
        <v>19</v>
      </c>
      <c r="E106">
        <v>2</v>
      </c>
      <c r="F106">
        <v>20.92</v>
      </c>
      <c r="G106" s="8">
        <v>4.08</v>
      </c>
    </row>
    <row r="107" spans="1:7" x14ac:dyDescent="0.3">
      <c r="A107" t="s">
        <v>11</v>
      </c>
      <c r="B107" t="s">
        <v>13</v>
      </c>
      <c r="C107" t="s">
        <v>15</v>
      </c>
      <c r="D107" t="s">
        <v>19</v>
      </c>
      <c r="E107">
        <v>2</v>
      </c>
      <c r="F107">
        <v>15.36</v>
      </c>
      <c r="G107" s="8">
        <v>1.64</v>
      </c>
    </row>
    <row r="108" spans="1:7" x14ac:dyDescent="0.3">
      <c r="A108" t="s">
        <v>11</v>
      </c>
      <c r="B108" t="s">
        <v>13</v>
      </c>
      <c r="C108" t="s">
        <v>15</v>
      </c>
      <c r="D108" t="s">
        <v>19</v>
      </c>
      <c r="E108">
        <v>2</v>
      </c>
      <c r="F108">
        <v>20.49</v>
      </c>
      <c r="G108" s="8">
        <v>4.0599999999999996</v>
      </c>
    </row>
    <row r="109" spans="1:7" x14ac:dyDescent="0.3">
      <c r="A109" t="s">
        <v>11</v>
      </c>
      <c r="B109" t="s">
        <v>13</v>
      </c>
      <c r="C109" t="s">
        <v>15</v>
      </c>
      <c r="D109" t="s">
        <v>19</v>
      </c>
      <c r="E109">
        <v>2</v>
      </c>
      <c r="F109">
        <v>25.21</v>
      </c>
      <c r="G109" s="8">
        <v>4.29</v>
      </c>
    </row>
    <row r="110" spans="1:7" x14ac:dyDescent="0.3">
      <c r="A110" t="s">
        <v>11</v>
      </c>
      <c r="B110" t="s">
        <v>12</v>
      </c>
      <c r="C110" t="s">
        <v>15</v>
      </c>
      <c r="D110" t="s">
        <v>19</v>
      </c>
      <c r="E110">
        <v>2</v>
      </c>
      <c r="F110">
        <v>18.239999999999998</v>
      </c>
      <c r="G110" s="8">
        <v>3.76</v>
      </c>
    </row>
    <row r="111" spans="1:7" x14ac:dyDescent="0.3">
      <c r="A111" t="s">
        <v>10</v>
      </c>
      <c r="B111" t="s">
        <v>13</v>
      </c>
      <c r="C111" t="s">
        <v>15</v>
      </c>
      <c r="D111" t="s">
        <v>19</v>
      </c>
      <c r="E111">
        <v>2</v>
      </c>
      <c r="F111">
        <v>14.31</v>
      </c>
      <c r="G111" s="8">
        <v>4</v>
      </c>
    </row>
    <row r="112" spans="1:7" x14ac:dyDescent="0.3">
      <c r="A112" t="s">
        <v>11</v>
      </c>
      <c r="B112" t="s">
        <v>12</v>
      </c>
      <c r="C112" t="s">
        <v>15</v>
      </c>
      <c r="D112" t="s">
        <v>19</v>
      </c>
      <c r="E112">
        <v>2</v>
      </c>
      <c r="F112">
        <v>14</v>
      </c>
      <c r="G112" s="8">
        <v>3</v>
      </c>
    </row>
    <row r="113" spans="1:7" x14ac:dyDescent="0.3">
      <c r="A113" t="s">
        <v>10</v>
      </c>
      <c r="B113" t="s">
        <v>12</v>
      </c>
      <c r="C113" t="s">
        <v>15</v>
      </c>
      <c r="D113" t="s">
        <v>19</v>
      </c>
      <c r="E113">
        <v>1</v>
      </c>
      <c r="F113">
        <v>7.25</v>
      </c>
      <c r="G113" s="8">
        <v>1</v>
      </c>
    </row>
    <row r="114" spans="1:7" x14ac:dyDescent="0.3">
      <c r="A114" t="s">
        <v>11</v>
      </c>
      <c r="B114" t="s">
        <v>12</v>
      </c>
      <c r="C114" t="s">
        <v>14</v>
      </c>
      <c r="D114" t="s">
        <v>19</v>
      </c>
      <c r="E114">
        <v>3</v>
      </c>
      <c r="F114">
        <v>38.07</v>
      </c>
      <c r="G114" s="8">
        <v>4</v>
      </c>
    </row>
    <row r="115" spans="1:7" x14ac:dyDescent="0.3">
      <c r="A115" t="s">
        <v>11</v>
      </c>
      <c r="B115" t="s">
        <v>12</v>
      </c>
      <c r="C115" t="s">
        <v>14</v>
      </c>
      <c r="D115" t="s">
        <v>19</v>
      </c>
      <c r="E115">
        <v>2</v>
      </c>
      <c r="F115">
        <v>23.95</v>
      </c>
      <c r="G115" s="8">
        <v>2.5499999999999998</v>
      </c>
    </row>
    <row r="116" spans="1:7" x14ac:dyDescent="0.3">
      <c r="A116" t="s">
        <v>10</v>
      </c>
      <c r="B116" t="s">
        <v>12</v>
      </c>
      <c r="C116" t="s">
        <v>14</v>
      </c>
      <c r="D116" t="s">
        <v>19</v>
      </c>
      <c r="E116">
        <v>3</v>
      </c>
      <c r="F116">
        <v>25.71</v>
      </c>
      <c r="G116" s="8">
        <v>4</v>
      </c>
    </row>
    <row r="117" spans="1:7" x14ac:dyDescent="0.3">
      <c r="A117" t="s">
        <v>10</v>
      </c>
      <c r="B117" t="s">
        <v>12</v>
      </c>
      <c r="C117" t="s">
        <v>14</v>
      </c>
      <c r="D117" t="s">
        <v>19</v>
      </c>
      <c r="E117">
        <v>2</v>
      </c>
      <c r="F117">
        <v>17.309999999999999</v>
      </c>
      <c r="G117" s="8">
        <v>3.5</v>
      </c>
    </row>
    <row r="118" spans="1:7" x14ac:dyDescent="0.3">
      <c r="A118" t="s">
        <v>11</v>
      </c>
      <c r="B118" t="s">
        <v>12</v>
      </c>
      <c r="C118" t="s">
        <v>14</v>
      </c>
      <c r="D118" t="s">
        <v>19</v>
      </c>
      <c r="E118">
        <v>4</v>
      </c>
      <c r="F118">
        <v>29.93</v>
      </c>
      <c r="G118" s="8">
        <v>5.07</v>
      </c>
    </row>
    <row r="119" spans="1:7" x14ac:dyDescent="0.3">
      <c r="A119" t="s">
        <v>10</v>
      </c>
      <c r="B119" t="s">
        <v>12</v>
      </c>
      <c r="C119" t="s">
        <v>17</v>
      </c>
      <c r="D119" t="s">
        <v>18</v>
      </c>
      <c r="E119">
        <v>2</v>
      </c>
      <c r="F119">
        <v>10.65</v>
      </c>
      <c r="G119" s="8">
        <v>1.5</v>
      </c>
    </row>
    <row r="120" spans="1:7" x14ac:dyDescent="0.3">
      <c r="A120" t="s">
        <v>10</v>
      </c>
      <c r="B120" t="s">
        <v>12</v>
      </c>
      <c r="C120" t="s">
        <v>17</v>
      </c>
      <c r="D120" t="s">
        <v>18</v>
      </c>
      <c r="E120">
        <v>2</v>
      </c>
      <c r="F120">
        <v>12.43</v>
      </c>
      <c r="G120" s="8">
        <v>1.8</v>
      </c>
    </row>
    <row r="121" spans="1:7" x14ac:dyDescent="0.3">
      <c r="A121" t="s">
        <v>10</v>
      </c>
      <c r="B121" t="s">
        <v>12</v>
      </c>
      <c r="C121" t="s">
        <v>17</v>
      </c>
      <c r="D121" t="s">
        <v>18</v>
      </c>
      <c r="E121">
        <v>4</v>
      </c>
      <c r="F121">
        <v>24.08</v>
      </c>
      <c r="G121" s="8">
        <v>2.92</v>
      </c>
    </row>
    <row r="122" spans="1:7" x14ac:dyDescent="0.3">
      <c r="A122" t="s">
        <v>11</v>
      </c>
      <c r="B122" t="s">
        <v>12</v>
      </c>
      <c r="C122" t="s">
        <v>17</v>
      </c>
      <c r="D122" t="s">
        <v>18</v>
      </c>
      <c r="E122">
        <v>2</v>
      </c>
      <c r="F122">
        <v>11.69</v>
      </c>
      <c r="G122" s="8">
        <v>2.31</v>
      </c>
    </row>
    <row r="123" spans="1:7" x14ac:dyDescent="0.3">
      <c r="A123" t="s">
        <v>10</v>
      </c>
      <c r="B123" t="s">
        <v>12</v>
      </c>
      <c r="C123" t="s">
        <v>17</v>
      </c>
      <c r="D123" t="s">
        <v>18</v>
      </c>
      <c r="E123">
        <v>2</v>
      </c>
      <c r="F123">
        <v>13.42</v>
      </c>
      <c r="G123" s="8">
        <v>1.68</v>
      </c>
    </row>
    <row r="124" spans="1:7" x14ac:dyDescent="0.3">
      <c r="A124" t="s">
        <v>11</v>
      </c>
      <c r="B124" t="s">
        <v>12</v>
      </c>
      <c r="C124" t="s">
        <v>17</v>
      </c>
      <c r="D124" t="s">
        <v>18</v>
      </c>
      <c r="E124">
        <v>2</v>
      </c>
      <c r="F124">
        <v>14.26</v>
      </c>
      <c r="G124" s="8">
        <v>2.5</v>
      </c>
    </row>
    <row r="125" spans="1:7" x14ac:dyDescent="0.3">
      <c r="A125" t="s">
        <v>11</v>
      </c>
      <c r="B125" t="s">
        <v>12</v>
      </c>
      <c r="C125" t="s">
        <v>17</v>
      </c>
      <c r="D125" t="s">
        <v>18</v>
      </c>
      <c r="E125">
        <v>2</v>
      </c>
      <c r="F125">
        <v>15.95</v>
      </c>
      <c r="G125" s="8">
        <v>2</v>
      </c>
    </row>
    <row r="126" spans="1:7" x14ac:dyDescent="0.3">
      <c r="A126" t="s">
        <v>10</v>
      </c>
      <c r="B126" t="s">
        <v>12</v>
      </c>
      <c r="C126" t="s">
        <v>17</v>
      </c>
      <c r="D126" t="s">
        <v>18</v>
      </c>
      <c r="E126">
        <v>2</v>
      </c>
      <c r="F126">
        <v>12.48</v>
      </c>
      <c r="G126" s="8">
        <v>2.52</v>
      </c>
    </row>
    <row r="127" spans="1:7" x14ac:dyDescent="0.3">
      <c r="A127" t="s">
        <v>10</v>
      </c>
      <c r="B127" t="s">
        <v>12</v>
      </c>
      <c r="C127" t="s">
        <v>17</v>
      </c>
      <c r="D127" t="s">
        <v>18</v>
      </c>
      <c r="E127">
        <v>6</v>
      </c>
      <c r="F127">
        <v>29.8</v>
      </c>
      <c r="G127" s="8">
        <v>4.2</v>
      </c>
    </row>
    <row r="128" spans="1:7" x14ac:dyDescent="0.3">
      <c r="A128" t="s">
        <v>11</v>
      </c>
      <c r="B128" t="s">
        <v>12</v>
      </c>
      <c r="C128" t="s">
        <v>17</v>
      </c>
      <c r="D128" t="s">
        <v>18</v>
      </c>
      <c r="E128">
        <v>2</v>
      </c>
      <c r="F128">
        <v>8.52</v>
      </c>
      <c r="G128" s="8">
        <v>1.48</v>
      </c>
    </row>
    <row r="129" spans="1:7" x14ac:dyDescent="0.3">
      <c r="A129" t="s">
        <v>10</v>
      </c>
      <c r="B129" t="s">
        <v>12</v>
      </c>
      <c r="C129" t="s">
        <v>17</v>
      </c>
      <c r="D129" t="s">
        <v>18</v>
      </c>
      <c r="E129">
        <v>2</v>
      </c>
      <c r="F129">
        <v>14.52</v>
      </c>
      <c r="G129" s="8">
        <v>2</v>
      </c>
    </row>
    <row r="130" spans="1:7" x14ac:dyDescent="0.3">
      <c r="A130" t="s">
        <v>10</v>
      </c>
      <c r="B130" t="s">
        <v>12</v>
      </c>
      <c r="C130" t="s">
        <v>17</v>
      </c>
      <c r="D130" t="s">
        <v>18</v>
      </c>
      <c r="E130">
        <v>2</v>
      </c>
      <c r="F130">
        <v>11.38</v>
      </c>
      <c r="G130" s="8">
        <v>2</v>
      </c>
    </row>
    <row r="131" spans="1:7" x14ac:dyDescent="0.3">
      <c r="A131" t="s">
        <v>11</v>
      </c>
      <c r="B131" t="s">
        <v>12</v>
      </c>
      <c r="C131" t="s">
        <v>17</v>
      </c>
      <c r="D131" t="s">
        <v>18</v>
      </c>
      <c r="E131">
        <v>3</v>
      </c>
      <c r="F131">
        <v>22.82</v>
      </c>
      <c r="G131" s="8">
        <v>2.1800000000000002</v>
      </c>
    </row>
    <row r="132" spans="1:7" x14ac:dyDescent="0.3">
      <c r="A132" t="s">
        <v>11</v>
      </c>
      <c r="B132" t="s">
        <v>12</v>
      </c>
      <c r="C132" t="s">
        <v>17</v>
      </c>
      <c r="D132" t="s">
        <v>18</v>
      </c>
      <c r="E132">
        <v>2</v>
      </c>
      <c r="F132">
        <v>19.079999999999998</v>
      </c>
      <c r="G132" s="8">
        <v>1.5</v>
      </c>
    </row>
    <row r="133" spans="1:7" x14ac:dyDescent="0.3">
      <c r="A133" t="s">
        <v>10</v>
      </c>
      <c r="B133" t="s">
        <v>12</v>
      </c>
      <c r="C133" t="s">
        <v>17</v>
      </c>
      <c r="D133" t="s">
        <v>18</v>
      </c>
      <c r="E133">
        <v>2</v>
      </c>
      <c r="F133">
        <v>20.27</v>
      </c>
      <c r="G133" s="8">
        <v>2.83</v>
      </c>
    </row>
    <row r="134" spans="1:7" x14ac:dyDescent="0.3">
      <c r="A134" t="s">
        <v>10</v>
      </c>
      <c r="B134" t="s">
        <v>12</v>
      </c>
      <c r="C134" t="s">
        <v>17</v>
      </c>
      <c r="D134" t="s">
        <v>18</v>
      </c>
      <c r="E134">
        <v>2</v>
      </c>
      <c r="F134">
        <v>11.17</v>
      </c>
      <c r="G134" s="8">
        <v>1.5</v>
      </c>
    </row>
    <row r="135" spans="1:7" x14ac:dyDescent="0.3">
      <c r="A135" t="s">
        <v>10</v>
      </c>
      <c r="B135" t="s">
        <v>12</v>
      </c>
      <c r="C135" t="s">
        <v>17</v>
      </c>
      <c r="D135" t="s">
        <v>18</v>
      </c>
      <c r="E135">
        <v>2</v>
      </c>
      <c r="F135">
        <v>12.26</v>
      </c>
      <c r="G135" s="8">
        <v>2</v>
      </c>
    </row>
    <row r="136" spans="1:7" x14ac:dyDescent="0.3">
      <c r="A136" t="s">
        <v>10</v>
      </c>
      <c r="B136" t="s">
        <v>12</v>
      </c>
      <c r="C136" t="s">
        <v>17</v>
      </c>
      <c r="D136" t="s">
        <v>18</v>
      </c>
      <c r="E136">
        <v>2</v>
      </c>
      <c r="F136">
        <v>18.260000000000002</v>
      </c>
      <c r="G136" s="8">
        <v>3.25</v>
      </c>
    </row>
    <row r="137" spans="1:7" x14ac:dyDescent="0.3">
      <c r="A137" t="s">
        <v>10</v>
      </c>
      <c r="B137" t="s">
        <v>12</v>
      </c>
      <c r="C137" t="s">
        <v>17</v>
      </c>
      <c r="D137" t="s">
        <v>18</v>
      </c>
      <c r="E137">
        <v>2</v>
      </c>
      <c r="F137">
        <v>8.51</v>
      </c>
      <c r="G137" s="8">
        <v>1.25</v>
      </c>
    </row>
    <row r="138" spans="1:7" x14ac:dyDescent="0.3">
      <c r="A138" t="s">
        <v>10</v>
      </c>
      <c r="B138" t="s">
        <v>12</v>
      </c>
      <c r="C138" t="s">
        <v>17</v>
      </c>
      <c r="D138" t="s">
        <v>18</v>
      </c>
      <c r="E138">
        <v>2</v>
      </c>
      <c r="F138">
        <v>10.33</v>
      </c>
      <c r="G138" s="8">
        <v>2</v>
      </c>
    </row>
    <row r="139" spans="1:7" x14ac:dyDescent="0.3">
      <c r="A139" t="s">
        <v>10</v>
      </c>
      <c r="B139" t="s">
        <v>12</v>
      </c>
      <c r="C139" t="s">
        <v>17</v>
      </c>
      <c r="D139" t="s">
        <v>18</v>
      </c>
      <c r="E139">
        <v>2</v>
      </c>
      <c r="F139">
        <v>14.15</v>
      </c>
      <c r="G139" s="8">
        <v>2</v>
      </c>
    </row>
    <row r="140" spans="1:7" x14ac:dyDescent="0.3">
      <c r="A140" t="s">
        <v>11</v>
      </c>
      <c r="B140" t="s">
        <v>13</v>
      </c>
      <c r="C140" t="s">
        <v>17</v>
      </c>
      <c r="D140" t="s">
        <v>18</v>
      </c>
      <c r="E140">
        <v>2</v>
      </c>
      <c r="F140">
        <v>16</v>
      </c>
      <c r="G140" s="8">
        <v>2</v>
      </c>
    </row>
    <row r="141" spans="1:7" x14ac:dyDescent="0.3">
      <c r="A141" t="s">
        <v>10</v>
      </c>
      <c r="B141" t="s">
        <v>12</v>
      </c>
      <c r="C141" t="s">
        <v>17</v>
      </c>
      <c r="D141" t="s">
        <v>18</v>
      </c>
      <c r="E141">
        <v>2</v>
      </c>
      <c r="F141">
        <v>13.16</v>
      </c>
      <c r="G141" s="8">
        <v>2.75</v>
      </c>
    </row>
    <row r="142" spans="1:7" x14ac:dyDescent="0.3">
      <c r="A142" t="s">
        <v>10</v>
      </c>
      <c r="B142" t="s">
        <v>12</v>
      </c>
      <c r="C142" t="s">
        <v>17</v>
      </c>
      <c r="D142" t="s">
        <v>18</v>
      </c>
      <c r="E142">
        <v>2</v>
      </c>
      <c r="F142">
        <v>17.47</v>
      </c>
      <c r="G142" s="8">
        <v>3.5</v>
      </c>
    </row>
    <row r="143" spans="1:7" x14ac:dyDescent="0.3">
      <c r="A143" t="s">
        <v>11</v>
      </c>
      <c r="B143" t="s">
        <v>12</v>
      </c>
      <c r="C143" t="s">
        <v>17</v>
      </c>
      <c r="D143" t="s">
        <v>18</v>
      </c>
      <c r="E143">
        <v>6</v>
      </c>
      <c r="F143">
        <v>34.299999999999997</v>
      </c>
      <c r="G143" s="8">
        <v>6.7</v>
      </c>
    </row>
    <row r="144" spans="1:7" x14ac:dyDescent="0.3">
      <c r="A144" t="s">
        <v>11</v>
      </c>
      <c r="B144" t="s">
        <v>12</v>
      </c>
      <c r="C144" t="s">
        <v>17</v>
      </c>
      <c r="D144" t="s">
        <v>18</v>
      </c>
      <c r="E144">
        <v>5</v>
      </c>
      <c r="F144">
        <v>41.19</v>
      </c>
      <c r="G144" s="8">
        <v>5</v>
      </c>
    </row>
    <row r="145" spans="1:7" x14ac:dyDescent="0.3">
      <c r="A145" t="s">
        <v>10</v>
      </c>
      <c r="B145" t="s">
        <v>12</v>
      </c>
      <c r="C145" t="s">
        <v>17</v>
      </c>
      <c r="D145" t="s">
        <v>18</v>
      </c>
      <c r="E145">
        <v>6</v>
      </c>
      <c r="F145">
        <v>27.05</v>
      </c>
      <c r="G145" s="8">
        <v>5</v>
      </c>
    </row>
    <row r="146" spans="1:7" x14ac:dyDescent="0.3">
      <c r="A146" t="s">
        <v>10</v>
      </c>
      <c r="B146" t="s">
        <v>12</v>
      </c>
      <c r="C146" t="s">
        <v>17</v>
      </c>
      <c r="D146" t="s">
        <v>18</v>
      </c>
      <c r="E146">
        <v>2</v>
      </c>
      <c r="F146">
        <v>16.43</v>
      </c>
      <c r="G146" s="8">
        <v>2.2999999999999998</v>
      </c>
    </row>
    <row r="147" spans="1:7" x14ac:dyDescent="0.3">
      <c r="A147" t="s">
        <v>10</v>
      </c>
      <c r="B147" t="s">
        <v>12</v>
      </c>
      <c r="C147" t="s">
        <v>17</v>
      </c>
      <c r="D147" t="s">
        <v>18</v>
      </c>
      <c r="E147">
        <v>2</v>
      </c>
      <c r="F147">
        <v>8.35</v>
      </c>
      <c r="G147" s="8">
        <v>1.5</v>
      </c>
    </row>
    <row r="148" spans="1:7" x14ac:dyDescent="0.3">
      <c r="A148" t="s">
        <v>10</v>
      </c>
      <c r="B148" t="s">
        <v>12</v>
      </c>
      <c r="C148" t="s">
        <v>17</v>
      </c>
      <c r="D148" t="s">
        <v>18</v>
      </c>
      <c r="E148">
        <v>3</v>
      </c>
      <c r="F148">
        <v>18.64</v>
      </c>
      <c r="G148" s="8">
        <v>1.36</v>
      </c>
    </row>
    <row r="149" spans="1:7" x14ac:dyDescent="0.3">
      <c r="A149" t="s">
        <v>10</v>
      </c>
      <c r="B149" t="s">
        <v>12</v>
      </c>
      <c r="C149" t="s">
        <v>17</v>
      </c>
      <c r="D149" t="s">
        <v>18</v>
      </c>
      <c r="E149">
        <v>2</v>
      </c>
      <c r="F149">
        <v>11.87</v>
      </c>
      <c r="G149" s="8">
        <v>1.63</v>
      </c>
    </row>
    <row r="150" spans="1:7" x14ac:dyDescent="0.3">
      <c r="A150" t="s">
        <v>11</v>
      </c>
      <c r="B150" t="s">
        <v>12</v>
      </c>
      <c r="C150" t="s">
        <v>17</v>
      </c>
      <c r="D150" t="s">
        <v>18</v>
      </c>
      <c r="E150">
        <v>2</v>
      </c>
      <c r="F150">
        <v>9.7799999999999994</v>
      </c>
      <c r="G150" s="8">
        <v>1.73</v>
      </c>
    </row>
    <row r="151" spans="1:7" x14ac:dyDescent="0.3">
      <c r="A151" t="s">
        <v>11</v>
      </c>
      <c r="B151" t="s">
        <v>12</v>
      </c>
      <c r="C151" t="s">
        <v>17</v>
      </c>
      <c r="D151" t="s">
        <v>18</v>
      </c>
      <c r="E151">
        <v>2</v>
      </c>
      <c r="F151">
        <v>7.51</v>
      </c>
      <c r="G151" s="8">
        <v>2</v>
      </c>
    </row>
    <row r="152" spans="1:7" x14ac:dyDescent="0.3">
      <c r="A152" t="s">
        <v>11</v>
      </c>
      <c r="B152" t="s">
        <v>12</v>
      </c>
      <c r="C152" t="s">
        <v>14</v>
      </c>
      <c r="D152" t="s">
        <v>19</v>
      </c>
      <c r="E152">
        <v>2</v>
      </c>
      <c r="F152">
        <v>14.07</v>
      </c>
      <c r="G152" s="8">
        <v>2.5</v>
      </c>
    </row>
    <row r="153" spans="1:7" x14ac:dyDescent="0.3">
      <c r="A153" t="s">
        <v>11</v>
      </c>
      <c r="B153" t="s">
        <v>12</v>
      </c>
      <c r="C153" t="s">
        <v>14</v>
      </c>
      <c r="D153" t="s">
        <v>19</v>
      </c>
      <c r="E153">
        <v>2</v>
      </c>
      <c r="F153">
        <v>13.13</v>
      </c>
      <c r="G153" s="8">
        <v>2</v>
      </c>
    </row>
    <row r="154" spans="1:7" x14ac:dyDescent="0.3">
      <c r="A154" t="s">
        <v>11</v>
      </c>
      <c r="B154" t="s">
        <v>12</v>
      </c>
      <c r="C154" t="s">
        <v>14</v>
      </c>
      <c r="D154" t="s">
        <v>19</v>
      </c>
      <c r="E154">
        <v>3</v>
      </c>
      <c r="F154">
        <v>17.260000000000002</v>
      </c>
      <c r="G154" s="8">
        <v>2.74</v>
      </c>
    </row>
    <row r="155" spans="1:7" x14ac:dyDescent="0.3">
      <c r="A155" t="s">
        <v>11</v>
      </c>
      <c r="B155" t="s">
        <v>12</v>
      </c>
      <c r="C155" t="s">
        <v>14</v>
      </c>
      <c r="D155" t="s">
        <v>19</v>
      </c>
      <c r="E155">
        <v>4</v>
      </c>
      <c r="F155">
        <v>24.55</v>
      </c>
      <c r="G155" s="8">
        <v>2</v>
      </c>
    </row>
    <row r="156" spans="1:7" x14ac:dyDescent="0.3">
      <c r="A156" t="s">
        <v>11</v>
      </c>
      <c r="B156" t="s">
        <v>12</v>
      </c>
      <c r="C156" t="s">
        <v>14</v>
      </c>
      <c r="D156" t="s">
        <v>19</v>
      </c>
      <c r="E156">
        <v>4</v>
      </c>
      <c r="F156">
        <v>19.77</v>
      </c>
      <c r="G156" s="8">
        <v>2</v>
      </c>
    </row>
    <row r="157" spans="1:7" x14ac:dyDescent="0.3">
      <c r="A157" t="s">
        <v>10</v>
      </c>
      <c r="B157" t="s">
        <v>12</v>
      </c>
      <c r="C157" t="s">
        <v>14</v>
      </c>
      <c r="D157" t="s">
        <v>19</v>
      </c>
      <c r="E157">
        <v>5</v>
      </c>
      <c r="F157">
        <v>29.85</v>
      </c>
      <c r="G157" s="8">
        <v>5.14</v>
      </c>
    </row>
    <row r="158" spans="1:7" x14ac:dyDescent="0.3">
      <c r="A158" t="s">
        <v>11</v>
      </c>
      <c r="B158" t="s">
        <v>12</v>
      </c>
      <c r="C158" t="s">
        <v>14</v>
      </c>
      <c r="D158" t="s">
        <v>19</v>
      </c>
      <c r="E158">
        <v>6</v>
      </c>
      <c r="F158">
        <v>48.17</v>
      </c>
      <c r="G158" s="8">
        <v>5</v>
      </c>
    </row>
    <row r="159" spans="1:7" x14ac:dyDescent="0.3">
      <c r="A159" t="s">
        <v>10</v>
      </c>
      <c r="B159" t="s">
        <v>12</v>
      </c>
      <c r="C159" t="s">
        <v>14</v>
      </c>
      <c r="D159" t="s">
        <v>19</v>
      </c>
      <c r="E159">
        <v>4</v>
      </c>
      <c r="F159">
        <v>25</v>
      </c>
      <c r="G159" s="8">
        <v>3.75</v>
      </c>
    </row>
    <row r="160" spans="1:7" x14ac:dyDescent="0.3">
      <c r="A160" t="s">
        <v>10</v>
      </c>
      <c r="B160" t="s">
        <v>12</v>
      </c>
      <c r="C160" t="s">
        <v>14</v>
      </c>
      <c r="D160" t="s">
        <v>19</v>
      </c>
      <c r="E160">
        <v>2</v>
      </c>
      <c r="F160">
        <v>13.39</v>
      </c>
      <c r="G160" s="8">
        <v>2.61</v>
      </c>
    </row>
    <row r="161" spans="1:7" x14ac:dyDescent="0.3">
      <c r="A161" t="s">
        <v>11</v>
      </c>
      <c r="B161" t="s">
        <v>12</v>
      </c>
      <c r="C161" t="s">
        <v>14</v>
      </c>
      <c r="D161" t="s">
        <v>19</v>
      </c>
      <c r="E161">
        <v>4</v>
      </c>
      <c r="F161">
        <v>16.489999999999998</v>
      </c>
      <c r="G161" s="8">
        <v>2</v>
      </c>
    </row>
    <row r="162" spans="1:7" x14ac:dyDescent="0.3">
      <c r="A162" t="s">
        <v>11</v>
      </c>
      <c r="B162" t="s">
        <v>12</v>
      </c>
      <c r="C162" t="s">
        <v>14</v>
      </c>
      <c r="D162" t="s">
        <v>19</v>
      </c>
      <c r="E162">
        <v>4</v>
      </c>
      <c r="F162">
        <v>21.5</v>
      </c>
      <c r="G162" s="8">
        <v>3.5</v>
      </c>
    </row>
    <row r="163" spans="1:7" x14ac:dyDescent="0.3">
      <c r="A163" t="s">
        <v>11</v>
      </c>
      <c r="B163" t="s">
        <v>12</v>
      </c>
      <c r="C163" t="s">
        <v>14</v>
      </c>
      <c r="D163" t="s">
        <v>19</v>
      </c>
      <c r="E163">
        <v>2</v>
      </c>
      <c r="F163">
        <v>12.66</v>
      </c>
      <c r="G163" s="8">
        <v>2.5</v>
      </c>
    </row>
    <row r="164" spans="1:7" x14ac:dyDescent="0.3">
      <c r="A164" t="s">
        <v>10</v>
      </c>
      <c r="B164" t="s">
        <v>12</v>
      </c>
      <c r="C164" t="s">
        <v>14</v>
      </c>
      <c r="D164" t="s">
        <v>19</v>
      </c>
      <c r="E164">
        <v>3</v>
      </c>
      <c r="F164">
        <v>16.21</v>
      </c>
      <c r="G164" s="8">
        <v>2</v>
      </c>
    </row>
    <row r="165" spans="1:7" x14ac:dyDescent="0.3">
      <c r="A165" t="s">
        <v>11</v>
      </c>
      <c r="B165" t="s">
        <v>12</v>
      </c>
      <c r="C165" t="s">
        <v>14</v>
      </c>
      <c r="D165" t="s">
        <v>19</v>
      </c>
      <c r="E165">
        <v>2</v>
      </c>
      <c r="F165">
        <v>13.81</v>
      </c>
      <c r="G165" s="8">
        <v>2</v>
      </c>
    </row>
    <row r="166" spans="1:7" x14ac:dyDescent="0.3">
      <c r="A166" t="s">
        <v>10</v>
      </c>
      <c r="B166" t="s">
        <v>13</v>
      </c>
      <c r="C166" t="s">
        <v>14</v>
      </c>
      <c r="D166" t="s">
        <v>19</v>
      </c>
      <c r="E166">
        <v>2</v>
      </c>
      <c r="F166">
        <v>17.510000000000002</v>
      </c>
      <c r="G166" s="8">
        <v>3</v>
      </c>
    </row>
    <row r="167" spans="1:7" x14ac:dyDescent="0.3">
      <c r="A167" t="s">
        <v>11</v>
      </c>
      <c r="B167" t="s">
        <v>12</v>
      </c>
      <c r="C167" t="s">
        <v>14</v>
      </c>
      <c r="D167" t="s">
        <v>19</v>
      </c>
      <c r="E167">
        <v>3</v>
      </c>
      <c r="F167">
        <v>24.52</v>
      </c>
      <c r="G167" s="8">
        <v>3.48</v>
      </c>
    </row>
    <row r="168" spans="1:7" x14ac:dyDescent="0.3">
      <c r="A168" t="s">
        <v>11</v>
      </c>
      <c r="B168" t="s">
        <v>12</v>
      </c>
      <c r="C168" t="s">
        <v>14</v>
      </c>
      <c r="D168" t="s">
        <v>19</v>
      </c>
      <c r="E168">
        <v>2</v>
      </c>
      <c r="F168">
        <v>20.76</v>
      </c>
      <c r="G168" s="8">
        <v>2.2400000000000002</v>
      </c>
    </row>
    <row r="169" spans="1:7" x14ac:dyDescent="0.3">
      <c r="A169" t="s">
        <v>11</v>
      </c>
      <c r="B169" t="s">
        <v>12</v>
      </c>
      <c r="C169" t="s">
        <v>14</v>
      </c>
      <c r="D169" t="s">
        <v>19</v>
      </c>
      <c r="E169">
        <v>4</v>
      </c>
      <c r="F169">
        <v>31.71</v>
      </c>
      <c r="G169" s="8">
        <v>4.5</v>
      </c>
    </row>
    <row r="170" spans="1:7" x14ac:dyDescent="0.3">
      <c r="A170" t="s">
        <v>10</v>
      </c>
      <c r="B170" t="s">
        <v>13</v>
      </c>
      <c r="C170" t="s">
        <v>15</v>
      </c>
      <c r="D170" t="s">
        <v>19</v>
      </c>
      <c r="E170">
        <v>2</v>
      </c>
      <c r="F170">
        <v>10.59</v>
      </c>
      <c r="G170" s="8">
        <v>1.61</v>
      </c>
    </row>
    <row r="171" spans="1:7" x14ac:dyDescent="0.3">
      <c r="A171" t="s">
        <v>10</v>
      </c>
      <c r="B171" t="s">
        <v>13</v>
      </c>
      <c r="C171" t="s">
        <v>15</v>
      </c>
      <c r="D171" t="s">
        <v>19</v>
      </c>
      <c r="E171">
        <v>2</v>
      </c>
      <c r="F171">
        <v>10.63</v>
      </c>
      <c r="G171" s="8">
        <v>2</v>
      </c>
    </row>
    <row r="172" spans="1:7" x14ac:dyDescent="0.3">
      <c r="A172" t="s">
        <v>11</v>
      </c>
      <c r="B172" t="s">
        <v>13</v>
      </c>
      <c r="C172" t="s">
        <v>15</v>
      </c>
      <c r="D172" t="s">
        <v>19</v>
      </c>
      <c r="E172">
        <v>3</v>
      </c>
      <c r="F172">
        <v>50.81</v>
      </c>
      <c r="G172" s="8">
        <v>10</v>
      </c>
    </row>
    <row r="173" spans="1:7" x14ac:dyDescent="0.3">
      <c r="A173" t="s">
        <v>11</v>
      </c>
      <c r="B173" t="s">
        <v>13</v>
      </c>
      <c r="C173" t="s">
        <v>15</v>
      </c>
      <c r="D173" t="s">
        <v>19</v>
      </c>
      <c r="E173">
        <v>2</v>
      </c>
      <c r="F173">
        <v>15.81</v>
      </c>
      <c r="G173" s="8">
        <v>3.16</v>
      </c>
    </row>
    <row r="174" spans="1:7" x14ac:dyDescent="0.3">
      <c r="A174" t="s">
        <v>11</v>
      </c>
      <c r="B174" t="s">
        <v>13</v>
      </c>
      <c r="C174" t="s">
        <v>14</v>
      </c>
      <c r="D174" t="s">
        <v>19</v>
      </c>
      <c r="E174">
        <v>2</v>
      </c>
      <c r="F174">
        <v>7.25</v>
      </c>
      <c r="G174" s="8">
        <v>5.15</v>
      </c>
    </row>
    <row r="175" spans="1:7" x14ac:dyDescent="0.3">
      <c r="A175" t="s">
        <v>11</v>
      </c>
      <c r="B175" t="s">
        <v>13</v>
      </c>
      <c r="C175" t="s">
        <v>14</v>
      </c>
      <c r="D175" t="s">
        <v>19</v>
      </c>
      <c r="E175">
        <v>2</v>
      </c>
      <c r="F175">
        <v>31.85</v>
      </c>
      <c r="G175" s="8">
        <v>3.18</v>
      </c>
    </row>
    <row r="176" spans="1:7" x14ac:dyDescent="0.3">
      <c r="A176" t="s">
        <v>11</v>
      </c>
      <c r="B176" t="s">
        <v>13</v>
      </c>
      <c r="C176" t="s">
        <v>14</v>
      </c>
      <c r="D176" t="s">
        <v>19</v>
      </c>
      <c r="E176">
        <v>2</v>
      </c>
      <c r="F176">
        <v>16.82</v>
      </c>
      <c r="G176" s="8">
        <v>4</v>
      </c>
    </row>
    <row r="177" spans="1:7" x14ac:dyDescent="0.3">
      <c r="A177" t="s">
        <v>11</v>
      </c>
      <c r="B177" t="s">
        <v>13</v>
      </c>
      <c r="C177" t="s">
        <v>14</v>
      </c>
      <c r="D177" t="s">
        <v>19</v>
      </c>
      <c r="E177">
        <v>2</v>
      </c>
      <c r="F177">
        <v>32.9</v>
      </c>
      <c r="G177" s="8">
        <v>3.11</v>
      </c>
    </row>
    <row r="178" spans="1:7" x14ac:dyDescent="0.3">
      <c r="A178" t="s">
        <v>11</v>
      </c>
      <c r="B178" t="s">
        <v>13</v>
      </c>
      <c r="C178" t="s">
        <v>14</v>
      </c>
      <c r="D178" t="s">
        <v>19</v>
      </c>
      <c r="E178">
        <v>2</v>
      </c>
      <c r="F178">
        <v>17.89</v>
      </c>
      <c r="G178" s="8">
        <v>2</v>
      </c>
    </row>
    <row r="179" spans="1:7" x14ac:dyDescent="0.3">
      <c r="A179" t="s">
        <v>11</v>
      </c>
      <c r="B179" t="s">
        <v>13</v>
      </c>
      <c r="C179" t="s">
        <v>14</v>
      </c>
      <c r="D179" t="s">
        <v>19</v>
      </c>
      <c r="E179">
        <v>2</v>
      </c>
      <c r="F179">
        <v>14.48</v>
      </c>
      <c r="G179" s="8">
        <v>2</v>
      </c>
    </row>
    <row r="180" spans="1:7" x14ac:dyDescent="0.3">
      <c r="A180" t="s">
        <v>10</v>
      </c>
      <c r="B180" t="s">
        <v>13</v>
      </c>
      <c r="C180" t="s">
        <v>14</v>
      </c>
      <c r="D180" t="s">
        <v>19</v>
      </c>
      <c r="E180">
        <v>2</v>
      </c>
      <c r="F180">
        <v>9.6</v>
      </c>
      <c r="G180" s="8">
        <v>4</v>
      </c>
    </row>
    <row r="181" spans="1:7" x14ac:dyDescent="0.3">
      <c r="A181" t="s">
        <v>11</v>
      </c>
      <c r="B181" t="s">
        <v>13</v>
      </c>
      <c r="C181" t="s">
        <v>14</v>
      </c>
      <c r="D181" t="s">
        <v>19</v>
      </c>
      <c r="E181">
        <v>2</v>
      </c>
      <c r="F181">
        <v>34.630000000000003</v>
      </c>
      <c r="G181" s="8">
        <v>3.55</v>
      </c>
    </row>
    <row r="182" spans="1:7" x14ac:dyDescent="0.3">
      <c r="A182" t="s">
        <v>11</v>
      </c>
      <c r="B182" t="s">
        <v>13</v>
      </c>
      <c r="C182" t="s">
        <v>14</v>
      </c>
      <c r="D182" t="s">
        <v>19</v>
      </c>
      <c r="E182">
        <v>4</v>
      </c>
      <c r="F182">
        <v>34.65</v>
      </c>
      <c r="G182" s="8">
        <v>3.68</v>
      </c>
    </row>
    <row r="183" spans="1:7" x14ac:dyDescent="0.3">
      <c r="A183" t="s">
        <v>11</v>
      </c>
      <c r="B183" t="s">
        <v>13</v>
      </c>
      <c r="C183" t="s">
        <v>14</v>
      </c>
      <c r="D183" t="s">
        <v>19</v>
      </c>
      <c r="E183">
        <v>2</v>
      </c>
      <c r="F183">
        <v>23.33</v>
      </c>
      <c r="G183" s="8">
        <v>5.65</v>
      </c>
    </row>
    <row r="184" spans="1:7" x14ac:dyDescent="0.3">
      <c r="A184" t="s">
        <v>11</v>
      </c>
      <c r="B184" t="s">
        <v>13</v>
      </c>
      <c r="C184" t="s">
        <v>14</v>
      </c>
      <c r="D184" t="s">
        <v>19</v>
      </c>
      <c r="E184">
        <v>3</v>
      </c>
      <c r="F184">
        <v>45.35</v>
      </c>
      <c r="G184" s="8">
        <v>3.5</v>
      </c>
    </row>
    <row r="185" spans="1:7" x14ac:dyDescent="0.3">
      <c r="A185" t="s">
        <v>11</v>
      </c>
      <c r="B185" t="s">
        <v>13</v>
      </c>
      <c r="C185" t="s">
        <v>14</v>
      </c>
      <c r="D185" t="s">
        <v>19</v>
      </c>
      <c r="E185">
        <v>4</v>
      </c>
      <c r="F185">
        <v>23.17</v>
      </c>
      <c r="G185" s="8">
        <v>6.5</v>
      </c>
    </row>
    <row r="186" spans="1:7" x14ac:dyDescent="0.3">
      <c r="A186" t="s">
        <v>11</v>
      </c>
      <c r="B186" t="s">
        <v>13</v>
      </c>
      <c r="C186" t="s">
        <v>14</v>
      </c>
      <c r="D186" t="s">
        <v>19</v>
      </c>
      <c r="E186">
        <v>2</v>
      </c>
      <c r="F186">
        <v>40.549999999999997</v>
      </c>
      <c r="G186" s="8">
        <v>3</v>
      </c>
    </row>
    <row r="187" spans="1:7" x14ac:dyDescent="0.3">
      <c r="A187" t="s">
        <v>11</v>
      </c>
      <c r="B187" t="s">
        <v>12</v>
      </c>
      <c r="C187" t="s">
        <v>14</v>
      </c>
      <c r="D187" t="s">
        <v>19</v>
      </c>
      <c r="E187">
        <v>5</v>
      </c>
      <c r="F187">
        <v>20.69</v>
      </c>
      <c r="G187" s="8">
        <v>5</v>
      </c>
    </row>
    <row r="188" spans="1:7" x14ac:dyDescent="0.3">
      <c r="A188" t="s">
        <v>10</v>
      </c>
      <c r="B188" t="s">
        <v>13</v>
      </c>
      <c r="C188" t="s">
        <v>14</v>
      </c>
      <c r="D188" t="s">
        <v>19</v>
      </c>
      <c r="E188">
        <v>3</v>
      </c>
      <c r="F188">
        <v>20.9</v>
      </c>
      <c r="G188" s="8">
        <v>3.5</v>
      </c>
    </row>
    <row r="189" spans="1:7" x14ac:dyDescent="0.3">
      <c r="A189" t="s">
        <v>11</v>
      </c>
      <c r="B189" t="s">
        <v>13</v>
      </c>
      <c r="C189" t="s">
        <v>14</v>
      </c>
      <c r="D189" t="s">
        <v>19</v>
      </c>
      <c r="E189">
        <v>5</v>
      </c>
      <c r="F189">
        <v>30.46</v>
      </c>
      <c r="G189" s="8">
        <v>2</v>
      </c>
    </row>
    <row r="190" spans="1:7" x14ac:dyDescent="0.3">
      <c r="A190" t="s">
        <v>10</v>
      </c>
      <c r="B190" t="s">
        <v>13</v>
      </c>
      <c r="C190" t="s">
        <v>14</v>
      </c>
      <c r="D190" t="s">
        <v>19</v>
      </c>
      <c r="E190">
        <v>3</v>
      </c>
      <c r="F190">
        <v>18.149999999999999</v>
      </c>
      <c r="G190" s="8">
        <v>3.5</v>
      </c>
    </row>
    <row r="191" spans="1:7" x14ac:dyDescent="0.3">
      <c r="A191" t="s">
        <v>11</v>
      </c>
      <c r="B191" t="s">
        <v>13</v>
      </c>
      <c r="C191" t="s">
        <v>14</v>
      </c>
      <c r="D191" t="s">
        <v>19</v>
      </c>
      <c r="E191">
        <v>3</v>
      </c>
      <c r="F191">
        <v>23.1</v>
      </c>
      <c r="G191" s="8">
        <v>4</v>
      </c>
    </row>
    <row r="192" spans="1:7" x14ac:dyDescent="0.3">
      <c r="A192" t="s">
        <v>11</v>
      </c>
      <c r="B192" t="s">
        <v>13</v>
      </c>
      <c r="C192" t="s">
        <v>14</v>
      </c>
      <c r="D192" t="s">
        <v>19</v>
      </c>
      <c r="E192">
        <v>2</v>
      </c>
      <c r="F192">
        <v>15.69</v>
      </c>
      <c r="G192" s="8">
        <v>1.5</v>
      </c>
    </row>
    <row r="193" spans="1:7" x14ac:dyDescent="0.3">
      <c r="A193" t="s">
        <v>10</v>
      </c>
      <c r="B193" t="s">
        <v>13</v>
      </c>
      <c r="C193" t="s">
        <v>17</v>
      </c>
      <c r="D193" t="s">
        <v>18</v>
      </c>
      <c r="E193">
        <v>2</v>
      </c>
      <c r="F193">
        <v>19.809999999999999</v>
      </c>
      <c r="G193" s="8">
        <v>4.1900000000000004</v>
      </c>
    </row>
    <row r="194" spans="1:7" x14ac:dyDescent="0.3">
      <c r="A194" t="s">
        <v>11</v>
      </c>
      <c r="B194" t="s">
        <v>13</v>
      </c>
      <c r="C194" t="s">
        <v>17</v>
      </c>
      <c r="D194" t="s">
        <v>18</v>
      </c>
      <c r="E194">
        <v>2</v>
      </c>
      <c r="F194">
        <v>28.44</v>
      </c>
      <c r="G194" s="8">
        <v>2.56</v>
      </c>
    </row>
    <row r="195" spans="1:7" x14ac:dyDescent="0.3">
      <c r="A195" t="s">
        <v>11</v>
      </c>
      <c r="B195" t="s">
        <v>13</v>
      </c>
      <c r="C195" t="s">
        <v>17</v>
      </c>
      <c r="D195" t="s">
        <v>18</v>
      </c>
      <c r="E195">
        <v>2</v>
      </c>
      <c r="F195">
        <v>15.48</v>
      </c>
      <c r="G195" s="8">
        <v>2.02</v>
      </c>
    </row>
    <row r="196" spans="1:7" x14ac:dyDescent="0.3">
      <c r="A196" t="s">
        <v>11</v>
      </c>
      <c r="B196" t="s">
        <v>13</v>
      </c>
      <c r="C196" t="s">
        <v>17</v>
      </c>
      <c r="D196" t="s">
        <v>18</v>
      </c>
      <c r="E196">
        <v>2</v>
      </c>
      <c r="F196">
        <v>16.579999999999998</v>
      </c>
      <c r="G196" s="8">
        <v>4</v>
      </c>
    </row>
    <row r="197" spans="1:7" x14ac:dyDescent="0.3">
      <c r="A197" t="s">
        <v>11</v>
      </c>
      <c r="B197" t="s">
        <v>12</v>
      </c>
      <c r="C197" t="s">
        <v>17</v>
      </c>
      <c r="D197" t="s">
        <v>18</v>
      </c>
      <c r="E197">
        <v>2</v>
      </c>
      <c r="F197">
        <v>7.56</v>
      </c>
      <c r="G197" s="8">
        <v>1.44</v>
      </c>
    </row>
    <row r="198" spans="1:7" x14ac:dyDescent="0.3">
      <c r="A198" t="s">
        <v>11</v>
      </c>
      <c r="B198" t="s">
        <v>13</v>
      </c>
      <c r="C198" t="s">
        <v>17</v>
      </c>
      <c r="D198" t="s">
        <v>18</v>
      </c>
      <c r="E198">
        <v>2</v>
      </c>
      <c r="F198">
        <v>10.34</v>
      </c>
      <c r="G198" s="8">
        <v>2</v>
      </c>
    </row>
    <row r="199" spans="1:7" x14ac:dyDescent="0.3">
      <c r="A199" t="s">
        <v>10</v>
      </c>
      <c r="B199" t="s">
        <v>13</v>
      </c>
      <c r="C199" t="s">
        <v>17</v>
      </c>
      <c r="D199" t="s">
        <v>18</v>
      </c>
      <c r="E199">
        <v>4</v>
      </c>
      <c r="F199">
        <v>43.11</v>
      </c>
      <c r="G199" s="8">
        <v>5</v>
      </c>
    </row>
    <row r="200" spans="1:7" x14ac:dyDescent="0.3">
      <c r="A200" t="s">
        <v>10</v>
      </c>
      <c r="B200" t="s">
        <v>13</v>
      </c>
      <c r="C200" t="s">
        <v>17</v>
      </c>
      <c r="D200" t="s">
        <v>18</v>
      </c>
      <c r="E200">
        <v>2</v>
      </c>
      <c r="F200">
        <v>13</v>
      </c>
      <c r="G200" s="8">
        <v>2</v>
      </c>
    </row>
    <row r="201" spans="1:7" x14ac:dyDescent="0.3">
      <c r="A201" t="s">
        <v>11</v>
      </c>
      <c r="B201" t="s">
        <v>13</v>
      </c>
      <c r="C201" t="s">
        <v>17</v>
      </c>
      <c r="D201" t="s">
        <v>18</v>
      </c>
      <c r="E201">
        <v>2</v>
      </c>
      <c r="F201">
        <v>13.51</v>
      </c>
      <c r="G201" s="8">
        <v>2</v>
      </c>
    </row>
    <row r="202" spans="1:7" x14ac:dyDescent="0.3">
      <c r="A202" t="s">
        <v>11</v>
      </c>
      <c r="B202" t="s">
        <v>13</v>
      </c>
      <c r="C202" t="s">
        <v>17</v>
      </c>
      <c r="D202" t="s">
        <v>18</v>
      </c>
      <c r="E202">
        <v>3</v>
      </c>
      <c r="F202">
        <v>18.71</v>
      </c>
      <c r="G202" s="8">
        <v>4</v>
      </c>
    </row>
    <row r="203" spans="1:7" x14ac:dyDescent="0.3">
      <c r="A203" t="s">
        <v>10</v>
      </c>
      <c r="B203" t="s">
        <v>13</v>
      </c>
      <c r="C203" t="s">
        <v>17</v>
      </c>
      <c r="D203" t="s">
        <v>18</v>
      </c>
      <c r="E203">
        <v>2</v>
      </c>
      <c r="F203">
        <v>12.74</v>
      </c>
      <c r="G203" s="8">
        <v>2.0099999999999998</v>
      </c>
    </row>
    <row r="204" spans="1:7" x14ac:dyDescent="0.3">
      <c r="A204" t="s">
        <v>10</v>
      </c>
      <c r="B204" t="s">
        <v>13</v>
      </c>
      <c r="C204" t="s">
        <v>17</v>
      </c>
      <c r="D204" t="s">
        <v>18</v>
      </c>
      <c r="E204">
        <v>2</v>
      </c>
      <c r="F204">
        <v>13</v>
      </c>
      <c r="G204" s="8">
        <v>2</v>
      </c>
    </row>
    <row r="205" spans="1:7" x14ac:dyDescent="0.3">
      <c r="A205" t="s">
        <v>10</v>
      </c>
      <c r="B205" t="s">
        <v>13</v>
      </c>
      <c r="C205" t="s">
        <v>17</v>
      </c>
      <c r="D205" t="s">
        <v>18</v>
      </c>
      <c r="E205">
        <v>2</v>
      </c>
      <c r="F205">
        <v>16.399999999999999</v>
      </c>
      <c r="G205" s="8">
        <v>2.5</v>
      </c>
    </row>
    <row r="206" spans="1:7" x14ac:dyDescent="0.3">
      <c r="A206" t="s">
        <v>11</v>
      </c>
      <c r="B206" t="s">
        <v>13</v>
      </c>
      <c r="C206" t="s">
        <v>17</v>
      </c>
      <c r="D206" t="s">
        <v>18</v>
      </c>
      <c r="E206">
        <v>4</v>
      </c>
      <c r="F206">
        <v>20.53</v>
      </c>
      <c r="G206" s="8">
        <v>4</v>
      </c>
    </row>
    <row r="207" spans="1:7" x14ac:dyDescent="0.3">
      <c r="A207" t="s">
        <v>10</v>
      </c>
      <c r="B207" t="s">
        <v>13</v>
      </c>
      <c r="C207" t="s">
        <v>17</v>
      </c>
      <c r="D207" t="s">
        <v>18</v>
      </c>
      <c r="E207">
        <v>3</v>
      </c>
      <c r="F207">
        <v>16.47</v>
      </c>
      <c r="G207" s="8">
        <v>3.23</v>
      </c>
    </row>
    <row r="208" spans="1:7" x14ac:dyDescent="0.3">
      <c r="A208" t="s">
        <v>11</v>
      </c>
      <c r="B208" t="s">
        <v>13</v>
      </c>
      <c r="C208" t="s">
        <v>15</v>
      </c>
      <c r="D208" t="s">
        <v>19</v>
      </c>
      <c r="E208">
        <v>3</v>
      </c>
      <c r="F208">
        <v>26.59</v>
      </c>
      <c r="G208" s="8">
        <v>3.41</v>
      </c>
    </row>
    <row r="209" spans="1:7" x14ac:dyDescent="0.3">
      <c r="A209" t="s">
        <v>11</v>
      </c>
      <c r="B209" t="s">
        <v>13</v>
      </c>
      <c r="C209" t="s">
        <v>15</v>
      </c>
      <c r="D209" t="s">
        <v>19</v>
      </c>
      <c r="E209">
        <v>4</v>
      </c>
      <c r="F209">
        <v>38.729999999999997</v>
      </c>
      <c r="G209" s="8">
        <v>3</v>
      </c>
    </row>
    <row r="210" spans="1:7" x14ac:dyDescent="0.3">
      <c r="A210" t="s">
        <v>11</v>
      </c>
      <c r="B210" t="s">
        <v>13</v>
      </c>
      <c r="C210" t="s">
        <v>15</v>
      </c>
      <c r="D210" t="s">
        <v>19</v>
      </c>
      <c r="E210">
        <v>2</v>
      </c>
      <c r="F210">
        <v>24.27</v>
      </c>
      <c r="G210" s="8">
        <v>2.0299999999999998</v>
      </c>
    </row>
    <row r="211" spans="1:7" x14ac:dyDescent="0.3">
      <c r="A211" t="s">
        <v>10</v>
      </c>
      <c r="B211" t="s">
        <v>13</v>
      </c>
      <c r="C211" t="s">
        <v>15</v>
      </c>
      <c r="D211" t="s">
        <v>19</v>
      </c>
      <c r="E211">
        <v>2</v>
      </c>
      <c r="F211">
        <v>12.76</v>
      </c>
      <c r="G211" s="8">
        <v>2.23</v>
      </c>
    </row>
    <row r="212" spans="1:7" x14ac:dyDescent="0.3">
      <c r="A212" t="s">
        <v>11</v>
      </c>
      <c r="B212" t="s">
        <v>13</v>
      </c>
      <c r="C212" t="s">
        <v>15</v>
      </c>
      <c r="D212" t="s">
        <v>19</v>
      </c>
      <c r="E212">
        <v>3</v>
      </c>
      <c r="F212">
        <v>30.06</v>
      </c>
      <c r="G212" s="8">
        <v>2</v>
      </c>
    </row>
    <row r="213" spans="1:7" x14ac:dyDescent="0.3">
      <c r="A213" t="s">
        <v>11</v>
      </c>
      <c r="B213" t="s">
        <v>13</v>
      </c>
      <c r="C213" t="s">
        <v>15</v>
      </c>
      <c r="D213" t="s">
        <v>19</v>
      </c>
      <c r="E213">
        <v>4</v>
      </c>
      <c r="F213">
        <v>25.89</v>
      </c>
      <c r="G213" s="8">
        <v>5.16</v>
      </c>
    </row>
    <row r="214" spans="1:7" x14ac:dyDescent="0.3">
      <c r="A214" t="s">
        <v>11</v>
      </c>
      <c r="B214" t="s">
        <v>12</v>
      </c>
      <c r="C214" t="s">
        <v>15</v>
      </c>
      <c r="D214" t="s">
        <v>19</v>
      </c>
      <c r="E214">
        <v>4</v>
      </c>
      <c r="F214">
        <v>48.33</v>
      </c>
      <c r="G214" s="8">
        <v>9</v>
      </c>
    </row>
    <row r="215" spans="1:7" x14ac:dyDescent="0.3">
      <c r="A215" t="s">
        <v>10</v>
      </c>
      <c r="B215" t="s">
        <v>13</v>
      </c>
      <c r="C215" t="s">
        <v>15</v>
      </c>
      <c r="D215" t="s">
        <v>19</v>
      </c>
      <c r="E215">
        <v>2</v>
      </c>
      <c r="F215">
        <v>13.27</v>
      </c>
      <c r="G215" s="8">
        <v>2.5</v>
      </c>
    </row>
    <row r="216" spans="1:7" x14ac:dyDescent="0.3">
      <c r="A216" t="s">
        <v>10</v>
      </c>
      <c r="B216" t="s">
        <v>13</v>
      </c>
      <c r="C216" t="s">
        <v>15</v>
      </c>
      <c r="D216" t="s">
        <v>19</v>
      </c>
      <c r="E216">
        <v>3</v>
      </c>
      <c r="F216">
        <v>28.17</v>
      </c>
      <c r="G216" s="8">
        <v>6.5</v>
      </c>
    </row>
    <row r="217" spans="1:7" x14ac:dyDescent="0.3">
      <c r="A217" t="s">
        <v>10</v>
      </c>
      <c r="B217" t="s">
        <v>13</v>
      </c>
      <c r="C217" t="s">
        <v>15</v>
      </c>
      <c r="D217" t="s">
        <v>19</v>
      </c>
      <c r="E217">
        <v>2</v>
      </c>
      <c r="F217">
        <v>12.9</v>
      </c>
      <c r="G217" s="8">
        <v>1.1000000000000001</v>
      </c>
    </row>
    <row r="218" spans="1:7" x14ac:dyDescent="0.3">
      <c r="A218" t="s">
        <v>11</v>
      </c>
      <c r="B218" t="s">
        <v>13</v>
      </c>
      <c r="C218" t="s">
        <v>15</v>
      </c>
      <c r="D218" t="s">
        <v>19</v>
      </c>
      <c r="E218">
        <v>5</v>
      </c>
      <c r="F218">
        <v>28.15</v>
      </c>
      <c r="G218" s="8">
        <v>3</v>
      </c>
    </row>
    <row r="219" spans="1:7" x14ac:dyDescent="0.3">
      <c r="A219" t="s">
        <v>11</v>
      </c>
      <c r="B219" t="s">
        <v>13</v>
      </c>
      <c r="C219" t="s">
        <v>15</v>
      </c>
      <c r="D219" t="s">
        <v>19</v>
      </c>
      <c r="E219">
        <v>2</v>
      </c>
      <c r="F219">
        <v>11.59</v>
      </c>
      <c r="G219" s="8">
        <v>1.5</v>
      </c>
    </row>
    <row r="220" spans="1:7" x14ac:dyDescent="0.3">
      <c r="A220" t="s">
        <v>11</v>
      </c>
      <c r="B220" t="s">
        <v>13</v>
      </c>
      <c r="C220" t="s">
        <v>15</v>
      </c>
      <c r="D220" t="s">
        <v>19</v>
      </c>
      <c r="E220">
        <v>2</v>
      </c>
      <c r="F220">
        <v>7.74</v>
      </c>
      <c r="G220" s="8">
        <v>1.44</v>
      </c>
    </row>
    <row r="221" spans="1:7" x14ac:dyDescent="0.3">
      <c r="A221" t="s">
        <v>10</v>
      </c>
      <c r="B221" t="s">
        <v>13</v>
      </c>
      <c r="C221" t="s">
        <v>15</v>
      </c>
      <c r="D221" t="s">
        <v>19</v>
      </c>
      <c r="E221">
        <v>4</v>
      </c>
      <c r="F221">
        <v>30.14</v>
      </c>
      <c r="G221" s="8">
        <v>3.09</v>
      </c>
    </row>
    <row r="222" spans="1:7" x14ac:dyDescent="0.3">
      <c r="A222" t="s">
        <v>11</v>
      </c>
      <c r="B222" t="s">
        <v>13</v>
      </c>
      <c r="C222" t="s">
        <v>16</v>
      </c>
      <c r="D222" t="s">
        <v>18</v>
      </c>
      <c r="E222">
        <v>2</v>
      </c>
      <c r="F222">
        <v>12.16</v>
      </c>
      <c r="G222" s="8">
        <v>2.2000000000000002</v>
      </c>
    </row>
    <row r="223" spans="1:7" x14ac:dyDescent="0.3">
      <c r="A223" t="s">
        <v>10</v>
      </c>
      <c r="B223" t="s">
        <v>13</v>
      </c>
      <c r="C223" t="s">
        <v>16</v>
      </c>
      <c r="D223" t="s">
        <v>18</v>
      </c>
      <c r="E223">
        <v>2</v>
      </c>
      <c r="F223">
        <v>13.42</v>
      </c>
      <c r="G223" s="8">
        <v>3.48</v>
      </c>
    </row>
    <row r="224" spans="1:7" x14ac:dyDescent="0.3">
      <c r="A224" t="s">
        <v>11</v>
      </c>
      <c r="B224" t="s">
        <v>13</v>
      </c>
      <c r="C224" t="s">
        <v>16</v>
      </c>
      <c r="D224" t="s">
        <v>18</v>
      </c>
      <c r="E224">
        <v>1</v>
      </c>
      <c r="F224">
        <v>8.58</v>
      </c>
      <c r="G224" s="8">
        <v>1.92</v>
      </c>
    </row>
    <row r="225" spans="1:7" x14ac:dyDescent="0.3">
      <c r="A225" t="s">
        <v>10</v>
      </c>
      <c r="B225" t="s">
        <v>12</v>
      </c>
      <c r="C225" t="s">
        <v>16</v>
      </c>
      <c r="D225" t="s">
        <v>18</v>
      </c>
      <c r="E225">
        <v>3</v>
      </c>
      <c r="F225">
        <v>15.98</v>
      </c>
      <c r="G225" s="8">
        <v>3</v>
      </c>
    </row>
    <row r="226" spans="1:7" x14ac:dyDescent="0.3">
      <c r="A226" t="s">
        <v>11</v>
      </c>
      <c r="B226" t="s">
        <v>13</v>
      </c>
      <c r="C226" t="s">
        <v>16</v>
      </c>
      <c r="D226" t="s">
        <v>18</v>
      </c>
      <c r="E226">
        <v>2</v>
      </c>
      <c r="F226">
        <v>13.42</v>
      </c>
      <c r="G226" s="8">
        <v>1.58</v>
      </c>
    </row>
    <row r="227" spans="1:7" x14ac:dyDescent="0.3">
      <c r="A227" t="s">
        <v>10</v>
      </c>
      <c r="B227" t="s">
        <v>13</v>
      </c>
      <c r="C227" t="s">
        <v>16</v>
      </c>
      <c r="D227" t="s">
        <v>18</v>
      </c>
      <c r="E227">
        <v>2</v>
      </c>
      <c r="F227">
        <v>16.27</v>
      </c>
      <c r="G227" s="8">
        <v>2.5</v>
      </c>
    </row>
    <row r="228" spans="1:7" x14ac:dyDescent="0.3">
      <c r="A228" t="s">
        <v>10</v>
      </c>
      <c r="B228" t="s">
        <v>13</v>
      </c>
      <c r="C228" t="s">
        <v>16</v>
      </c>
      <c r="D228" t="s">
        <v>18</v>
      </c>
      <c r="E228">
        <v>2</v>
      </c>
      <c r="F228">
        <v>10.09</v>
      </c>
      <c r="G228" s="8">
        <v>2</v>
      </c>
    </row>
    <row r="229" spans="1:7" x14ac:dyDescent="0.3">
      <c r="A229" t="s">
        <v>11</v>
      </c>
      <c r="B229" t="s">
        <v>12</v>
      </c>
      <c r="C229" t="s">
        <v>15</v>
      </c>
      <c r="D229" t="s">
        <v>19</v>
      </c>
      <c r="E229">
        <v>4</v>
      </c>
      <c r="F229">
        <v>20.45</v>
      </c>
      <c r="G229" s="8">
        <v>3</v>
      </c>
    </row>
    <row r="230" spans="1:7" x14ac:dyDescent="0.3">
      <c r="A230" t="s">
        <v>11</v>
      </c>
      <c r="B230" t="s">
        <v>12</v>
      </c>
      <c r="C230" t="s">
        <v>15</v>
      </c>
      <c r="D230" t="s">
        <v>19</v>
      </c>
      <c r="E230">
        <v>2</v>
      </c>
      <c r="F230">
        <v>13.28</v>
      </c>
      <c r="G230" s="8">
        <v>2.72</v>
      </c>
    </row>
    <row r="231" spans="1:7" x14ac:dyDescent="0.3">
      <c r="A231" t="s">
        <v>10</v>
      </c>
      <c r="B231" t="s">
        <v>13</v>
      </c>
      <c r="C231" t="s">
        <v>15</v>
      </c>
      <c r="D231" t="s">
        <v>19</v>
      </c>
      <c r="E231">
        <v>2</v>
      </c>
      <c r="F231">
        <v>22.12</v>
      </c>
      <c r="G231" s="8">
        <v>2.88</v>
      </c>
    </row>
    <row r="232" spans="1:7" x14ac:dyDescent="0.3">
      <c r="A232" t="s">
        <v>11</v>
      </c>
      <c r="B232" t="s">
        <v>13</v>
      </c>
      <c r="C232" t="s">
        <v>15</v>
      </c>
      <c r="D232" t="s">
        <v>19</v>
      </c>
      <c r="E232">
        <v>4</v>
      </c>
      <c r="F232">
        <v>24.01</v>
      </c>
      <c r="G232" s="8">
        <v>2</v>
      </c>
    </row>
    <row r="233" spans="1:7" x14ac:dyDescent="0.3">
      <c r="A233" t="s">
        <v>11</v>
      </c>
      <c r="B233" t="s">
        <v>13</v>
      </c>
      <c r="C233" t="s">
        <v>15</v>
      </c>
      <c r="D233" t="s">
        <v>19</v>
      </c>
      <c r="E233">
        <v>3</v>
      </c>
      <c r="F233">
        <v>15.69</v>
      </c>
      <c r="G233" s="8">
        <v>3</v>
      </c>
    </row>
    <row r="234" spans="1:7" x14ac:dyDescent="0.3">
      <c r="A234" t="s">
        <v>11</v>
      </c>
      <c r="B234" t="s">
        <v>12</v>
      </c>
      <c r="C234" t="s">
        <v>15</v>
      </c>
      <c r="D234" t="s">
        <v>19</v>
      </c>
      <c r="E234">
        <v>2</v>
      </c>
      <c r="F234">
        <v>11.61</v>
      </c>
      <c r="G234" s="8">
        <v>3.39</v>
      </c>
    </row>
    <row r="235" spans="1:7" x14ac:dyDescent="0.3">
      <c r="A235" t="s">
        <v>11</v>
      </c>
      <c r="B235" t="s">
        <v>12</v>
      </c>
      <c r="C235" t="s">
        <v>15</v>
      </c>
      <c r="D235" t="s">
        <v>19</v>
      </c>
      <c r="E235">
        <v>2</v>
      </c>
      <c r="F235">
        <v>10.77</v>
      </c>
      <c r="G235" s="8">
        <v>1.47</v>
      </c>
    </row>
    <row r="236" spans="1:7" x14ac:dyDescent="0.3">
      <c r="A236" t="s">
        <v>11</v>
      </c>
      <c r="B236" t="s">
        <v>13</v>
      </c>
      <c r="C236" t="s">
        <v>15</v>
      </c>
      <c r="D236" t="s">
        <v>19</v>
      </c>
      <c r="E236">
        <v>2</v>
      </c>
      <c r="F236">
        <v>15.53</v>
      </c>
      <c r="G236" s="8">
        <v>3</v>
      </c>
    </row>
    <row r="237" spans="1:7" x14ac:dyDescent="0.3">
      <c r="A237" t="s">
        <v>11</v>
      </c>
      <c r="B237" t="s">
        <v>12</v>
      </c>
      <c r="C237" t="s">
        <v>15</v>
      </c>
      <c r="D237" t="s">
        <v>19</v>
      </c>
      <c r="E237">
        <v>2</v>
      </c>
      <c r="F237">
        <v>10.07</v>
      </c>
      <c r="G237" s="8">
        <v>1.25</v>
      </c>
    </row>
    <row r="238" spans="1:7" x14ac:dyDescent="0.3">
      <c r="A238" t="s">
        <v>11</v>
      </c>
      <c r="B238" t="s">
        <v>13</v>
      </c>
      <c r="C238" t="s">
        <v>15</v>
      </c>
      <c r="D238" t="s">
        <v>19</v>
      </c>
      <c r="E238">
        <v>2</v>
      </c>
      <c r="F238">
        <v>12.6</v>
      </c>
      <c r="G238" s="8">
        <v>1</v>
      </c>
    </row>
    <row r="239" spans="1:7" x14ac:dyDescent="0.3">
      <c r="A239" t="s">
        <v>11</v>
      </c>
      <c r="B239" t="s">
        <v>13</v>
      </c>
      <c r="C239" t="s">
        <v>15</v>
      </c>
      <c r="D239" t="s">
        <v>19</v>
      </c>
      <c r="E239">
        <v>2</v>
      </c>
      <c r="F239">
        <v>32.83</v>
      </c>
      <c r="G239" s="8">
        <v>1.17</v>
      </c>
    </row>
    <row r="240" spans="1:7" x14ac:dyDescent="0.3">
      <c r="A240" t="s">
        <v>10</v>
      </c>
      <c r="B240" t="s">
        <v>12</v>
      </c>
      <c r="C240" t="s">
        <v>15</v>
      </c>
      <c r="D240" t="s">
        <v>19</v>
      </c>
      <c r="E240">
        <v>3</v>
      </c>
      <c r="F240">
        <v>35.83</v>
      </c>
      <c r="G240" s="8">
        <v>4.67</v>
      </c>
    </row>
    <row r="241" spans="1:7" x14ac:dyDescent="0.3">
      <c r="A241" t="s">
        <v>11</v>
      </c>
      <c r="B241" t="s">
        <v>12</v>
      </c>
      <c r="C241" t="s">
        <v>15</v>
      </c>
      <c r="D241" t="s">
        <v>19</v>
      </c>
      <c r="E241">
        <v>3</v>
      </c>
      <c r="F241">
        <v>29.03</v>
      </c>
      <c r="G241" s="8">
        <v>5.92</v>
      </c>
    </row>
    <row r="242" spans="1:7" x14ac:dyDescent="0.3">
      <c r="A242" t="s">
        <v>10</v>
      </c>
      <c r="B242" t="s">
        <v>13</v>
      </c>
      <c r="C242" t="s">
        <v>15</v>
      </c>
      <c r="D242" t="s">
        <v>19</v>
      </c>
      <c r="E242">
        <v>2</v>
      </c>
      <c r="F242">
        <v>27.18</v>
      </c>
      <c r="G242" s="8">
        <v>2</v>
      </c>
    </row>
    <row r="243" spans="1:7" x14ac:dyDescent="0.3">
      <c r="A243" t="s">
        <v>11</v>
      </c>
      <c r="B243" t="s">
        <v>13</v>
      </c>
      <c r="C243" t="s">
        <v>15</v>
      </c>
      <c r="D243" t="s">
        <v>19</v>
      </c>
      <c r="E243">
        <v>2</v>
      </c>
      <c r="F243">
        <v>22.67</v>
      </c>
      <c r="G243" s="8">
        <v>2</v>
      </c>
    </row>
    <row r="244" spans="1:7" x14ac:dyDescent="0.3">
      <c r="A244" t="s">
        <v>11</v>
      </c>
      <c r="B244" t="s">
        <v>12</v>
      </c>
      <c r="C244" t="s">
        <v>15</v>
      </c>
      <c r="D244" t="s">
        <v>19</v>
      </c>
      <c r="E244">
        <v>2</v>
      </c>
      <c r="F244">
        <v>17.82</v>
      </c>
      <c r="G244" s="8">
        <v>1.75</v>
      </c>
    </row>
    <row r="245" spans="1:7" x14ac:dyDescent="0.3">
      <c r="A245" t="s">
        <v>10</v>
      </c>
      <c r="B245" t="s">
        <v>12</v>
      </c>
      <c r="C245" t="s">
        <v>17</v>
      </c>
      <c r="D245" t="s">
        <v>19</v>
      </c>
      <c r="E245">
        <v>2</v>
      </c>
      <c r="F245">
        <v>18.78</v>
      </c>
      <c r="G245" s="8">
        <v>3</v>
      </c>
    </row>
    <row r="246" spans="1:7" ht="21" x14ac:dyDescent="0.4">
      <c r="A246" s="20" t="s">
        <v>63</v>
      </c>
      <c r="B246" s="20"/>
      <c r="C246" s="20"/>
      <c r="D246" s="20"/>
      <c r="E246" s="20"/>
      <c r="F246" s="20"/>
      <c r="G246" s="16"/>
    </row>
    <row r="247" spans="1:7" x14ac:dyDescent="0.3">
      <c r="A247" s="4" t="s">
        <v>0</v>
      </c>
      <c r="B247" s="4" t="s">
        <v>1</v>
      </c>
      <c r="C247" s="4" t="s">
        <v>2</v>
      </c>
      <c r="D247" s="4" t="s">
        <v>3</v>
      </c>
      <c r="E247" s="4" t="s">
        <v>6</v>
      </c>
      <c r="F247" s="4" t="s">
        <v>65</v>
      </c>
      <c r="G247" s="6"/>
    </row>
    <row r="248" spans="1:7" x14ac:dyDescent="0.3">
      <c r="A248" s="17" t="s">
        <v>10</v>
      </c>
      <c r="B248" s="17" t="s">
        <v>12</v>
      </c>
      <c r="C248" s="17" t="s">
        <v>15</v>
      </c>
      <c r="D248" s="17" t="s">
        <v>19</v>
      </c>
      <c r="E248" s="18">
        <v>1</v>
      </c>
      <c r="F248" s="19">
        <f>IFERROR(AVERAGEIFS(Tips,Gender,Sheet7!B1,Smoker,Sheet7!B2,Day,Sheet7!B3,Time,Sheet7!B4,Size,Sheet7!B5),0)</f>
        <v>1</v>
      </c>
    </row>
    <row r="249" spans="1:7" x14ac:dyDescent="0.3">
      <c r="A249" s="17" t="s">
        <v>10</v>
      </c>
      <c r="B249" s="17" t="s">
        <v>12</v>
      </c>
      <c r="C249" s="17" t="s">
        <v>15</v>
      </c>
      <c r="D249" s="17" t="s">
        <v>19</v>
      </c>
      <c r="E249" s="18">
        <v>2</v>
      </c>
      <c r="F249" s="19">
        <f t="shared" ref="F249:F257" si="0">IFERROR(AVERAGEIFS(TIpss,Gen,A249,Smo,B249,Dayss,C249,LuorDI,D249,Num,E249),0)</f>
        <v>2.6537500000000005</v>
      </c>
    </row>
    <row r="250" spans="1:7" x14ac:dyDescent="0.3">
      <c r="A250" s="17" t="s">
        <v>10</v>
      </c>
      <c r="B250" s="17" t="s">
        <v>13</v>
      </c>
      <c r="C250" s="17" t="s">
        <v>14</v>
      </c>
      <c r="D250" s="17" t="s">
        <v>19</v>
      </c>
      <c r="E250" s="18">
        <v>3</v>
      </c>
      <c r="F250" s="19">
        <f t="shared" si="0"/>
        <v>3.5</v>
      </c>
    </row>
    <row r="251" spans="1:7" x14ac:dyDescent="0.3">
      <c r="A251" s="17" t="s">
        <v>10</v>
      </c>
      <c r="B251" s="17" t="s">
        <v>12</v>
      </c>
      <c r="C251" s="17" t="s">
        <v>14</v>
      </c>
      <c r="D251" s="17" t="s">
        <v>19</v>
      </c>
      <c r="E251" s="18">
        <v>4</v>
      </c>
      <c r="F251" s="19">
        <f t="shared" si="0"/>
        <v>4.3899999999999997</v>
      </c>
    </row>
    <row r="252" spans="1:7" x14ac:dyDescent="0.3">
      <c r="A252" s="17" t="s">
        <v>11</v>
      </c>
      <c r="B252" s="17" t="s">
        <v>12</v>
      </c>
      <c r="C252" s="17" t="s">
        <v>14</v>
      </c>
      <c r="D252" s="17" t="s">
        <v>19</v>
      </c>
      <c r="E252" s="18">
        <v>4</v>
      </c>
      <c r="F252" s="19">
        <f t="shared" si="0"/>
        <v>3.8200000000000003</v>
      </c>
    </row>
    <row r="253" spans="1:7" x14ac:dyDescent="0.3">
      <c r="A253" s="17" t="s">
        <v>10</v>
      </c>
      <c r="B253" s="17" t="s">
        <v>13</v>
      </c>
      <c r="C253" s="17" t="s">
        <v>16</v>
      </c>
      <c r="D253" s="17" t="s">
        <v>18</v>
      </c>
      <c r="E253" s="18">
        <v>2</v>
      </c>
      <c r="F253" s="19">
        <f t="shared" si="0"/>
        <v>2.66</v>
      </c>
    </row>
    <row r="254" spans="1:7" x14ac:dyDescent="0.3">
      <c r="A254" s="17" t="s">
        <v>11</v>
      </c>
      <c r="B254" s="17" t="s">
        <v>12</v>
      </c>
      <c r="C254" s="17" t="s">
        <v>17</v>
      </c>
      <c r="D254" s="17" t="s">
        <v>18</v>
      </c>
      <c r="E254" s="18">
        <v>4</v>
      </c>
      <c r="F254" s="19">
        <f t="shared" si="0"/>
        <v>4</v>
      </c>
    </row>
    <row r="255" spans="1:7" x14ac:dyDescent="0.3">
      <c r="A255" s="17" t="s">
        <v>11</v>
      </c>
      <c r="B255" s="17" t="s">
        <v>12</v>
      </c>
      <c r="C255" s="17" t="s">
        <v>15</v>
      </c>
      <c r="D255" s="17" t="s">
        <v>19</v>
      </c>
      <c r="E255" s="18">
        <v>4</v>
      </c>
      <c r="F255" s="19">
        <f t="shared" si="0"/>
        <v>5.1916666666666664</v>
      </c>
    </row>
    <row r="256" spans="1:7" x14ac:dyDescent="0.3">
      <c r="A256" s="17" t="s">
        <v>11</v>
      </c>
      <c r="B256" s="17" t="s">
        <v>12</v>
      </c>
      <c r="C256" s="17" t="s">
        <v>14</v>
      </c>
      <c r="D256" s="17" t="s">
        <v>19</v>
      </c>
      <c r="E256" s="18">
        <v>6</v>
      </c>
      <c r="F256" s="19">
        <f t="shared" si="0"/>
        <v>5</v>
      </c>
    </row>
    <row r="257" spans="1:6" x14ac:dyDescent="0.3">
      <c r="A257" s="17" t="s">
        <v>11</v>
      </c>
      <c r="B257" s="17" t="s">
        <v>12</v>
      </c>
      <c r="C257" s="17" t="s">
        <v>17</v>
      </c>
      <c r="D257" s="17" t="s">
        <v>18</v>
      </c>
      <c r="E257" s="18">
        <v>2</v>
      </c>
      <c r="F257" s="19">
        <f t="shared" si="0"/>
        <v>2.5593749999999993</v>
      </c>
    </row>
  </sheetData>
  <mergeCells count="1">
    <mergeCell ref="A246:F246"/>
  </mergeCells>
  <dataValidations count="5">
    <dataValidation type="list" allowBlank="1" showInputMessage="1" showErrorMessage="1" sqref="A248:A257">
      <formula1>"Female,Male"</formula1>
    </dataValidation>
    <dataValidation type="list" allowBlank="1" showInputMessage="1" showErrorMessage="1" sqref="B248:B257">
      <formula1>"Yes,No"</formula1>
    </dataValidation>
    <dataValidation type="list" allowBlank="1" showInputMessage="1" showErrorMessage="1" sqref="C248:C257">
      <formula1>"Thur,Fri,Sat,Sun"</formula1>
    </dataValidation>
    <dataValidation type="list" allowBlank="1" showInputMessage="1" showErrorMessage="1" sqref="D248:D257">
      <formula1>"Lunch,Dinner"</formula1>
    </dataValidation>
    <dataValidation type="list" allowBlank="1" showInputMessage="1" showErrorMessage="1" sqref="E248:E257">
      <formula1>"1,2,3,4,5,6"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cols>
    <col min="1" max="1" width="13.6640625" customWidth="1"/>
    <col min="2" max="2" width="13.21875" customWidth="1"/>
    <col min="3" max="3" width="14.44140625" customWidth="1"/>
    <col min="4" max="4" width="17.109375" customWidth="1"/>
  </cols>
  <sheetData>
    <row r="1" spans="1:2" x14ac:dyDescent="0.3">
      <c r="A1" t="s">
        <v>64</v>
      </c>
      <c r="B1">
        <f>IF(Prediction!A248="Female",1,0)</f>
        <v>1</v>
      </c>
    </row>
    <row r="2" spans="1:2" x14ac:dyDescent="0.3">
      <c r="A2" t="s">
        <v>1</v>
      </c>
      <c r="B2">
        <f>IF(Prediction!B248="Yes",1,0)</f>
        <v>0</v>
      </c>
    </row>
    <row r="3" spans="1:2" x14ac:dyDescent="0.3">
      <c r="A3" t="s">
        <v>2</v>
      </c>
      <c r="B3">
        <f>IF(Prediction!C248="Thur",1,IF(Prediction!C248="Fri",2,IF(Prediction!C248="Sat",3,4)))</f>
        <v>3</v>
      </c>
    </row>
    <row r="4" spans="1:2" x14ac:dyDescent="0.3">
      <c r="A4" t="s">
        <v>3</v>
      </c>
      <c r="B4">
        <f>IF(Prediction!D248="Lunch",1,2)</f>
        <v>2</v>
      </c>
    </row>
    <row r="5" spans="1:2" x14ac:dyDescent="0.3">
      <c r="A5" t="s">
        <v>6</v>
      </c>
      <c r="B5">
        <f>IF(Prediction!E248=1,1,IF(Prediction!E248=2,2,IF(Prediction!E248=3,3,IF(Prediction!E248=4,4,IF(Prediction!E248=5,5,6)))))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workbookViewId="0">
      <selection activeCell="P9" sqref="P9"/>
    </sheetView>
  </sheetViews>
  <sheetFormatPr defaultRowHeight="14.4" x14ac:dyDescent="0.3"/>
  <cols>
    <col min="5" max="5" width="14" customWidth="1"/>
    <col min="6" max="6" width="13.44140625" customWidth="1"/>
    <col min="7" max="7" width="13.5546875" customWidth="1"/>
    <col min="8" max="8" width="1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11" x14ac:dyDescent="0.3">
      <c r="A2">
        <v>1</v>
      </c>
      <c r="B2">
        <v>0</v>
      </c>
      <c r="C2">
        <v>4</v>
      </c>
      <c r="D2">
        <v>2</v>
      </c>
      <c r="E2">
        <v>2</v>
      </c>
      <c r="F2">
        <v>1.01</v>
      </c>
      <c r="G2">
        <v>16.989999999999998</v>
      </c>
    </row>
    <row r="3" spans="1:11" x14ac:dyDescent="0.3">
      <c r="A3">
        <v>0</v>
      </c>
      <c r="B3">
        <v>0</v>
      </c>
      <c r="C3">
        <v>4</v>
      </c>
      <c r="D3">
        <v>2</v>
      </c>
      <c r="E3">
        <v>3</v>
      </c>
      <c r="F3">
        <v>1.66</v>
      </c>
      <c r="G3">
        <v>10.34</v>
      </c>
      <c r="J3">
        <v>1</v>
      </c>
      <c r="K3" t="s">
        <v>10</v>
      </c>
    </row>
    <row r="4" spans="1:11" x14ac:dyDescent="0.3">
      <c r="A4">
        <v>0</v>
      </c>
      <c r="B4">
        <v>0</v>
      </c>
      <c r="C4">
        <v>4</v>
      </c>
      <c r="D4">
        <v>2</v>
      </c>
      <c r="E4">
        <v>3</v>
      </c>
      <c r="F4">
        <v>3.5</v>
      </c>
      <c r="G4">
        <v>21.01</v>
      </c>
      <c r="J4">
        <v>0</v>
      </c>
      <c r="K4" t="s">
        <v>11</v>
      </c>
    </row>
    <row r="5" spans="1:11" x14ac:dyDescent="0.3">
      <c r="A5">
        <v>0</v>
      </c>
      <c r="B5">
        <v>0</v>
      </c>
      <c r="C5">
        <v>4</v>
      </c>
      <c r="D5">
        <v>2</v>
      </c>
      <c r="E5">
        <v>2</v>
      </c>
      <c r="F5">
        <v>3.31</v>
      </c>
      <c r="G5">
        <v>23.68</v>
      </c>
      <c r="J5">
        <v>0</v>
      </c>
      <c r="K5" t="s">
        <v>12</v>
      </c>
    </row>
    <row r="6" spans="1:11" x14ac:dyDescent="0.3">
      <c r="A6">
        <v>1</v>
      </c>
      <c r="B6">
        <v>0</v>
      </c>
      <c r="C6">
        <v>4</v>
      </c>
      <c r="D6">
        <v>2</v>
      </c>
      <c r="E6">
        <v>4</v>
      </c>
      <c r="F6">
        <v>3.61</v>
      </c>
      <c r="G6">
        <v>24.59</v>
      </c>
      <c r="J6">
        <v>1</v>
      </c>
      <c r="K6" t="s">
        <v>13</v>
      </c>
    </row>
    <row r="7" spans="1:11" x14ac:dyDescent="0.3">
      <c r="A7">
        <v>0</v>
      </c>
      <c r="B7">
        <v>0</v>
      </c>
      <c r="C7">
        <v>4</v>
      </c>
      <c r="D7">
        <v>2</v>
      </c>
      <c r="E7">
        <v>4</v>
      </c>
      <c r="F7">
        <v>4.71</v>
      </c>
      <c r="G7">
        <v>25.29</v>
      </c>
      <c r="J7">
        <v>4</v>
      </c>
      <c r="K7" t="s">
        <v>14</v>
      </c>
    </row>
    <row r="8" spans="1:11" x14ac:dyDescent="0.3">
      <c r="A8">
        <v>0</v>
      </c>
      <c r="B8">
        <v>0</v>
      </c>
      <c r="C8">
        <v>4</v>
      </c>
      <c r="D8">
        <v>2</v>
      </c>
      <c r="E8">
        <v>2</v>
      </c>
      <c r="F8">
        <v>2</v>
      </c>
      <c r="G8">
        <v>8.77</v>
      </c>
      <c r="J8">
        <v>3</v>
      </c>
      <c r="K8" t="s">
        <v>15</v>
      </c>
    </row>
    <row r="9" spans="1:11" x14ac:dyDescent="0.3">
      <c r="A9">
        <v>0</v>
      </c>
      <c r="B9">
        <v>0</v>
      </c>
      <c r="C9">
        <v>4</v>
      </c>
      <c r="D9">
        <v>2</v>
      </c>
      <c r="E9">
        <v>4</v>
      </c>
      <c r="F9">
        <v>3.12</v>
      </c>
      <c r="G9">
        <v>26.88</v>
      </c>
      <c r="J9">
        <v>2</v>
      </c>
      <c r="K9" t="s">
        <v>16</v>
      </c>
    </row>
    <row r="10" spans="1:11" x14ac:dyDescent="0.3">
      <c r="A10">
        <v>0</v>
      </c>
      <c r="B10">
        <v>0</v>
      </c>
      <c r="C10">
        <v>4</v>
      </c>
      <c r="D10">
        <v>2</v>
      </c>
      <c r="E10">
        <v>2</v>
      </c>
      <c r="F10">
        <v>1.96</v>
      </c>
      <c r="G10">
        <v>15.04</v>
      </c>
      <c r="J10">
        <v>1</v>
      </c>
      <c r="K10" t="s">
        <v>17</v>
      </c>
    </row>
    <row r="11" spans="1:11" x14ac:dyDescent="0.3">
      <c r="A11">
        <v>0</v>
      </c>
      <c r="B11">
        <v>0</v>
      </c>
      <c r="C11">
        <v>4</v>
      </c>
      <c r="D11">
        <v>2</v>
      </c>
      <c r="E11">
        <v>2</v>
      </c>
      <c r="F11">
        <v>3.23</v>
      </c>
      <c r="G11">
        <v>14.78</v>
      </c>
      <c r="J11">
        <v>1</v>
      </c>
      <c r="K11" t="s">
        <v>18</v>
      </c>
    </row>
    <row r="12" spans="1:11" x14ac:dyDescent="0.3">
      <c r="A12">
        <v>0</v>
      </c>
      <c r="B12">
        <v>0</v>
      </c>
      <c r="C12">
        <v>4</v>
      </c>
      <c r="D12">
        <v>2</v>
      </c>
      <c r="E12">
        <v>2</v>
      </c>
      <c r="F12">
        <v>1.71</v>
      </c>
      <c r="G12">
        <v>10.27</v>
      </c>
      <c r="J12">
        <v>2</v>
      </c>
      <c r="K12" t="s">
        <v>19</v>
      </c>
    </row>
    <row r="13" spans="1:11" x14ac:dyDescent="0.3">
      <c r="A13">
        <v>1</v>
      </c>
      <c r="B13">
        <v>0</v>
      </c>
      <c r="C13">
        <v>4</v>
      </c>
      <c r="D13">
        <v>2</v>
      </c>
      <c r="E13">
        <v>4</v>
      </c>
      <c r="F13">
        <v>5</v>
      </c>
      <c r="G13">
        <v>35.26</v>
      </c>
    </row>
    <row r="14" spans="1:11" x14ac:dyDescent="0.3">
      <c r="A14">
        <v>0</v>
      </c>
      <c r="B14">
        <v>0</v>
      </c>
      <c r="C14">
        <v>4</v>
      </c>
      <c r="D14">
        <v>2</v>
      </c>
      <c r="E14">
        <v>2</v>
      </c>
      <c r="F14">
        <v>1.57</v>
      </c>
      <c r="G14">
        <v>15.42</v>
      </c>
    </row>
    <row r="15" spans="1:11" x14ac:dyDescent="0.3">
      <c r="A15">
        <v>0</v>
      </c>
      <c r="B15">
        <v>0</v>
      </c>
      <c r="C15">
        <v>4</v>
      </c>
      <c r="D15">
        <v>2</v>
      </c>
      <c r="E15">
        <v>4</v>
      </c>
      <c r="F15">
        <v>3</v>
      </c>
      <c r="G15">
        <v>18.43</v>
      </c>
    </row>
    <row r="16" spans="1:11" x14ac:dyDescent="0.3">
      <c r="A16">
        <v>1</v>
      </c>
      <c r="B16">
        <v>0</v>
      </c>
      <c r="C16">
        <v>4</v>
      </c>
      <c r="D16">
        <v>2</v>
      </c>
      <c r="E16">
        <v>2</v>
      </c>
      <c r="F16">
        <v>3.02</v>
      </c>
      <c r="G16">
        <v>14.83</v>
      </c>
    </row>
    <row r="17" spans="1:7" x14ac:dyDescent="0.3">
      <c r="A17">
        <v>0</v>
      </c>
      <c r="B17">
        <v>0</v>
      </c>
      <c r="C17">
        <v>4</v>
      </c>
      <c r="D17">
        <v>2</v>
      </c>
      <c r="E17">
        <v>2</v>
      </c>
      <c r="F17">
        <v>3.92</v>
      </c>
      <c r="G17">
        <v>21.58</v>
      </c>
    </row>
    <row r="18" spans="1:7" x14ac:dyDescent="0.3">
      <c r="A18">
        <v>1</v>
      </c>
      <c r="B18">
        <v>0</v>
      </c>
      <c r="C18">
        <v>4</v>
      </c>
      <c r="D18">
        <v>2</v>
      </c>
      <c r="E18">
        <v>3</v>
      </c>
      <c r="F18">
        <v>1.67</v>
      </c>
      <c r="G18">
        <v>10.33</v>
      </c>
    </row>
    <row r="19" spans="1:7" x14ac:dyDescent="0.3">
      <c r="A19">
        <v>0</v>
      </c>
      <c r="B19">
        <v>0</v>
      </c>
      <c r="C19">
        <v>4</v>
      </c>
      <c r="D19">
        <v>2</v>
      </c>
      <c r="E19">
        <v>3</v>
      </c>
      <c r="F19">
        <v>3.71</v>
      </c>
      <c r="G19">
        <v>16.29</v>
      </c>
    </row>
    <row r="20" spans="1:7" x14ac:dyDescent="0.3">
      <c r="A20">
        <v>1</v>
      </c>
      <c r="B20">
        <v>0</v>
      </c>
      <c r="C20">
        <v>4</v>
      </c>
      <c r="D20">
        <v>2</v>
      </c>
      <c r="E20">
        <v>3</v>
      </c>
      <c r="F20">
        <v>3.5</v>
      </c>
      <c r="G20">
        <v>16.97</v>
      </c>
    </row>
    <row r="21" spans="1:7" x14ac:dyDescent="0.3">
      <c r="A21">
        <v>0</v>
      </c>
      <c r="B21">
        <v>0</v>
      </c>
      <c r="C21">
        <v>3</v>
      </c>
      <c r="D21">
        <v>2</v>
      </c>
      <c r="E21">
        <v>3</v>
      </c>
      <c r="F21">
        <v>3.35</v>
      </c>
      <c r="G21">
        <v>20.65</v>
      </c>
    </row>
    <row r="22" spans="1:7" x14ac:dyDescent="0.3">
      <c r="A22">
        <v>0</v>
      </c>
      <c r="B22">
        <v>0</v>
      </c>
      <c r="C22">
        <v>3</v>
      </c>
      <c r="D22">
        <v>2</v>
      </c>
      <c r="E22">
        <v>2</v>
      </c>
      <c r="F22">
        <v>4.08</v>
      </c>
      <c r="G22">
        <v>17.920000000000002</v>
      </c>
    </row>
    <row r="23" spans="1:7" x14ac:dyDescent="0.3">
      <c r="A23">
        <v>1</v>
      </c>
      <c r="B23">
        <v>0</v>
      </c>
      <c r="C23">
        <v>3</v>
      </c>
      <c r="D23">
        <v>2</v>
      </c>
      <c r="E23">
        <v>2</v>
      </c>
      <c r="F23">
        <v>2.75</v>
      </c>
      <c r="G23">
        <v>20.29</v>
      </c>
    </row>
    <row r="24" spans="1:7" x14ac:dyDescent="0.3">
      <c r="A24">
        <v>1</v>
      </c>
      <c r="B24">
        <v>0</v>
      </c>
      <c r="C24">
        <v>3</v>
      </c>
      <c r="D24">
        <v>2</v>
      </c>
      <c r="E24">
        <v>2</v>
      </c>
      <c r="F24">
        <v>2.23</v>
      </c>
      <c r="G24">
        <v>15.77</v>
      </c>
    </row>
    <row r="25" spans="1:7" x14ac:dyDescent="0.3">
      <c r="A25">
        <v>0</v>
      </c>
      <c r="B25">
        <v>0</v>
      </c>
      <c r="C25">
        <v>3</v>
      </c>
      <c r="D25">
        <v>2</v>
      </c>
      <c r="E25">
        <v>4</v>
      </c>
      <c r="F25">
        <v>7.58</v>
      </c>
      <c r="G25">
        <v>39.42</v>
      </c>
    </row>
    <row r="26" spans="1:7" x14ac:dyDescent="0.3">
      <c r="A26">
        <v>0</v>
      </c>
      <c r="B26">
        <v>0</v>
      </c>
      <c r="C26">
        <v>3</v>
      </c>
      <c r="D26">
        <v>2</v>
      </c>
      <c r="E26">
        <v>2</v>
      </c>
      <c r="F26">
        <v>3.18</v>
      </c>
      <c r="G26">
        <v>19.82</v>
      </c>
    </row>
    <row r="27" spans="1:7" x14ac:dyDescent="0.3">
      <c r="A27">
        <v>0</v>
      </c>
      <c r="B27">
        <v>0</v>
      </c>
      <c r="C27">
        <v>3</v>
      </c>
      <c r="D27">
        <v>2</v>
      </c>
      <c r="E27">
        <v>4</v>
      </c>
      <c r="F27">
        <v>2.34</v>
      </c>
      <c r="G27">
        <v>17.809999999999999</v>
      </c>
    </row>
    <row r="28" spans="1:7" x14ac:dyDescent="0.3">
      <c r="A28">
        <v>0</v>
      </c>
      <c r="B28">
        <v>0</v>
      </c>
      <c r="C28">
        <v>3</v>
      </c>
      <c r="D28">
        <v>2</v>
      </c>
      <c r="E28">
        <v>2</v>
      </c>
      <c r="F28">
        <v>2</v>
      </c>
      <c r="G28">
        <v>13.37</v>
      </c>
    </row>
    <row r="29" spans="1:7" x14ac:dyDescent="0.3">
      <c r="A29">
        <v>0</v>
      </c>
      <c r="B29">
        <v>0</v>
      </c>
      <c r="C29">
        <v>3</v>
      </c>
      <c r="D29">
        <v>2</v>
      </c>
      <c r="E29">
        <v>2</v>
      </c>
      <c r="F29">
        <v>2</v>
      </c>
      <c r="G29">
        <v>12.69</v>
      </c>
    </row>
    <row r="30" spans="1:7" x14ac:dyDescent="0.3">
      <c r="A30">
        <v>0</v>
      </c>
      <c r="B30">
        <v>0</v>
      </c>
      <c r="C30">
        <v>3</v>
      </c>
      <c r="D30">
        <v>2</v>
      </c>
      <c r="E30">
        <v>2</v>
      </c>
      <c r="F30">
        <v>4.3</v>
      </c>
      <c r="G30">
        <v>21.7</v>
      </c>
    </row>
    <row r="31" spans="1:7" x14ac:dyDescent="0.3">
      <c r="A31">
        <v>1</v>
      </c>
      <c r="B31">
        <v>0</v>
      </c>
      <c r="C31">
        <v>3</v>
      </c>
      <c r="D31">
        <v>2</v>
      </c>
      <c r="E31">
        <v>2</v>
      </c>
      <c r="F31">
        <v>3</v>
      </c>
      <c r="G31">
        <v>19.649999999999999</v>
      </c>
    </row>
    <row r="32" spans="1:7" x14ac:dyDescent="0.3">
      <c r="A32">
        <v>0</v>
      </c>
      <c r="B32">
        <v>0</v>
      </c>
      <c r="C32">
        <v>3</v>
      </c>
      <c r="D32">
        <v>2</v>
      </c>
      <c r="E32">
        <v>2</v>
      </c>
      <c r="F32">
        <v>1.45</v>
      </c>
      <c r="G32">
        <v>9.5500000000000007</v>
      </c>
    </row>
    <row r="33" spans="1:7" x14ac:dyDescent="0.3">
      <c r="A33">
        <v>0</v>
      </c>
      <c r="B33">
        <v>0</v>
      </c>
      <c r="C33">
        <v>3</v>
      </c>
      <c r="D33">
        <v>2</v>
      </c>
      <c r="E33">
        <v>4</v>
      </c>
      <c r="F33">
        <v>2.5</v>
      </c>
      <c r="G33">
        <v>18.350000000000001</v>
      </c>
    </row>
    <row r="34" spans="1:7" x14ac:dyDescent="0.3">
      <c r="A34">
        <v>1</v>
      </c>
      <c r="B34">
        <v>0</v>
      </c>
      <c r="C34">
        <v>3</v>
      </c>
      <c r="D34">
        <v>2</v>
      </c>
      <c r="E34">
        <v>2</v>
      </c>
      <c r="F34">
        <v>3</v>
      </c>
      <c r="G34">
        <v>15.06</v>
      </c>
    </row>
    <row r="35" spans="1:7" x14ac:dyDescent="0.3">
      <c r="A35">
        <v>1</v>
      </c>
      <c r="B35">
        <v>0</v>
      </c>
      <c r="C35">
        <v>3</v>
      </c>
      <c r="D35">
        <v>2</v>
      </c>
      <c r="E35">
        <v>4</v>
      </c>
      <c r="F35">
        <v>2.4500000000000002</v>
      </c>
      <c r="G35">
        <v>20.69</v>
      </c>
    </row>
    <row r="36" spans="1:7" x14ac:dyDescent="0.3">
      <c r="A36">
        <v>0</v>
      </c>
      <c r="B36">
        <v>0</v>
      </c>
      <c r="C36">
        <v>3</v>
      </c>
      <c r="D36">
        <v>2</v>
      </c>
      <c r="E36">
        <v>2</v>
      </c>
      <c r="F36">
        <v>3.27</v>
      </c>
      <c r="G36">
        <v>17.78</v>
      </c>
    </row>
    <row r="37" spans="1:7" x14ac:dyDescent="0.3">
      <c r="A37">
        <v>0</v>
      </c>
      <c r="B37">
        <v>0</v>
      </c>
      <c r="C37">
        <v>3</v>
      </c>
      <c r="D37">
        <v>2</v>
      </c>
      <c r="E37">
        <v>3</v>
      </c>
      <c r="F37">
        <v>3.6</v>
      </c>
      <c r="G37">
        <v>24.06</v>
      </c>
    </row>
    <row r="38" spans="1:7" x14ac:dyDescent="0.3">
      <c r="A38">
        <v>0</v>
      </c>
      <c r="B38">
        <v>0</v>
      </c>
      <c r="C38">
        <v>3</v>
      </c>
      <c r="D38">
        <v>2</v>
      </c>
      <c r="E38">
        <v>3</v>
      </c>
      <c r="F38">
        <v>2</v>
      </c>
      <c r="G38">
        <v>16.309999999999999</v>
      </c>
    </row>
    <row r="39" spans="1:7" x14ac:dyDescent="0.3">
      <c r="A39">
        <v>1</v>
      </c>
      <c r="B39">
        <v>0</v>
      </c>
      <c r="C39">
        <v>3</v>
      </c>
      <c r="D39">
        <v>2</v>
      </c>
      <c r="E39">
        <v>3</v>
      </c>
      <c r="F39">
        <v>3.07</v>
      </c>
      <c r="G39">
        <v>16.93</v>
      </c>
    </row>
    <row r="40" spans="1:7" x14ac:dyDescent="0.3">
      <c r="A40">
        <v>0</v>
      </c>
      <c r="B40">
        <v>0</v>
      </c>
      <c r="C40">
        <v>3</v>
      </c>
      <c r="D40">
        <v>2</v>
      </c>
      <c r="E40">
        <v>3</v>
      </c>
      <c r="F40">
        <v>2.31</v>
      </c>
      <c r="G40">
        <v>18.690000000000001</v>
      </c>
    </row>
    <row r="41" spans="1:7" x14ac:dyDescent="0.3">
      <c r="A41">
        <v>0</v>
      </c>
      <c r="B41">
        <v>0</v>
      </c>
      <c r="C41">
        <v>3</v>
      </c>
      <c r="D41">
        <v>2</v>
      </c>
      <c r="E41">
        <v>3</v>
      </c>
      <c r="F41">
        <v>5</v>
      </c>
      <c r="G41">
        <v>31.27</v>
      </c>
    </row>
    <row r="42" spans="1:7" x14ac:dyDescent="0.3">
      <c r="A42">
        <v>0</v>
      </c>
      <c r="B42">
        <v>0</v>
      </c>
      <c r="C42">
        <v>3</v>
      </c>
      <c r="D42">
        <v>2</v>
      </c>
      <c r="E42">
        <v>3</v>
      </c>
      <c r="F42">
        <v>2.2400000000000002</v>
      </c>
      <c r="G42">
        <v>16.04</v>
      </c>
    </row>
    <row r="43" spans="1:7" x14ac:dyDescent="0.3">
      <c r="A43">
        <v>0</v>
      </c>
      <c r="B43">
        <v>0</v>
      </c>
      <c r="C43">
        <v>4</v>
      </c>
      <c r="D43">
        <v>2</v>
      </c>
      <c r="E43">
        <v>2</v>
      </c>
      <c r="F43">
        <v>2.54</v>
      </c>
      <c r="G43">
        <v>17.46</v>
      </c>
    </row>
    <row r="44" spans="1:7" x14ac:dyDescent="0.3">
      <c r="A44">
        <v>0</v>
      </c>
      <c r="B44">
        <v>0</v>
      </c>
      <c r="C44">
        <v>4</v>
      </c>
      <c r="D44">
        <v>2</v>
      </c>
      <c r="E44">
        <v>2</v>
      </c>
      <c r="F44">
        <v>3.06</v>
      </c>
      <c r="G44">
        <v>13.94</v>
      </c>
    </row>
    <row r="45" spans="1:7" x14ac:dyDescent="0.3">
      <c r="A45">
        <v>0</v>
      </c>
      <c r="B45">
        <v>0</v>
      </c>
      <c r="C45">
        <v>4</v>
      </c>
      <c r="D45">
        <v>2</v>
      </c>
      <c r="E45">
        <v>2</v>
      </c>
      <c r="F45">
        <v>1.32</v>
      </c>
      <c r="G45">
        <v>9.68</v>
      </c>
    </row>
    <row r="46" spans="1:7" x14ac:dyDescent="0.3">
      <c r="A46">
        <v>0</v>
      </c>
      <c r="B46">
        <v>0</v>
      </c>
      <c r="C46">
        <v>4</v>
      </c>
      <c r="D46">
        <v>2</v>
      </c>
      <c r="E46">
        <v>4</v>
      </c>
      <c r="F46">
        <v>5.6</v>
      </c>
      <c r="G46">
        <v>30.4</v>
      </c>
    </row>
    <row r="47" spans="1:7" x14ac:dyDescent="0.3">
      <c r="A47">
        <v>0</v>
      </c>
      <c r="B47">
        <v>0</v>
      </c>
      <c r="C47">
        <v>4</v>
      </c>
      <c r="D47">
        <v>2</v>
      </c>
      <c r="E47">
        <v>2</v>
      </c>
      <c r="F47">
        <v>3</v>
      </c>
      <c r="G47">
        <v>18.29</v>
      </c>
    </row>
    <row r="48" spans="1:7" x14ac:dyDescent="0.3">
      <c r="A48">
        <v>0</v>
      </c>
      <c r="B48">
        <v>0</v>
      </c>
      <c r="C48">
        <v>4</v>
      </c>
      <c r="D48">
        <v>2</v>
      </c>
      <c r="E48">
        <v>2</v>
      </c>
      <c r="F48">
        <v>5</v>
      </c>
      <c r="G48">
        <v>22.23</v>
      </c>
    </row>
    <row r="49" spans="1:7" x14ac:dyDescent="0.3">
      <c r="A49">
        <v>0</v>
      </c>
      <c r="B49">
        <v>0</v>
      </c>
      <c r="C49">
        <v>4</v>
      </c>
      <c r="D49">
        <v>2</v>
      </c>
      <c r="E49">
        <v>4</v>
      </c>
      <c r="F49">
        <v>6</v>
      </c>
      <c r="G49">
        <v>32.4</v>
      </c>
    </row>
    <row r="50" spans="1:7" x14ac:dyDescent="0.3">
      <c r="A50">
        <v>0</v>
      </c>
      <c r="B50">
        <v>0</v>
      </c>
      <c r="C50">
        <v>4</v>
      </c>
      <c r="D50">
        <v>2</v>
      </c>
      <c r="E50">
        <v>3</v>
      </c>
      <c r="F50">
        <v>2.0499999999999998</v>
      </c>
      <c r="G50">
        <v>28.55</v>
      </c>
    </row>
    <row r="51" spans="1:7" x14ac:dyDescent="0.3">
      <c r="A51">
        <v>0</v>
      </c>
      <c r="B51">
        <v>0</v>
      </c>
      <c r="C51">
        <v>4</v>
      </c>
      <c r="D51">
        <v>2</v>
      </c>
      <c r="E51">
        <v>2</v>
      </c>
      <c r="F51">
        <v>3</v>
      </c>
      <c r="G51">
        <v>18.04</v>
      </c>
    </row>
    <row r="52" spans="1:7" x14ac:dyDescent="0.3">
      <c r="A52">
        <v>0</v>
      </c>
      <c r="B52">
        <v>0</v>
      </c>
      <c r="C52">
        <v>4</v>
      </c>
      <c r="D52">
        <v>2</v>
      </c>
      <c r="E52">
        <v>2</v>
      </c>
      <c r="F52">
        <v>2.5</v>
      </c>
      <c r="G52">
        <v>12.54</v>
      </c>
    </row>
    <row r="53" spans="1:7" x14ac:dyDescent="0.3">
      <c r="A53">
        <v>1</v>
      </c>
      <c r="B53">
        <v>0</v>
      </c>
      <c r="C53">
        <v>4</v>
      </c>
      <c r="D53">
        <v>2</v>
      </c>
      <c r="E53">
        <v>2</v>
      </c>
      <c r="F53">
        <v>2.6</v>
      </c>
      <c r="G53">
        <v>10.29</v>
      </c>
    </row>
    <row r="54" spans="1:7" x14ac:dyDescent="0.3">
      <c r="A54">
        <v>1</v>
      </c>
      <c r="B54">
        <v>0</v>
      </c>
      <c r="C54">
        <v>4</v>
      </c>
      <c r="D54">
        <v>2</v>
      </c>
      <c r="E54">
        <v>4</v>
      </c>
      <c r="F54">
        <v>5.2</v>
      </c>
      <c r="G54">
        <v>34.81</v>
      </c>
    </row>
    <row r="55" spans="1:7" x14ac:dyDescent="0.3">
      <c r="A55">
        <v>0</v>
      </c>
      <c r="B55">
        <v>0</v>
      </c>
      <c r="C55">
        <v>4</v>
      </c>
      <c r="D55">
        <v>2</v>
      </c>
      <c r="E55">
        <v>2</v>
      </c>
      <c r="F55">
        <v>1.56</v>
      </c>
      <c r="G55">
        <v>9.94</v>
      </c>
    </row>
    <row r="56" spans="1:7" x14ac:dyDescent="0.3">
      <c r="A56">
        <v>0</v>
      </c>
      <c r="B56">
        <v>0</v>
      </c>
      <c r="C56">
        <v>4</v>
      </c>
      <c r="D56">
        <v>2</v>
      </c>
      <c r="E56">
        <v>4</v>
      </c>
      <c r="F56">
        <v>4.34</v>
      </c>
      <c r="G56">
        <v>25.56</v>
      </c>
    </row>
    <row r="57" spans="1:7" x14ac:dyDescent="0.3">
      <c r="A57">
        <v>0</v>
      </c>
      <c r="B57">
        <v>0</v>
      </c>
      <c r="C57">
        <v>4</v>
      </c>
      <c r="D57">
        <v>2</v>
      </c>
      <c r="E57">
        <v>2</v>
      </c>
      <c r="F57">
        <v>3.51</v>
      </c>
      <c r="G57">
        <v>19.489999999999998</v>
      </c>
    </row>
    <row r="58" spans="1:7" x14ac:dyDescent="0.3">
      <c r="A58">
        <v>0</v>
      </c>
      <c r="B58">
        <v>1</v>
      </c>
      <c r="C58">
        <v>3</v>
      </c>
      <c r="D58">
        <v>2</v>
      </c>
      <c r="E58">
        <v>4</v>
      </c>
      <c r="F58">
        <v>3</v>
      </c>
      <c r="G58">
        <v>38.01</v>
      </c>
    </row>
    <row r="59" spans="1:7" x14ac:dyDescent="0.3">
      <c r="A59">
        <v>1</v>
      </c>
      <c r="B59">
        <v>0</v>
      </c>
      <c r="C59">
        <v>3</v>
      </c>
      <c r="D59">
        <v>2</v>
      </c>
      <c r="E59">
        <v>2</v>
      </c>
      <c r="F59">
        <v>1.5</v>
      </c>
      <c r="G59">
        <v>26.41</v>
      </c>
    </row>
    <row r="60" spans="1:7" x14ac:dyDescent="0.3">
      <c r="A60">
        <v>0</v>
      </c>
      <c r="B60">
        <v>1</v>
      </c>
      <c r="C60">
        <v>3</v>
      </c>
      <c r="D60">
        <v>2</v>
      </c>
      <c r="E60">
        <v>2</v>
      </c>
      <c r="F60">
        <v>1.76</v>
      </c>
      <c r="G60">
        <v>11.24</v>
      </c>
    </row>
    <row r="61" spans="1:7" x14ac:dyDescent="0.3">
      <c r="A61">
        <v>0</v>
      </c>
      <c r="B61">
        <v>0</v>
      </c>
      <c r="C61">
        <v>3</v>
      </c>
      <c r="D61">
        <v>2</v>
      </c>
      <c r="E61">
        <v>4</v>
      </c>
      <c r="F61">
        <v>6.73</v>
      </c>
      <c r="G61">
        <v>48.27</v>
      </c>
    </row>
    <row r="62" spans="1:7" x14ac:dyDescent="0.3">
      <c r="A62">
        <v>0</v>
      </c>
      <c r="B62">
        <v>1</v>
      </c>
      <c r="C62">
        <v>3</v>
      </c>
      <c r="D62">
        <v>2</v>
      </c>
      <c r="E62">
        <v>2</v>
      </c>
      <c r="F62">
        <v>3.21</v>
      </c>
      <c r="G62">
        <v>20.29</v>
      </c>
    </row>
    <row r="63" spans="1:7" x14ac:dyDescent="0.3">
      <c r="A63">
        <v>0</v>
      </c>
      <c r="B63">
        <v>1</v>
      </c>
      <c r="C63">
        <v>3</v>
      </c>
      <c r="D63">
        <v>2</v>
      </c>
      <c r="E63">
        <v>2</v>
      </c>
      <c r="F63">
        <v>2</v>
      </c>
      <c r="G63">
        <v>13.81</v>
      </c>
    </row>
    <row r="64" spans="1:7" x14ac:dyDescent="0.3">
      <c r="A64">
        <v>0</v>
      </c>
      <c r="B64">
        <v>1</v>
      </c>
      <c r="C64">
        <v>3</v>
      </c>
      <c r="D64">
        <v>2</v>
      </c>
      <c r="E64">
        <v>2</v>
      </c>
      <c r="F64">
        <v>1.98</v>
      </c>
      <c r="G64">
        <v>11.02</v>
      </c>
    </row>
    <row r="65" spans="1:7" x14ac:dyDescent="0.3">
      <c r="A65">
        <v>0</v>
      </c>
      <c r="B65">
        <v>1</v>
      </c>
      <c r="C65">
        <v>3</v>
      </c>
      <c r="D65">
        <v>2</v>
      </c>
      <c r="E65">
        <v>4</v>
      </c>
      <c r="F65">
        <v>3.76</v>
      </c>
      <c r="G65">
        <v>18.29</v>
      </c>
    </row>
    <row r="66" spans="1:7" x14ac:dyDescent="0.3">
      <c r="A66">
        <v>0</v>
      </c>
      <c r="B66">
        <v>0</v>
      </c>
      <c r="C66">
        <v>3</v>
      </c>
      <c r="D66">
        <v>2</v>
      </c>
      <c r="E66">
        <v>3</v>
      </c>
      <c r="F66">
        <v>2.64</v>
      </c>
      <c r="G66">
        <v>17.59</v>
      </c>
    </row>
    <row r="67" spans="1:7" x14ac:dyDescent="0.3">
      <c r="A67">
        <v>0</v>
      </c>
      <c r="B67">
        <v>0</v>
      </c>
      <c r="C67">
        <v>3</v>
      </c>
      <c r="D67">
        <v>2</v>
      </c>
      <c r="E67">
        <v>3</v>
      </c>
      <c r="F67">
        <v>3.15</v>
      </c>
      <c r="G67">
        <v>20.079999999999998</v>
      </c>
    </row>
    <row r="68" spans="1:7" x14ac:dyDescent="0.3">
      <c r="A68">
        <v>1</v>
      </c>
      <c r="B68">
        <v>0</v>
      </c>
      <c r="C68">
        <v>3</v>
      </c>
      <c r="D68">
        <v>2</v>
      </c>
      <c r="E68">
        <v>2</v>
      </c>
      <c r="F68">
        <v>2.4700000000000002</v>
      </c>
      <c r="G68">
        <v>16.45</v>
      </c>
    </row>
    <row r="69" spans="1:7" x14ac:dyDescent="0.3">
      <c r="A69">
        <v>1</v>
      </c>
      <c r="B69">
        <v>1</v>
      </c>
      <c r="C69">
        <v>3</v>
      </c>
      <c r="D69">
        <v>2</v>
      </c>
      <c r="E69">
        <v>1</v>
      </c>
      <c r="F69">
        <v>1</v>
      </c>
      <c r="G69">
        <v>3.07</v>
      </c>
    </row>
    <row r="70" spans="1:7" x14ac:dyDescent="0.3">
      <c r="A70">
        <v>0</v>
      </c>
      <c r="B70">
        <v>0</v>
      </c>
      <c r="C70">
        <v>3</v>
      </c>
      <c r="D70">
        <v>2</v>
      </c>
      <c r="E70">
        <v>2</v>
      </c>
      <c r="F70">
        <v>2.0099999999999998</v>
      </c>
      <c r="G70">
        <v>20.23</v>
      </c>
    </row>
    <row r="71" spans="1:7" x14ac:dyDescent="0.3">
      <c r="A71">
        <v>0</v>
      </c>
      <c r="B71">
        <v>1</v>
      </c>
      <c r="C71">
        <v>3</v>
      </c>
      <c r="D71">
        <v>2</v>
      </c>
      <c r="E71">
        <v>2</v>
      </c>
      <c r="F71">
        <v>2.09</v>
      </c>
      <c r="G71">
        <v>15.01</v>
      </c>
    </row>
    <row r="72" spans="1:7" x14ac:dyDescent="0.3">
      <c r="A72">
        <v>0</v>
      </c>
      <c r="B72">
        <v>0</v>
      </c>
      <c r="C72">
        <v>3</v>
      </c>
      <c r="D72">
        <v>2</v>
      </c>
      <c r="E72">
        <v>2</v>
      </c>
      <c r="F72">
        <v>1.97</v>
      </c>
      <c r="G72">
        <v>12.02</v>
      </c>
    </row>
    <row r="73" spans="1:7" x14ac:dyDescent="0.3">
      <c r="A73">
        <v>1</v>
      </c>
      <c r="B73">
        <v>0</v>
      </c>
      <c r="C73">
        <v>3</v>
      </c>
      <c r="D73">
        <v>2</v>
      </c>
      <c r="E73">
        <v>3</v>
      </c>
      <c r="F73">
        <v>3</v>
      </c>
      <c r="G73">
        <v>17.07</v>
      </c>
    </row>
    <row r="74" spans="1:7" x14ac:dyDescent="0.3">
      <c r="A74">
        <v>1</v>
      </c>
      <c r="B74">
        <v>1</v>
      </c>
      <c r="C74">
        <v>3</v>
      </c>
      <c r="D74">
        <v>2</v>
      </c>
      <c r="E74">
        <v>2</v>
      </c>
      <c r="F74">
        <v>3.14</v>
      </c>
      <c r="G74">
        <v>26.86</v>
      </c>
    </row>
    <row r="75" spans="1:7" x14ac:dyDescent="0.3">
      <c r="A75">
        <v>1</v>
      </c>
      <c r="B75">
        <v>1</v>
      </c>
      <c r="C75">
        <v>3</v>
      </c>
      <c r="D75">
        <v>2</v>
      </c>
      <c r="E75">
        <v>2</v>
      </c>
      <c r="F75">
        <v>5</v>
      </c>
      <c r="G75">
        <v>25.28</v>
      </c>
    </row>
    <row r="76" spans="1:7" x14ac:dyDescent="0.3">
      <c r="A76">
        <v>1</v>
      </c>
      <c r="B76">
        <v>0</v>
      </c>
      <c r="C76">
        <v>3</v>
      </c>
      <c r="D76">
        <v>2</v>
      </c>
      <c r="E76">
        <v>2</v>
      </c>
      <c r="F76">
        <v>2.2000000000000002</v>
      </c>
      <c r="G76">
        <v>14.73</v>
      </c>
    </row>
    <row r="77" spans="1:7" x14ac:dyDescent="0.3">
      <c r="A77">
        <v>0</v>
      </c>
      <c r="B77">
        <v>0</v>
      </c>
      <c r="C77">
        <v>3</v>
      </c>
      <c r="D77">
        <v>2</v>
      </c>
      <c r="E77">
        <v>2</v>
      </c>
      <c r="F77">
        <v>1.25</v>
      </c>
      <c r="G77">
        <v>10.51</v>
      </c>
    </row>
    <row r="78" spans="1:7" x14ac:dyDescent="0.3">
      <c r="A78">
        <v>0</v>
      </c>
      <c r="B78">
        <v>1</v>
      </c>
      <c r="C78">
        <v>3</v>
      </c>
      <c r="D78">
        <v>2</v>
      </c>
      <c r="E78">
        <v>2</v>
      </c>
      <c r="F78">
        <v>3.08</v>
      </c>
      <c r="G78">
        <v>17.920000000000002</v>
      </c>
    </row>
    <row r="79" spans="1:7" x14ac:dyDescent="0.3">
      <c r="A79">
        <v>0</v>
      </c>
      <c r="B79">
        <v>0</v>
      </c>
      <c r="C79">
        <v>1</v>
      </c>
      <c r="D79">
        <v>1</v>
      </c>
      <c r="E79">
        <v>4</v>
      </c>
      <c r="F79">
        <v>4</v>
      </c>
      <c r="G79">
        <v>27.2</v>
      </c>
    </row>
    <row r="80" spans="1:7" x14ac:dyDescent="0.3">
      <c r="A80">
        <v>0</v>
      </c>
      <c r="B80">
        <v>0</v>
      </c>
      <c r="C80">
        <v>1</v>
      </c>
      <c r="D80">
        <v>1</v>
      </c>
      <c r="E80">
        <v>2</v>
      </c>
      <c r="F80">
        <v>3</v>
      </c>
      <c r="G80">
        <v>22.76</v>
      </c>
    </row>
    <row r="81" spans="1:7" x14ac:dyDescent="0.3">
      <c r="A81">
        <v>0</v>
      </c>
      <c r="B81">
        <v>0</v>
      </c>
      <c r="C81">
        <v>1</v>
      </c>
      <c r="D81">
        <v>1</v>
      </c>
      <c r="E81">
        <v>2</v>
      </c>
      <c r="F81">
        <v>2.71</v>
      </c>
      <c r="G81">
        <v>17.29</v>
      </c>
    </row>
    <row r="82" spans="1:7" x14ac:dyDescent="0.3">
      <c r="A82">
        <v>0</v>
      </c>
      <c r="B82">
        <v>1</v>
      </c>
      <c r="C82">
        <v>1</v>
      </c>
      <c r="D82">
        <v>1</v>
      </c>
      <c r="E82">
        <v>2</v>
      </c>
      <c r="F82">
        <v>3</v>
      </c>
      <c r="G82">
        <v>19.440000000000001</v>
      </c>
    </row>
    <row r="83" spans="1:7" x14ac:dyDescent="0.3">
      <c r="A83">
        <v>0</v>
      </c>
      <c r="B83">
        <v>0</v>
      </c>
      <c r="C83">
        <v>1</v>
      </c>
      <c r="D83">
        <v>1</v>
      </c>
      <c r="E83">
        <v>2</v>
      </c>
      <c r="F83">
        <v>3.4</v>
      </c>
      <c r="G83">
        <v>16.66</v>
      </c>
    </row>
    <row r="84" spans="1:7" x14ac:dyDescent="0.3">
      <c r="A84">
        <v>1</v>
      </c>
      <c r="B84">
        <v>0</v>
      </c>
      <c r="C84">
        <v>1</v>
      </c>
      <c r="D84">
        <v>1</v>
      </c>
      <c r="E84">
        <v>1</v>
      </c>
      <c r="F84">
        <v>1.83</v>
      </c>
      <c r="G84">
        <v>10.07</v>
      </c>
    </row>
    <row r="85" spans="1:7" x14ac:dyDescent="0.3">
      <c r="A85">
        <v>0</v>
      </c>
      <c r="B85">
        <v>1</v>
      </c>
      <c r="C85">
        <v>1</v>
      </c>
      <c r="D85">
        <v>1</v>
      </c>
      <c r="E85">
        <v>2</v>
      </c>
      <c r="F85">
        <v>5</v>
      </c>
      <c r="G85">
        <v>32.68</v>
      </c>
    </row>
    <row r="86" spans="1:7" x14ac:dyDescent="0.3">
      <c r="A86">
        <v>0</v>
      </c>
      <c r="B86">
        <v>0</v>
      </c>
      <c r="C86">
        <v>1</v>
      </c>
      <c r="D86">
        <v>1</v>
      </c>
      <c r="E86">
        <v>2</v>
      </c>
      <c r="F86">
        <v>2.0299999999999998</v>
      </c>
      <c r="G86">
        <v>15.98</v>
      </c>
    </row>
    <row r="87" spans="1:7" x14ac:dyDescent="0.3">
      <c r="A87">
        <v>1</v>
      </c>
      <c r="B87">
        <v>0</v>
      </c>
      <c r="C87">
        <v>1</v>
      </c>
      <c r="D87">
        <v>1</v>
      </c>
      <c r="E87">
        <v>4</v>
      </c>
      <c r="F87">
        <v>5.17</v>
      </c>
      <c r="G87">
        <v>34.83</v>
      </c>
    </row>
    <row r="88" spans="1:7" x14ac:dyDescent="0.3">
      <c r="A88">
        <v>0</v>
      </c>
      <c r="B88">
        <v>0</v>
      </c>
      <c r="C88">
        <v>1</v>
      </c>
      <c r="D88">
        <v>1</v>
      </c>
      <c r="E88">
        <v>2</v>
      </c>
      <c r="F88">
        <v>2</v>
      </c>
      <c r="G88">
        <v>13.03</v>
      </c>
    </row>
    <row r="89" spans="1:7" x14ac:dyDescent="0.3">
      <c r="A89">
        <v>0</v>
      </c>
      <c r="B89">
        <v>0</v>
      </c>
      <c r="C89">
        <v>1</v>
      </c>
      <c r="D89">
        <v>1</v>
      </c>
      <c r="E89">
        <v>2</v>
      </c>
      <c r="F89">
        <v>4</v>
      </c>
      <c r="G89">
        <v>18.28</v>
      </c>
    </row>
    <row r="90" spans="1:7" x14ac:dyDescent="0.3">
      <c r="A90">
        <v>0</v>
      </c>
      <c r="B90">
        <v>0</v>
      </c>
      <c r="C90">
        <v>1</v>
      </c>
      <c r="D90">
        <v>1</v>
      </c>
      <c r="E90">
        <v>2</v>
      </c>
      <c r="F90">
        <v>5.85</v>
      </c>
      <c r="G90">
        <v>24.71</v>
      </c>
    </row>
    <row r="91" spans="1:7" x14ac:dyDescent="0.3">
      <c r="A91">
        <v>0</v>
      </c>
      <c r="B91">
        <v>0</v>
      </c>
      <c r="C91">
        <v>1</v>
      </c>
      <c r="D91">
        <v>1</v>
      </c>
      <c r="E91">
        <v>2</v>
      </c>
      <c r="F91">
        <v>3</v>
      </c>
      <c r="G91">
        <v>21.16</v>
      </c>
    </row>
    <row r="92" spans="1:7" x14ac:dyDescent="0.3">
      <c r="A92">
        <v>0</v>
      </c>
      <c r="B92">
        <v>1</v>
      </c>
      <c r="C92">
        <v>2</v>
      </c>
      <c r="D92">
        <v>2</v>
      </c>
      <c r="E92">
        <v>2</v>
      </c>
      <c r="F92">
        <v>3</v>
      </c>
      <c r="G92">
        <v>28.97</v>
      </c>
    </row>
    <row r="93" spans="1:7" x14ac:dyDescent="0.3">
      <c r="A93">
        <v>0</v>
      </c>
      <c r="B93">
        <v>0</v>
      </c>
      <c r="C93">
        <v>2</v>
      </c>
      <c r="D93">
        <v>2</v>
      </c>
      <c r="E93">
        <v>2</v>
      </c>
      <c r="F93">
        <v>3.5</v>
      </c>
      <c r="G93">
        <v>22.49</v>
      </c>
    </row>
    <row r="94" spans="1:7" x14ac:dyDescent="0.3">
      <c r="A94">
        <v>1</v>
      </c>
      <c r="B94">
        <v>1</v>
      </c>
      <c r="C94">
        <v>2</v>
      </c>
      <c r="D94">
        <v>2</v>
      </c>
      <c r="E94">
        <v>2</v>
      </c>
      <c r="F94">
        <v>1</v>
      </c>
      <c r="G94">
        <v>5.75</v>
      </c>
    </row>
    <row r="95" spans="1:7" x14ac:dyDescent="0.3">
      <c r="A95">
        <v>1</v>
      </c>
      <c r="B95">
        <v>1</v>
      </c>
      <c r="C95">
        <v>2</v>
      </c>
      <c r="D95">
        <v>2</v>
      </c>
      <c r="E95">
        <v>2</v>
      </c>
      <c r="F95">
        <v>4.3</v>
      </c>
      <c r="G95">
        <v>16.32</v>
      </c>
    </row>
    <row r="96" spans="1:7" x14ac:dyDescent="0.3">
      <c r="A96">
        <v>1</v>
      </c>
      <c r="B96">
        <v>0</v>
      </c>
      <c r="C96">
        <v>2</v>
      </c>
      <c r="D96">
        <v>2</v>
      </c>
      <c r="E96">
        <v>2</v>
      </c>
      <c r="F96">
        <v>3.25</v>
      </c>
      <c r="G96">
        <v>22.75</v>
      </c>
    </row>
    <row r="97" spans="1:7" x14ac:dyDescent="0.3">
      <c r="A97">
        <v>0</v>
      </c>
      <c r="B97">
        <v>1</v>
      </c>
      <c r="C97">
        <v>2</v>
      </c>
      <c r="D97">
        <v>2</v>
      </c>
      <c r="E97">
        <v>4</v>
      </c>
      <c r="F97">
        <v>4.7300000000000004</v>
      </c>
      <c r="G97">
        <v>40.17</v>
      </c>
    </row>
    <row r="98" spans="1:7" x14ac:dyDescent="0.3">
      <c r="A98">
        <v>0</v>
      </c>
      <c r="B98">
        <v>1</v>
      </c>
      <c r="C98">
        <v>2</v>
      </c>
      <c r="D98">
        <v>2</v>
      </c>
      <c r="E98">
        <v>2</v>
      </c>
      <c r="F98">
        <v>4</v>
      </c>
      <c r="G98">
        <v>27.28</v>
      </c>
    </row>
    <row r="99" spans="1:7" x14ac:dyDescent="0.3">
      <c r="A99">
        <v>0</v>
      </c>
      <c r="B99">
        <v>1</v>
      </c>
      <c r="C99">
        <v>2</v>
      </c>
      <c r="D99">
        <v>2</v>
      </c>
      <c r="E99">
        <v>2</v>
      </c>
      <c r="F99">
        <v>1.5</v>
      </c>
      <c r="G99">
        <v>12.03</v>
      </c>
    </row>
    <row r="100" spans="1:7" x14ac:dyDescent="0.3">
      <c r="A100">
        <v>0</v>
      </c>
      <c r="B100">
        <v>1</v>
      </c>
      <c r="C100">
        <v>2</v>
      </c>
      <c r="D100">
        <v>2</v>
      </c>
      <c r="E100">
        <v>2</v>
      </c>
      <c r="F100">
        <v>3</v>
      </c>
      <c r="G100">
        <v>21.01</v>
      </c>
    </row>
    <row r="101" spans="1:7" x14ac:dyDescent="0.3">
      <c r="A101">
        <v>0</v>
      </c>
      <c r="B101">
        <v>0</v>
      </c>
      <c r="C101">
        <v>2</v>
      </c>
      <c r="D101">
        <v>2</v>
      </c>
      <c r="E101">
        <v>2</v>
      </c>
      <c r="F101">
        <v>1.5</v>
      </c>
      <c r="G101">
        <v>12.46</v>
      </c>
    </row>
    <row r="102" spans="1:7" x14ac:dyDescent="0.3">
      <c r="A102">
        <v>1</v>
      </c>
      <c r="B102">
        <v>1</v>
      </c>
      <c r="C102">
        <v>2</v>
      </c>
      <c r="D102">
        <v>2</v>
      </c>
      <c r="E102">
        <v>2</v>
      </c>
      <c r="F102">
        <v>2.5</v>
      </c>
      <c r="G102">
        <v>11.35</v>
      </c>
    </row>
    <row r="103" spans="1:7" x14ac:dyDescent="0.3">
      <c r="A103">
        <v>1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15.38</v>
      </c>
    </row>
    <row r="104" spans="1:7" x14ac:dyDescent="0.3">
      <c r="A104">
        <v>1</v>
      </c>
      <c r="B104">
        <v>1</v>
      </c>
      <c r="C104">
        <v>3</v>
      </c>
      <c r="D104">
        <v>2</v>
      </c>
      <c r="E104">
        <v>3</v>
      </c>
      <c r="F104">
        <v>2.5</v>
      </c>
      <c r="G104">
        <v>44.3</v>
      </c>
    </row>
    <row r="105" spans="1:7" x14ac:dyDescent="0.3">
      <c r="A105">
        <v>1</v>
      </c>
      <c r="B105">
        <v>1</v>
      </c>
      <c r="C105">
        <v>3</v>
      </c>
      <c r="D105">
        <v>2</v>
      </c>
      <c r="E105">
        <v>2</v>
      </c>
      <c r="F105">
        <v>3.48</v>
      </c>
      <c r="G105">
        <v>22.42</v>
      </c>
    </row>
    <row r="106" spans="1:7" x14ac:dyDescent="0.3">
      <c r="A106">
        <v>1</v>
      </c>
      <c r="B106">
        <v>0</v>
      </c>
      <c r="C106">
        <v>3</v>
      </c>
      <c r="D106">
        <v>2</v>
      </c>
      <c r="E106">
        <v>2</v>
      </c>
      <c r="F106">
        <v>4.08</v>
      </c>
      <c r="G106">
        <v>20.92</v>
      </c>
    </row>
    <row r="107" spans="1:7" x14ac:dyDescent="0.3">
      <c r="A107">
        <v>0</v>
      </c>
      <c r="B107">
        <v>1</v>
      </c>
      <c r="C107">
        <v>3</v>
      </c>
      <c r="D107">
        <v>2</v>
      </c>
      <c r="E107">
        <v>2</v>
      </c>
      <c r="F107">
        <v>1.64</v>
      </c>
      <c r="G107">
        <v>15.36</v>
      </c>
    </row>
    <row r="108" spans="1:7" x14ac:dyDescent="0.3">
      <c r="A108">
        <v>0</v>
      </c>
      <c r="B108">
        <v>1</v>
      </c>
      <c r="C108">
        <v>3</v>
      </c>
      <c r="D108">
        <v>2</v>
      </c>
      <c r="E108">
        <v>2</v>
      </c>
      <c r="F108">
        <v>4.0599999999999996</v>
      </c>
      <c r="G108">
        <v>20.49</v>
      </c>
    </row>
    <row r="109" spans="1:7" x14ac:dyDescent="0.3">
      <c r="A109">
        <v>0</v>
      </c>
      <c r="B109">
        <v>1</v>
      </c>
      <c r="C109">
        <v>3</v>
      </c>
      <c r="D109">
        <v>2</v>
      </c>
      <c r="E109">
        <v>2</v>
      </c>
      <c r="F109">
        <v>4.29</v>
      </c>
      <c r="G109">
        <v>25.21</v>
      </c>
    </row>
    <row r="110" spans="1:7" x14ac:dyDescent="0.3">
      <c r="A110">
        <v>0</v>
      </c>
      <c r="B110">
        <v>0</v>
      </c>
      <c r="C110">
        <v>3</v>
      </c>
      <c r="D110">
        <v>2</v>
      </c>
      <c r="E110">
        <v>2</v>
      </c>
      <c r="F110">
        <v>3.76</v>
      </c>
      <c r="G110">
        <v>18.239999999999998</v>
      </c>
    </row>
    <row r="111" spans="1:7" x14ac:dyDescent="0.3">
      <c r="A111">
        <v>1</v>
      </c>
      <c r="B111">
        <v>1</v>
      </c>
      <c r="C111">
        <v>3</v>
      </c>
      <c r="D111">
        <v>2</v>
      </c>
      <c r="E111">
        <v>2</v>
      </c>
      <c r="F111">
        <v>4</v>
      </c>
      <c r="G111">
        <v>14.31</v>
      </c>
    </row>
    <row r="112" spans="1:7" x14ac:dyDescent="0.3">
      <c r="A112">
        <v>0</v>
      </c>
      <c r="B112">
        <v>0</v>
      </c>
      <c r="C112">
        <v>3</v>
      </c>
      <c r="D112">
        <v>2</v>
      </c>
      <c r="E112">
        <v>2</v>
      </c>
      <c r="F112">
        <v>3</v>
      </c>
      <c r="G112">
        <v>14</v>
      </c>
    </row>
    <row r="113" spans="1:7" x14ac:dyDescent="0.3">
      <c r="A113">
        <v>1</v>
      </c>
      <c r="B113">
        <v>0</v>
      </c>
      <c r="C113">
        <v>3</v>
      </c>
      <c r="D113">
        <v>2</v>
      </c>
      <c r="E113">
        <v>1</v>
      </c>
      <c r="F113">
        <v>1</v>
      </c>
      <c r="G113">
        <v>7.25</v>
      </c>
    </row>
    <row r="114" spans="1:7" x14ac:dyDescent="0.3">
      <c r="A114">
        <v>0</v>
      </c>
      <c r="B114">
        <v>0</v>
      </c>
      <c r="C114">
        <v>4</v>
      </c>
      <c r="D114">
        <v>2</v>
      </c>
      <c r="E114">
        <v>3</v>
      </c>
      <c r="F114">
        <v>4</v>
      </c>
      <c r="G114">
        <v>38.07</v>
      </c>
    </row>
    <row r="115" spans="1:7" x14ac:dyDescent="0.3">
      <c r="A115">
        <v>0</v>
      </c>
      <c r="B115">
        <v>0</v>
      </c>
      <c r="C115">
        <v>4</v>
      </c>
      <c r="D115">
        <v>2</v>
      </c>
      <c r="E115">
        <v>2</v>
      </c>
      <c r="F115">
        <v>2.5499999999999998</v>
      </c>
      <c r="G115">
        <v>23.95</v>
      </c>
    </row>
    <row r="116" spans="1:7" x14ac:dyDescent="0.3">
      <c r="A116">
        <v>1</v>
      </c>
      <c r="B116">
        <v>0</v>
      </c>
      <c r="C116">
        <v>4</v>
      </c>
      <c r="D116">
        <v>2</v>
      </c>
      <c r="E116">
        <v>3</v>
      </c>
      <c r="F116">
        <v>4</v>
      </c>
      <c r="G116">
        <v>25.71</v>
      </c>
    </row>
    <row r="117" spans="1:7" x14ac:dyDescent="0.3">
      <c r="A117">
        <v>1</v>
      </c>
      <c r="B117">
        <v>0</v>
      </c>
      <c r="C117">
        <v>4</v>
      </c>
      <c r="D117">
        <v>2</v>
      </c>
      <c r="E117">
        <v>2</v>
      </c>
      <c r="F117">
        <v>3.5</v>
      </c>
      <c r="G117">
        <v>17.309999999999999</v>
      </c>
    </row>
    <row r="118" spans="1:7" x14ac:dyDescent="0.3">
      <c r="A118">
        <v>0</v>
      </c>
      <c r="B118">
        <v>0</v>
      </c>
      <c r="C118">
        <v>4</v>
      </c>
      <c r="D118">
        <v>2</v>
      </c>
      <c r="E118">
        <v>4</v>
      </c>
      <c r="F118">
        <v>5.07</v>
      </c>
      <c r="G118">
        <v>29.93</v>
      </c>
    </row>
    <row r="119" spans="1:7" x14ac:dyDescent="0.3">
      <c r="A119">
        <v>1</v>
      </c>
      <c r="B119">
        <v>0</v>
      </c>
      <c r="C119">
        <v>1</v>
      </c>
      <c r="D119">
        <v>1</v>
      </c>
      <c r="E119">
        <v>2</v>
      </c>
      <c r="F119">
        <v>1.5</v>
      </c>
      <c r="G119">
        <v>10.65</v>
      </c>
    </row>
    <row r="120" spans="1:7" x14ac:dyDescent="0.3">
      <c r="A120">
        <v>1</v>
      </c>
      <c r="B120">
        <v>0</v>
      </c>
      <c r="C120">
        <v>1</v>
      </c>
      <c r="D120">
        <v>1</v>
      </c>
      <c r="E120">
        <v>2</v>
      </c>
      <c r="F120">
        <v>1.8</v>
      </c>
      <c r="G120">
        <v>12.43</v>
      </c>
    </row>
    <row r="121" spans="1:7" x14ac:dyDescent="0.3">
      <c r="A121">
        <v>1</v>
      </c>
      <c r="B121">
        <v>0</v>
      </c>
      <c r="C121">
        <v>1</v>
      </c>
      <c r="D121">
        <v>1</v>
      </c>
      <c r="E121">
        <v>4</v>
      </c>
      <c r="F121">
        <v>2.92</v>
      </c>
      <c r="G121">
        <v>24.08</v>
      </c>
    </row>
    <row r="122" spans="1:7" x14ac:dyDescent="0.3">
      <c r="A122">
        <v>0</v>
      </c>
      <c r="B122">
        <v>0</v>
      </c>
      <c r="C122">
        <v>1</v>
      </c>
      <c r="D122">
        <v>1</v>
      </c>
      <c r="E122">
        <v>2</v>
      </c>
      <c r="F122">
        <v>2.31</v>
      </c>
      <c r="G122">
        <v>11.69</v>
      </c>
    </row>
    <row r="123" spans="1:7" x14ac:dyDescent="0.3">
      <c r="A123">
        <v>1</v>
      </c>
      <c r="B123">
        <v>0</v>
      </c>
      <c r="C123">
        <v>1</v>
      </c>
      <c r="D123">
        <v>1</v>
      </c>
      <c r="E123">
        <v>2</v>
      </c>
      <c r="F123">
        <v>1.68</v>
      </c>
      <c r="G123">
        <v>13.42</v>
      </c>
    </row>
    <row r="124" spans="1:7" x14ac:dyDescent="0.3">
      <c r="A124">
        <v>0</v>
      </c>
      <c r="B124">
        <v>0</v>
      </c>
      <c r="C124">
        <v>1</v>
      </c>
      <c r="D124">
        <v>1</v>
      </c>
      <c r="E124">
        <v>2</v>
      </c>
      <c r="F124">
        <v>2.5</v>
      </c>
      <c r="G124">
        <v>14.26</v>
      </c>
    </row>
    <row r="125" spans="1:7" x14ac:dyDescent="0.3">
      <c r="A125">
        <v>0</v>
      </c>
      <c r="B125">
        <v>0</v>
      </c>
      <c r="C125">
        <v>1</v>
      </c>
      <c r="D125">
        <v>1</v>
      </c>
      <c r="E125">
        <v>2</v>
      </c>
      <c r="F125">
        <v>2</v>
      </c>
      <c r="G125">
        <v>15.95</v>
      </c>
    </row>
    <row r="126" spans="1:7" x14ac:dyDescent="0.3">
      <c r="A126">
        <v>1</v>
      </c>
      <c r="B126">
        <v>0</v>
      </c>
      <c r="C126">
        <v>1</v>
      </c>
      <c r="D126">
        <v>1</v>
      </c>
      <c r="E126">
        <v>2</v>
      </c>
      <c r="F126">
        <v>2.52</v>
      </c>
      <c r="G126">
        <v>12.48</v>
      </c>
    </row>
    <row r="127" spans="1:7" x14ac:dyDescent="0.3">
      <c r="A127">
        <v>1</v>
      </c>
      <c r="B127">
        <v>0</v>
      </c>
      <c r="C127">
        <v>1</v>
      </c>
      <c r="D127">
        <v>1</v>
      </c>
      <c r="E127">
        <v>6</v>
      </c>
      <c r="F127">
        <v>4.2</v>
      </c>
      <c r="G127">
        <v>29.8</v>
      </c>
    </row>
    <row r="128" spans="1:7" x14ac:dyDescent="0.3">
      <c r="A128">
        <v>0</v>
      </c>
      <c r="B128">
        <v>0</v>
      </c>
      <c r="C128">
        <v>1</v>
      </c>
      <c r="D128">
        <v>1</v>
      </c>
      <c r="E128">
        <v>2</v>
      </c>
      <c r="F128">
        <v>1.48</v>
      </c>
      <c r="G128">
        <v>8.52</v>
      </c>
    </row>
    <row r="129" spans="1:7" x14ac:dyDescent="0.3">
      <c r="A129">
        <v>1</v>
      </c>
      <c r="B129">
        <v>0</v>
      </c>
      <c r="C129">
        <v>1</v>
      </c>
      <c r="D129">
        <v>1</v>
      </c>
      <c r="E129">
        <v>2</v>
      </c>
      <c r="F129">
        <v>2</v>
      </c>
      <c r="G129">
        <v>14.52</v>
      </c>
    </row>
    <row r="130" spans="1:7" x14ac:dyDescent="0.3">
      <c r="A130">
        <v>1</v>
      </c>
      <c r="B130">
        <v>0</v>
      </c>
      <c r="C130">
        <v>1</v>
      </c>
      <c r="D130">
        <v>1</v>
      </c>
      <c r="E130">
        <v>2</v>
      </c>
      <c r="F130">
        <v>2</v>
      </c>
      <c r="G130">
        <v>11.38</v>
      </c>
    </row>
    <row r="131" spans="1:7" x14ac:dyDescent="0.3">
      <c r="A131">
        <v>0</v>
      </c>
      <c r="B131">
        <v>0</v>
      </c>
      <c r="C131">
        <v>1</v>
      </c>
      <c r="D131">
        <v>1</v>
      </c>
      <c r="E131">
        <v>3</v>
      </c>
      <c r="F131">
        <v>2.1800000000000002</v>
      </c>
      <c r="G131">
        <v>22.82</v>
      </c>
    </row>
    <row r="132" spans="1:7" x14ac:dyDescent="0.3">
      <c r="A132">
        <v>0</v>
      </c>
      <c r="B132">
        <v>0</v>
      </c>
      <c r="C132">
        <v>1</v>
      </c>
      <c r="D132">
        <v>1</v>
      </c>
      <c r="E132">
        <v>2</v>
      </c>
      <c r="F132">
        <v>1.5</v>
      </c>
      <c r="G132">
        <v>19.079999999999998</v>
      </c>
    </row>
    <row r="133" spans="1:7" x14ac:dyDescent="0.3">
      <c r="A133">
        <v>1</v>
      </c>
      <c r="B133">
        <v>0</v>
      </c>
      <c r="C133">
        <v>1</v>
      </c>
      <c r="D133">
        <v>1</v>
      </c>
      <c r="E133">
        <v>2</v>
      </c>
      <c r="F133">
        <v>2.83</v>
      </c>
      <c r="G133">
        <v>20.27</v>
      </c>
    </row>
    <row r="134" spans="1:7" x14ac:dyDescent="0.3">
      <c r="A134">
        <v>1</v>
      </c>
      <c r="B134">
        <v>0</v>
      </c>
      <c r="C134">
        <v>1</v>
      </c>
      <c r="D134">
        <v>1</v>
      </c>
      <c r="E134">
        <v>2</v>
      </c>
      <c r="F134">
        <v>1.5</v>
      </c>
      <c r="G134">
        <v>11.17</v>
      </c>
    </row>
    <row r="135" spans="1:7" x14ac:dyDescent="0.3">
      <c r="A135">
        <v>1</v>
      </c>
      <c r="B135">
        <v>0</v>
      </c>
      <c r="C135">
        <v>1</v>
      </c>
      <c r="D135">
        <v>1</v>
      </c>
      <c r="E135">
        <v>2</v>
      </c>
      <c r="F135">
        <v>2</v>
      </c>
      <c r="G135">
        <v>12.26</v>
      </c>
    </row>
    <row r="136" spans="1:7" x14ac:dyDescent="0.3">
      <c r="A136">
        <v>1</v>
      </c>
      <c r="B136">
        <v>0</v>
      </c>
      <c r="C136">
        <v>1</v>
      </c>
      <c r="D136">
        <v>1</v>
      </c>
      <c r="E136">
        <v>2</v>
      </c>
      <c r="F136">
        <v>3.25</v>
      </c>
      <c r="G136">
        <v>18.260000000000002</v>
      </c>
    </row>
    <row r="137" spans="1:7" x14ac:dyDescent="0.3">
      <c r="A137">
        <v>1</v>
      </c>
      <c r="B137">
        <v>0</v>
      </c>
      <c r="C137">
        <v>1</v>
      </c>
      <c r="D137">
        <v>1</v>
      </c>
      <c r="E137">
        <v>2</v>
      </c>
      <c r="F137">
        <v>1.25</v>
      </c>
      <c r="G137">
        <v>8.51</v>
      </c>
    </row>
    <row r="138" spans="1:7" x14ac:dyDescent="0.3">
      <c r="A138">
        <v>1</v>
      </c>
      <c r="B138">
        <v>0</v>
      </c>
      <c r="C138">
        <v>1</v>
      </c>
      <c r="D138">
        <v>1</v>
      </c>
      <c r="E138">
        <v>2</v>
      </c>
      <c r="F138">
        <v>2</v>
      </c>
      <c r="G138">
        <v>10.33</v>
      </c>
    </row>
    <row r="139" spans="1:7" x14ac:dyDescent="0.3">
      <c r="A139">
        <v>1</v>
      </c>
      <c r="B139">
        <v>0</v>
      </c>
      <c r="C139">
        <v>1</v>
      </c>
      <c r="D139">
        <v>1</v>
      </c>
      <c r="E139">
        <v>2</v>
      </c>
      <c r="F139">
        <v>2</v>
      </c>
      <c r="G139">
        <v>14.15</v>
      </c>
    </row>
    <row r="140" spans="1:7" x14ac:dyDescent="0.3">
      <c r="A140">
        <v>0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16</v>
      </c>
    </row>
    <row r="141" spans="1:7" x14ac:dyDescent="0.3">
      <c r="A141">
        <v>1</v>
      </c>
      <c r="B141">
        <v>0</v>
      </c>
      <c r="C141">
        <v>1</v>
      </c>
      <c r="D141">
        <v>1</v>
      </c>
      <c r="E141">
        <v>2</v>
      </c>
      <c r="F141">
        <v>2.75</v>
      </c>
      <c r="G141">
        <v>13.16</v>
      </c>
    </row>
    <row r="142" spans="1:7" x14ac:dyDescent="0.3">
      <c r="A142">
        <v>1</v>
      </c>
      <c r="B142">
        <v>0</v>
      </c>
      <c r="C142">
        <v>1</v>
      </c>
      <c r="D142">
        <v>1</v>
      </c>
      <c r="E142">
        <v>2</v>
      </c>
      <c r="F142">
        <v>3.5</v>
      </c>
      <c r="G142">
        <v>17.47</v>
      </c>
    </row>
    <row r="143" spans="1:7" x14ac:dyDescent="0.3">
      <c r="A143">
        <v>0</v>
      </c>
      <c r="B143">
        <v>0</v>
      </c>
      <c r="C143">
        <v>1</v>
      </c>
      <c r="D143">
        <v>1</v>
      </c>
      <c r="E143">
        <v>6</v>
      </c>
      <c r="F143">
        <v>6.7</v>
      </c>
      <c r="G143">
        <v>34.299999999999997</v>
      </c>
    </row>
    <row r="144" spans="1:7" x14ac:dyDescent="0.3">
      <c r="A144">
        <v>0</v>
      </c>
      <c r="B144">
        <v>0</v>
      </c>
      <c r="C144">
        <v>1</v>
      </c>
      <c r="D144">
        <v>1</v>
      </c>
      <c r="E144">
        <v>5</v>
      </c>
      <c r="F144">
        <v>5</v>
      </c>
      <c r="G144">
        <v>41.19</v>
      </c>
    </row>
    <row r="145" spans="1:7" x14ac:dyDescent="0.3">
      <c r="A145">
        <v>1</v>
      </c>
      <c r="B145">
        <v>0</v>
      </c>
      <c r="C145">
        <v>1</v>
      </c>
      <c r="D145">
        <v>1</v>
      </c>
      <c r="E145">
        <v>6</v>
      </c>
      <c r="F145">
        <v>5</v>
      </c>
      <c r="G145">
        <v>27.05</v>
      </c>
    </row>
    <row r="146" spans="1:7" x14ac:dyDescent="0.3">
      <c r="A146">
        <v>1</v>
      </c>
      <c r="B146">
        <v>0</v>
      </c>
      <c r="C146">
        <v>1</v>
      </c>
      <c r="D146">
        <v>1</v>
      </c>
      <c r="E146">
        <v>2</v>
      </c>
      <c r="F146">
        <v>2.2999999999999998</v>
      </c>
      <c r="G146">
        <v>16.43</v>
      </c>
    </row>
    <row r="147" spans="1:7" x14ac:dyDescent="0.3">
      <c r="A147">
        <v>1</v>
      </c>
      <c r="B147">
        <v>0</v>
      </c>
      <c r="C147">
        <v>1</v>
      </c>
      <c r="D147">
        <v>1</v>
      </c>
      <c r="E147">
        <v>2</v>
      </c>
      <c r="F147">
        <v>1.5</v>
      </c>
      <c r="G147">
        <v>8.35</v>
      </c>
    </row>
    <row r="148" spans="1:7" x14ac:dyDescent="0.3">
      <c r="A148">
        <v>1</v>
      </c>
      <c r="B148">
        <v>0</v>
      </c>
      <c r="C148">
        <v>1</v>
      </c>
      <c r="D148">
        <v>1</v>
      </c>
      <c r="E148">
        <v>3</v>
      </c>
      <c r="F148">
        <v>1.36</v>
      </c>
      <c r="G148">
        <v>18.64</v>
      </c>
    </row>
    <row r="149" spans="1:7" x14ac:dyDescent="0.3">
      <c r="A149">
        <v>1</v>
      </c>
      <c r="B149">
        <v>0</v>
      </c>
      <c r="C149">
        <v>1</v>
      </c>
      <c r="D149">
        <v>1</v>
      </c>
      <c r="E149">
        <v>2</v>
      </c>
      <c r="F149">
        <v>1.63</v>
      </c>
      <c r="G149">
        <v>11.87</v>
      </c>
    </row>
    <row r="150" spans="1:7" x14ac:dyDescent="0.3">
      <c r="A150">
        <v>0</v>
      </c>
      <c r="B150">
        <v>0</v>
      </c>
      <c r="C150">
        <v>1</v>
      </c>
      <c r="D150">
        <v>1</v>
      </c>
      <c r="E150">
        <v>2</v>
      </c>
      <c r="F150">
        <v>1.73</v>
      </c>
      <c r="G150">
        <v>9.7799999999999994</v>
      </c>
    </row>
    <row r="151" spans="1:7" x14ac:dyDescent="0.3">
      <c r="A151">
        <v>0</v>
      </c>
      <c r="B151">
        <v>0</v>
      </c>
      <c r="C151">
        <v>1</v>
      </c>
      <c r="D151">
        <v>1</v>
      </c>
      <c r="E151">
        <v>2</v>
      </c>
      <c r="F151">
        <v>2</v>
      </c>
      <c r="G151">
        <v>7.51</v>
      </c>
    </row>
    <row r="152" spans="1:7" x14ac:dyDescent="0.3">
      <c r="A152">
        <v>0</v>
      </c>
      <c r="B152">
        <v>0</v>
      </c>
      <c r="C152">
        <v>4</v>
      </c>
      <c r="D152">
        <v>2</v>
      </c>
      <c r="E152">
        <v>2</v>
      </c>
      <c r="F152">
        <v>2.5</v>
      </c>
      <c r="G152">
        <v>14.07</v>
      </c>
    </row>
    <row r="153" spans="1:7" x14ac:dyDescent="0.3">
      <c r="A153">
        <v>0</v>
      </c>
      <c r="B153">
        <v>0</v>
      </c>
      <c r="C153">
        <v>4</v>
      </c>
      <c r="D153">
        <v>2</v>
      </c>
      <c r="E153">
        <v>2</v>
      </c>
      <c r="F153">
        <v>2</v>
      </c>
      <c r="G153">
        <v>13.13</v>
      </c>
    </row>
    <row r="154" spans="1:7" x14ac:dyDescent="0.3">
      <c r="A154">
        <v>0</v>
      </c>
      <c r="B154">
        <v>0</v>
      </c>
      <c r="C154">
        <v>4</v>
      </c>
      <c r="D154">
        <v>2</v>
      </c>
      <c r="E154">
        <v>3</v>
      </c>
      <c r="F154">
        <v>2.74</v>
      </c>
      <c r="G154">
        <v>17.260000000000002</v>
      </c>
    </row>
    <row r="155" spans="1:7" x14ac:dyDescent="0.3">
      <c r="A155">
        <v>0</v>
      </c>
      <c r="B155">
        <v>0</v>
      </c>
      <c r="C155">
        <v>4</v>
      </c>
      <c r="D155">
        <v>2</v>
      </c>
      <c r="E155">
        <v>4</v>
      </c>
      <c r="F155">
        <v>2</v>
      </c>
      <c r="G155">
        <v>24.55</v>
      </c>
    </row>
    <row r="156" spans="1:7" x14ac:dyDescent="0.3">
      <c r="A156">
        <v>0</v>
      </c>
      <c r="B156">
        <v>0</v>
      </c>
      <c r="C156">
        <v>4</v>
      </c>
      <c r="D156">
        <v>2</v>
      </c>
      <c r="E156">
        <v>4</v>
      </c>
      <c r="F156">
        <v>2</v>
      </c>
      <c r="G156">
        <v>19.77</v>
      </c>
    </row>
    <row r="157" spans="1:7" x14ac:dyDescent="0.3">
      <c r="A157">
        <v>1</v>
      </c>
      <c r="B157">
        <v>0</v>
      </c>
      <c r="C157">
        <v>4</v>
      </c>
      <c r="D157">
        <v>2</v>
      </c>
      <c r="E157">
        <v>5</v>
      </c>
      <c r="F157">
        <v>5.14</v>
      </c>
      <c r="G157">
        <v>29.85</v>
      </c>
    </row>
    <row r="158" spans="1:7" x14ac:dyDescent="0.3">
      <c r="A158">
        <v>0</v>
      </c>
      <c r="B158">
        <v>0</v>
      </c>
      <c r="C158">
        <v>4</v>
      </c>
      <c r="D158">
        <v>2</v>
      </c>
      <c r="E158">
        <v>6</v>
      </c>
      <c r="F158">
        <v>5</v>
      </c>
      <c r="G158">
        <v>48.17</v>
      </c>
    </row>
    <row r="159" spans="1:7" x14ac:dyDescent="0.3">
      <c r="A159">
        <v>1</v>
      </c>
      <c r="B159">
        <v>0</v>
      </c>
      <c r="C159">
        <v>4</v>
      </c>
      <c r="D159">
        <v>2</v>
      </c>
      <c r="E159">
        <v>4</v>
      </c>
      <c r="F159">
        <v>3.75</v>
      </c>
      <c r="G159">
        <v>25</v>
      </c>
    </row>
    <row r="160" spans="1:7" x14ac:dyDescent="0.3">
      <c r="A160">
        <v>1</v>
      </c>
      <c r="B160">
        <v>0</v>
      </c>
      <c r="C160">
        <v>4</v>
      </c>
      <c r="D160">
        <v>2</v>
      </c>
      <c r="E160">
        <v>2</v>
      </c>
      <c r="F160">
        <v>2.61</v>
      </c>
      <c r="G160">
        <v>13.39</v>
      </c>
    </row>
    <row r="161" spans="1:7" x14ac:dyDescent="0.3">
      <c r="A161">
        <v>0</v>
      </c>
      <c r="B161">
        <v>0</v>
      </c>
      <c r="C161">
        <v>4</v>
      </c>
      <c r="D161">
        <v>2</v>
      </c>
      <c r="E161">
        <v>4</v>
      </c>
      <c r="F161">
        <v>2</v>
      </c>
      <c r="G161">
        <v>16.489999999999998</v>
      </c>
    </row>
    <row r="162" spans="1:7" x14ac:dyDescent="0.3">
      <c r="A162">
        <v>0</v>
      </c>
      <c r="B162">
        <v>0</v>
      </c>
      <c r="C162">
        <v>4</v>
      </c>
      <c r="D162">
        <v>2</v>
      </c>
      <c r="E162">
        <v>4</v>
      </c>
      <c r="F162">
        <v>3.5</v>
      </c>
      <c r="G162">
        <v>21.5</v>
      </c>
    </row>
    <row r="163" spans="1:7" x14ac:dyDescent="0.3">
      <c r="A163">
        <v>0</v>
      </c>
      <c r="B163">
        <v>0</v>
      </c>
      <c r="C163">
        <v>4</v>
      </c>
      <c r="D163">
        <v>2</v>
      </c>
      <c r="E163">
        <v>2</v>
      </c>
      <c r="F163">
        <v>2.5</v>
      </c>
      <c r="G163">
        <v>12.66</v>
      </c>
    </row>
    <row r="164" spans="1:7" x14ac:dyDescent="0.3">
      <c r="A164">
        <v>1</v>
      </c>
      <c r="B164">
        <v>0</v>
      </c>
      <c r="C164">
        <v>4</v>
      </c>
      <c r="D164">
        <v>2</v>
      </c>
      <c r="E164">
        <v>3</v>
      </c>
      <c r="F164">
        <v>2</v>
      </c>
      <c r="G164">
        <v>16.21</v>
      </c>
    </row>
    <row r="165" spans="1:7" x14ac:dyDescent="0.3">
      <c r="A165">
        <v>0</v>
      </c>
      <c r="B165">
        <v>0</v>
      </c>
      <c r="C165">
        <v>4</v>
      </c>
      <c r="D165">
        <v>2</v>
      </c>
      <c r="E165">
        <v>2</v>
      </c>
      <c r="F165">
        <v>2</v>
      </c>
      <c r="G165">
        <v>13.81</v>
      </c>
    </row>
    <row r="166" spans="1:7" x14ac:dyDescent="0.3">
      <c r="A166">
        <v>1</v>
      </c>
      <c r="B166">
        <v>1</v>
      </c>
      <c r="C166">
        <v>4</v>
      </c>
      <c r="D166">
        <v>2</v>
      </c>
      <c r="E166">
        <v>2</v>
      </c>
      <c r="F166">
        <v>3</v>
      </c>
      <c r="G166">
        <v>17.510000000000002</v>
      </c>
    </row>
    <row r="167" spans="1:7" x14ac:dyDescent="0.3">
      <c r="A167">
        <v>0</v>
      </c>
      <c r="B167">
        <v>0</v>
      </c>
      <c r="C167">
        <v>4</v>
      </c>
      <c r="D167">
        <v>2</v>
      </c>
      <c r="E167">
        <v>3</v>
      </c>
      <c r="F167">
        <v>3.48</v>
      </c>
      <c r="G167">
        <v>24.52</v>
      </c>
    </row>
    <row r="168" spans="1:7" x14ac:dyDescent="0.3">
      <c r="A168">
        <v>0</v>
      </c>
      <c r="B168">
        <v>0</v>
      </c>
      <c r="C168">
        <v>4</v>
      </c>
      <c r="D168">
        <v>2</v>
      </c>
      <c r="E168">
        <v>2</v>
      </c>
      <c r="F168">
        <v>2.2400000000000002</v>
      </c>
      <c r="G168">
        <v>20.76</v>
      </c>
    </row>
    <row r="169" spans="1:7" x14ac:dyDescent="0.3">
      <c r="A169">
        <v>0</v>
      </c>
      <c r="B169">
        <v>0</v>
      </c>
      <c r="C169">
        <v>4</v>
      </c>
      <c r="D169">
        <v>2</v>
      </c>
      <c r="E169">
        <v>4</v>
      </c>
      <c r="F169">
        <v>4.5</v>
      </c>
      <c r="G169">
        <v>31.71</v>
      </c>
    </row>
    <row r="170" spans="1:7" x14ac:dyDescent="0.3">
      <c r="A170">
        <v>1</v>
      </c>
      <c r="B170">
        <v>1</v>
      </c>
      <c r="C170">
        <v>3</v>
      </c>
      <c r="D170">
        <v>2</v>
      </c>
      <c r="E170">
        <v>2</v>
      </c>
      <c r="F170">
        <v>1.61</v>
      </c>
      <c r="G170">
        <v>10.59</v>
      </c>
    </row>
    <row r="171" spans="1:7" x14ac:dyDescent="0.3">
      <c r="A171">
        <v>1</v>
      </c>
      <c r="B171">
        <v>1</v>
      </c>
      <c r="C171">
        <v>3</v>
      </c>
      <c r="D171">
        <v>2</v>
      </c>
      <c r="E171">
        <v>2</v>
      </c>
      <c r="F171">
        <v>2</v>
      </c>
      <c r="G171">
        <v>10.63</v>
      </c>
    </row>
    <row r="172" spans="1:7" x14ac:dyDescent="0.3">
      <c r="A172">
        <v>0</v>
      </c>
      <c r="B172">
        <v>1</v>
      </c>
      <c r="C172">
        <v>3</v>
      </c>
      <c r="D172">
        <v>2</v>
      </c>
      <c r="E172">
        <v>3</v>
      </c>
      <c r="F172">
        <v>10</v>
      </c>
      <c r="G172">
        <v>50.81</v>
      </c>
    </row>
    <row r="173" spans="1:7" x14ac:dyDescent="0.3">
      <c r="A173">
        <v>0</v>
      </c>
      <c r="B173">
        <v>1</v>
      </c>
      <c r="C173">
        <v>3</v>
      </c>
      <c r="D173">
        <v>2</v>
      </c>
      <c r="E173">
        <v>2</v>
      </c>
      <c r="F173">
        <v>3.16</v>
      </c>
      <c r="G173">
        <v>15.81</v>
      </c>
    </row>
    <row r="174" spans="1:7" x14ac:dyDescent="0.3">
      <c r="A174">
        <v>0</v>
      </c>
      <c r="B174">
        <v>1</v>
      </c>
      <c r="C174">
        <v>4</v>
      </c>
      <c r="D174">
        <v>2</v>
      </c>
      <c r="E174">
        <v>2</v>
      </c>
      <c r="F174">
        <v>5.15</v>
      </c>
      <c r="G174">
        <v>7.25</v>
      </c>
    </row>
    <row r="175" spans="1:7" x14ac:dyDescent="0.3">
      <c r="A175">
        <v>0</v>
      </c>
      <c r="B175">
        <v>1</v>
      </c>
      <c r="C175">
        <v>4</v>
      </c>
      <c r="D175">
        <v>2</v>
      </c>
      <c r="E175">
        <v>2</v>
      </c>
      <c r="F175">
        <v>3.18</v>
      </c>
      <c r="G175">
        <v>31.85</v>
      </c>
    </row>
    <row r="176" spans="1:7" x14ac:dyDescent="0.3">
      <c r="A176">
        <v>0</v>
      </c>
      <c r="B176">
        <v>1</v>
      </c>
      <c r="C176">
        <v>4</v>
      </c>
      <c r="D176">
        <v>2</v>
      </c>
      <c r="E176">
        <v>2</v>
      </c>
      <c r="F176">
        <v>4</v>
      </c>
      <c r="G176">
        <v>16.82</v>
      </c>
    </row>
    <row r="177" spans="1:7" x14ac:dyDescent="0.3">
      <c r="A177">
        <v>0</v>
      </c>
      <c r="B177">
        <v>1</v>
      </c>
      <c r="C177">
        <v>4</v>
      </c>
      <c r="D177">
        <v>2</v>
      </c>
      <c r="E177">
        <v>2</v>
      </c>
      <c r="F177">
        <v>3.11</v>
      </c>
      <c r="G177">
        <v>32.9</v>
      </c>
    </row>
    <row r="178" spans="1:7" x14ac:dyDescent="0.3">
      <c r="A178">
        <v>0</v>
      </c>
      <c r="B178">
        <v>1</v>
      </c>
      <c r="C178">
        <v>4</v>
      </c>
      <c r="D178">
        <v>2</v>
      </c>
      <c r="E178">
        <v>2</v>
      </c>
      <c r="F178">
        <v>2</v>
      </c>
      <c r="G178">
        <v>17.89</v>
      </c>
    </row>
    <row r="179" spans="1:7" x14ac:dyDescent="0.3">
      <c r="A179">
        <v>0</v>
      </c>
      <c r="B179">
        <v>1</v>
      </c>
      <c r="C179">
        <v>4</v>
      </c>
      <c r="D179">
        <v>2</v>
      </c>
      <c r="E179">
        <v>2</v>
      </c>
      <c r="F179">
        <v>2</v>
      </c>
      <c r="G179">
        <v>14.48</v>
      </c>
    </row>
    <row r="180" spans="1:7" x14ac:dyDescent="0.3">
      <c r="A180">
        <v>1</v>
      </c>
      <c r="B180">
        <v>1</v>
      </c>
      <c r="C180">
        <v>4</v>
      </c>
      <c r="D180">
        <v>2</v>
      </c>
      <c r="E180">
        <v>2</v>
      </c>
      <c r="F180">
        <v>4</v>
      </c>
      <c r="G180">
        <v>9.6</v>
      </c>
    </row>
    <row r="181" spans="1:7" x14ac:dyDescent="0.3">
      <c r="A181">
        <v>0</v>
      </c>
      <c r="B181">
        <v>1</v>
      </c>
      <c r="C181">
        <v>4</v>
      </c>
      <c r="D181">
        <v>2</v>
      </c>
      <c r="E181">
        <v>2</v>
      </c>
      <c r="F181">
        <v>3.55</v>
      </c>
      <c r="G181">
        <v>34.630000000000003</v>
      </c>
    </row>
    <row r="182" spans="1:7" x14ac:dyDescent="0.3">
      <c r="A182">
        <v>0</v>
      </c>
      <c r="B182">
        <v>1</v>
      </c>
      <c r="C182">
        <v>4</v>
      </c>
      <c r="D182">
        <v>2</v>
      </c>
      <c r="E182">
        <v>4</v>
      </c>
      <c r="F182">
        <v>3.68</v>
      </c>
      <c r="G182">
        <v>34.65</v>
      </c>
    </row>
    <row r="183" spans="1:7" x14ac:dyDescent="0.3">
      <c r="A183">
        <v>0</v>
      </c>
      <c r="B183">
        <v>1</v>
      </c>
      <c r="C183">
        <v>4</v>
      </c>
      <c r="D183">
        <v>2</v>
      </c>
      <c r="E183">
        <v>2</v>
      </c>
      <c r="F183">
        <v>5.65</v>
      </c>
      <c r="G183">
        <v>23.33</v>
      </c>
    </row>
    <row r="184" spans="1:7" x14ac:dyDescent="0.3">
      <c r="A184">
        <v>0</v>
      </c>
      <c r="B184">
        <v>1</v>
      </c>
      <c r="C184">
        <v>4</v>
      </c>
      <c r="D184">
        <v>2</v>
      </c>
      <c r="E184">
        <v>3</v>
      </c>
      <c r="F184">
        <v>3.5</v>
      </c>
      <c r="G184">
        <v>45.35</v>
      </c>
    </row>
    <row r="185" spans="1:7" x14ac:dyDescent="0.3">
      <c r="A185">
        <v>0</v>
      </c>
      <c r="B185">
        <v>1</v>
      </c>
      <c r="C185">
        <v>4</v>
      </c>
      <c r="D185">
        <v>2</v>
      </c>
      <c r="E185">
        <v>4</v>
      </c>
      <c r="F185">
        <v>6.5</v>
      </c>
      <c r="G185">
        <v>23.17</v>
      </c>
    </row>
    <row r="186" spans="1:7" x14ac:dyDescent="0.3">
      <c r="A186">
        <v>0</v>
      </c>
      <c r="B186">
        <v>1</v>
      </c>
      <c r="C186">
        <v>4</v>
      </c>
      <c r="D186">
        <v>2</v>
      </c>
      <c r="E186">
        <v>2</v>
      </c>
      <c r="F186">
        <v>3</v>
      </c>
      <c r="G186">
        <v>40.549999999999997</v>
      </c>
    </row>
    <row r="187" spans="1:7" x14ac:dyDescent="0.3">
      <c r="A187">
        <v>0</v>
      </c>
      <c r="B187">
        <v>0</v>
      </c>
      <c r="C187">
        <v>4</v>
      </c>
      <c r="D187">
        <v>2</v>
      </c>
      <c r="E187">
        <v>5</v>
      </c>
      <c r="F187">
        <v>5</v>
      </c>
      <c r="G187">
        <v>20.69</v>
      </c>
    </row>
    <row r="188" spans="1:7" x14ac:dyDescent="0.3">
      <c r="A188">
        <v>1</v>
      </c>
      <c r="B188">
        <v>1</v>
      </c>
      <c r="C188">
        <v>4</v>
      </c>
      <c r="D188">
        <v>2</v>
      </c>
      <c r="E188">
        <v>3</v>
      </c>
      <c r="F188">
        <v>3.5</v>
      </c>
      <c r="G188">
        <v>20.9</v>
      </c>
    </row>
    <row r="189" spans="1:7" x14ac:dyDescent="0.3">
      <c r="A189">
        <v>0</v>
      </c>
      <c r="B189">
        <v>1</v>
      </c>
      <c r="C189">
        <v>4</v>
      </c>
      <c r="D189">
        <v>2</v>
      </c>
      <c r="E189">
        <v>5</v>
      </c>
      <c r="F189">
        <v>2</v>
      </c>
      <c r="G189">
        <v>30.46</v>
      </c>
    </row>
    <row r="190" spans="1:7" x14ac:dyDescent="0.3">
      <c r="A190">
        <v>1</v>
      </c>
      <c r="B190">
        <v>1</v>
      </c>
      <c r="C190">
        <v>4</v>
      </c>
      <c r="D190">
        <v>2</v>
      </c>
      <c r="E190">
        <v>3</v>
      </c>
      <c r="F190">
        <v>3.5</v>
      </c>
      <c r="G190">
        <v>18.149999999999999</v>
      </c>
    </row>
    <row r="191" spans="1:7" x14ac:dyDescent="0.3">
      <c r="A191">
        <v>0</v>
      </c>
      <c r="B191">
        <v>1</v>
      </c>
      <c r="C191">
        <v>4</v>
      </c>
      <c r="D191">
        <v>2</v>
      </c>
      <c r="E191">
        <v>3</v>
      </c>
      <c r="F191">
        <v>4</v>
      </c>
      <c r="G191">
        <v>23.1</v>
      </c>
    </row>
    <row r="192" spans="1:7" x14ac:dyDescent="0.3">
      <c r="A192">
        <v>0</v>
      </c>
      <c r="B192">
        <v>1</v>
      </c>
      <c r="C192">
        <v>4</v>
      </c>
      <c r="D192">
        <v>2</v>
      </c>
      <c r="E192">
        <v>2</v>
      </c>
      <c r="F192">
        <v>1.5</v>
      </c>
      <c r="G192">
        <v>15.69</v>
      </c>
    </row>
    <row r="193" spans="1:7" x14ac:dyDescent="0.3">
      <c r="A193">
        <v>1</v>
      </c>
      <c r="B193">
        <v>1</v>
      </c>
      <c r="C193">
        <v>1</v>
      </c>
      <c r="D193">
        <v>1</v>
      </c>
      <c r="E193">
        <v>2</v>
      </c>
      <c r="F193">
        <v>4.1900000000000004</v>
      </c>
      <c r="G193">
        <v>19.809999999999999</v>
      </c>
    </row>
    <row r="194" spans="1:7" x14ac:dyDescent="0.3">
      <c r="A194">
        <v>0</v>
      </c>
      <c r="B194">
        <v>1</v>
      </c>
      <c r="C194">
        <v>1</v>
      </c>
      <c r="D194">
        <v>1</v>
      </c>
      <c r="E194">
        <v>2</v>
      </c>
      <c r="F194">
        <v>2.56</v>
      </c>
      <c r="G194">
        <v>28.44</v>
      </c>
    </row>
    <row r="195" spans="1:7" x14ac:dyDescent="0.3">
      <c r="A195">
        <v>0</v>
      </c>
      <c r="B195">
        <v>1</v>
      </c>
      <c r="C195">
        <v>1</v>
      </c>
      <c r="D195">
        <v>1</v>
      </c>
      <c r="E195">
        <v>2</v>
      </c>
      <c r="F195">
        <v>2.02</v>
      </c>
      <c r="G195">
        <v>15.48</v>
      </c>
    </row>
    <row r="196" spans="1:7" x14ac:dyDescent="0.3">
      <c r="A196">
        <v>0</v>
      </c>
      <c r="B196">
        <v>1</v>
      </c>
      <c r="C196">
        <v>1</v>
      </c>
      <c r="D196">
        <v>1</v>
      </c>
      <c r="E196">
        <v>2</v>
      </c>
      <c r="F196">
        <v>4</v>
      </c>
      <c r="G196">
        <v>16.579999999999998</v>
      </c>
    </row>
    <row r="197" spans="1:7" x14ac:dyDescent="0.3">
      <c r="A197">
        <v>0</v>
      </c>
      <c r="B197">
        <v>0</v>
      </c>
      <c r="C197">
        <v>1</v>
      </c>
      <c r="D197">
        <v>1</v>
      </c>
      <c r="E197">
        <v>2</v>
      </c>
      <c r="F197">
        <v>1.44</v>
      </c>
      <c r="G197">
        <v>7.56</v>
      </c>
    </row>
    <row r="198" spans="1:7" x14ac:dyDescent="0.3">
      <c r="A198">
        <v>0</v>
      </c>
      <c r="B198">
        <v>1</v>
      </c>
      <c r="C198">
        <v>1</v>
      </c>
      <c r="D198">
        <v>1</v>
      </c>
      <c r="E198">
        <v>2</v>
      </c>
      <c r="F198">
        <v>2</v>
      </c>
      <c r="G198">
        <v>10.34</v>
      </c>
    </row>
    <row r="199" spans="1:7" x14ac:dyDescent="0.3">
      <c r="A199">
        <v>1</v>
      </c>
      <c r="B199">
        <v>1</v>
      </c>
      <c r="C199">
        <v>1</v>
      </c>
      <c r="D199">
        <v>1</v>
      </c>
      <c r="E199">
        <v>4</v>
      </c>
      <c r="F199">
        <v>5</v>
      </c>
      <c r="G199">
        <v>43.11</v>
      </c>
    </row>
    <row r="200" spans="1:7" x14ac:dyDescent="0.3">
      <c r="A200">
        <v>1</v>
      </c>
      <c r="B200">
        <v>1</v>
      </c>
      <c r="C200">
        <v>1</v>
      </c>
      <c r="D200">
        <v>1</v>
      </c>
      <c r="E200">
        <v>2</v>
      </c>
      <c r="F200">
        <v>2</v>
      </c>
      <c r="G200">
        <v>13</v>
      </c>
    </row>
    <row r="201" spans="1:7" x14ac:dyDescent="0.3">
      <c r="A201">
        <v>0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13.51</v>
      </c>
    </row>
    <row r="202" spans="1:7" x14ac:dyDescent="0.3">
      <c r="A202">
        <v>0</v>
      </c>
      <c r="B202">
        <v>1</v>
      </c>
      <c r="C202">
        <v>1</v>
      </c>
      <c r="D202">
        <v>1</v>
      </c>
      <c r="E202">
        <v>3</v>
      </c>
      <c r="F202">
        <v>4</v>
      </c>
      <c r="G202">
        <v>18.71</v>
      </c>
    </row>
    <row r="203" spans="1:7" x14ac:dyDescent="0.3">
      <c r="A203">
        <v>1</v>
      </c>
      <c r="B203">
        <v>1</v>
      </c>
      <c r="C203">
        <v>1</v>
      </c>
      <c r="D203">
        <v>1</v>
      </c>
      <c r="E203">
        <v>2</v>
      </c>
      <c r="F203">
        <v>2.0099999999999998</v>
      </c>
      <c r="G203">
        <v>12.74</v>
      </c>
    </row>
    <row r="204" spans="1:7" x14ac:dyDescent="0.3">
      <c r="A204">
        <v>1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13</v>
      </c>
    </row>
    <row r="205" spans="1:7" x14ac:dyDescent="0.3">
      <c r="A205">
        <v>1</v>
      </c>
      <c r="B205">
        <v>1</v>
      </c>
      <c r="C205">
        <v>1</v>
      </c>
      <c r="D205">
        <v>1</v>
      </c>
      <c r="E205">
        <v>2</v>
      </c>
      <c r="F205">
        <v>2.5</v>
      </c>
      <c r="G205">
        <v>16.399999999999999</v>
      </c>
    </row>
    <row r="206" spans="1:7" x14ac:dyDescent="0.3">
      <c r="A206">
        <v>0</v>
      </c>
      <c r="B206">
        <v>1</v>
      </c>
      <c r="C206">
        <v>1</v>
      </c>
      <c r="D206">
        <v>1</v>
      </c>
      <c r="E206">
        <v>4</v>
      </c>
      <c r="F206">
        <v>4</v>
      </c>
      <c r="G206">
        <v>20.53</v>
      </c>
    </row>
    <row r="207" spans="1:7" x14ac:dyDescent="0.3">
      <c r="A207">
        <v>1</v>
      </c>
      <c r="B207">
        <v>1</v>
      </c>
      <c r="C207">
        <v>1</v>
      </c>
      <c r="D207">
        <v>1</v>
      </c>
      <c r="E207">
        <v>3</v>
      </c>
      <c r="F207">
        <v>3.23</v>
      </c>
      <c r="G207">
        <v>16.47</v>
      </c>
    </row>
    <row r="208" spans="1:7" x14ac:dyDescent="0.3">
      <c r="A208">
        <v>0</v>
      </c>
      <c r="B208">
        <v>1</v>
      </c>
      <c r="C208">
        <v>3</v>
      </c>
      <c r="D208">
        <v>2</v>
      </c>
      <c r="E208">
        <v>3</v>
      </c>
      <c r="F208">
        <v>3.41</v>
      </c>
      <c r="G208">
        <v>26.59</v>
      </c>
    </row>
    <row r="209" spans="1:7" x14ac:dyDescent="0.3">
      <c r="A209">
        <v>0</v>
      </c>
      <c r="B209">
        <v>1</v>
      </c>
      <c r="C209">
        <v>3</v>
      </c>
      <c r="D209">
        <v>2</v>
      </c>
      <c r="E209">
        <v>4</v>
      </c>
      <c r="F209">
        <v>3</v>
      </c>
      <c r="G209">
        <v>38.729999999999997</v>
      </c>
    </row>
    <row r="210" spans="1:7" x14ac:dyDescent="0.3">
      <c r="A210">
        <v>0</v>
      </c>
      <c r="B210">
        <v>1</v>
      </c>
      <c r="C210">
        <v>3</v>
      </c>
      <c r="D210">
        <v>2</v>
      </c>
      <c r="E210">
        <v>2</v>
      </c>
      <c r="F210">
        <v>2.0299999999999998</v>
      </c>
      <c r="G210">
        <v>24.27</v>
      </c>
    </row>
    <row r="211" spans="1:7" x14ac:dyDescent="0.3">
      <c r="A211">
        <v>1</v>
      </c>
      <c r="B211">
        <v>1</v>
      </c>
      <c r="C211">
        <v>3</v>
      </c>
      <c r="D211">
        <v>2</v>
      </c>
      <c r="E211">
        <v>2</v>
      </c>
      <c r="F211">
        <v>2.23</v>
      </c>
      <c r="G211">
        <v>12.76</v>
      </c>
    </row>
    <row r="212" spans="1:7" x14ac:dyDescent="0.3">
      <c r="A212">
        <v>0</v>
      </c>
      <c r="B212">
        <v>1</v>
      </c>
      <c r="C212">
        <v>3</v>
      </c>
      <c r="D212">
        <v>2</v>
      </c>
      <c r="E212">
        <v>3</v>
      </c>
      <c r="F212">
        <v>2</v>
      </c>
      <c r="G212">
        <v>30.06</v>
      </c>
    </row>
    <row r="213" spans="1:7" x14ac:dyDescent="0.3">
      <c r="A213">
        <v>0</v>
      </c>
      <c r="B213">
        <v>1</v>
      </c>
      <c r="C213">
        <v>3</v>
      </c>
      <c r="D213">
        <v>2</v>
      </c>
      <c r="E213">
        <v>4</v>
      </c>
      <c r="F213">
        <v>5.16</v>
      </c>
      <c r="G213">
        <v>25.89</v>
      </c>
    </row>
    <row r="214" spans="1:7" x14ac:dyDescent="0.3">
      <c r="A214">
        <v>0</v>
      </c>
      <c r="B214">
        <v>0</v>
      </c>
      <c r="C214">
        <v>3</v>
      </c>
      <c r="D214">
        <v>2</v>
      </c>
      <c r="E214">
        <v>4</v>
      </c>
      <c r="F214">
        <v>9</v>
      </c>
      <c r="G214">
        <v>48.33</v>
      </c>
    </row>
    <row r="215" spans="1:7" x14ac:dyDescent="0.3">
      <c r="A215">
        <v>1</v>
      </c>
      <c r="B215">
        <v>1</v>
      </c>
      <c r="C215">
        <v>3</v>
      </c>
      <c r="D215">
        <v>2</v>
      </c>
      <c r="E215">
        <v>2</v>
      </c>
      <c r="F215">
        <v>2.5</v>
      </c>
      <c r="G215">
        <v>13.27</v>
      </c>
    </row>
    <row r="216" spans="1:7" x14ac:dyDescent="0.3">
      <c r="A216">
        <v>1</v>
      </c>
      <c r="B216">
        <v>1</v>
      </c>
      <c r="C216">
        <v>3</v>
      </c>
      <c r="D216">
        <v>2</v>
      </c>
      <c r="E216">
        <v>3</v>
      </c>
      <c r="F216">
        <v>6.5</v>
      </c>
      <c r="G216">
        <v>28.17</v>
      </c>
    </row>
    <row r="217" spans="1:7" x14ac:dyDescent="0.3">
      <c r="A217">
        <v>1</v>
      </c>
      <c r="B217">
        <v>1</v>
      </c>
      <c r="C217">
        <v>3</v>
      </c>
      <c r="D217">
        <v>2</v>
      </c>
      <c r="E217">
        <v>2</v>
      </c>
      <c r="F217">
        <v>1.1000000000000001</v>
      </c>
      <c r="G217">
        <v>12.9</v>
      </c>
    </row>
    <row r="218" spans="1:7" x14ac:dyDescent="0.3">
      <c r="A218">
        <v>0</v>
      </c>
      <c r="B218">
        <v>1</v>
      </c>
      <c r="C218">
        <v>3</v>
      </c>
      <c r="D218">
        <v>2</v>
      </c>
      <c r="E218">
        <v>5</v>
      </c>
      <c r="F218">
        <v>3</v>
      </c>
      <c r="G218">
        <v>28.15</v>
      </c>
    </row>
    <row r="219" spans="1:7" x14ac:dyDescent="0.3">
      <c r="A219">
        <v>0</v>
      </c>
      <c r="B219">
        <v>1</v>
      </c>
      <c r="C219">
        <v>3</v>
      </c>
      <c r="D219">
        <v>2</v>
      </c>
      <c r="E219">
        <v>2</v>
      </c>
      <c r="F219">
        <v>1.5</v>
      </c>
      <c r="G219">
        <v>11.59</v>
      </c>
    </row>
    <row r="220" spans="1:7" x14ac:dyDescent="0.3">
      <c r="A220">
        <v>0</v>
      </c>
      <c r="B220">
        <v>1</v>
      </c>
      <c r="C220">
        <v>3</v>
      </c>
      <c r="D220">
        <v>2</v>
      </c>
      <c r="E220">
        <v>2</v>
      </c>
      <c r="F220">
        <v>1.44</v>
      </c>
      <c r="G220">
        <v>7.74</v>
      </c>
    </row>
    <row r="221" spans="1:7" x14ac:dyDescent="0.3">
      <c r="A221">
        <v>1</v>
      </c>
      <c r="B221">
        <v>1</v>
      </c>
      <c r="C221">
        <v>3</v>
      </c>
      <c r="D221">
        <v>2</v>
      </c>
      <c r="E221">
        <v>4</v>
      </c>
      <c r="F221">
        <v>3.09</v>
      </c>
      <c r="G221">
        <v>30.14</v>
      </c>
    </row>
    <row r="222" spans="1:7" x14ac:dyDescent="0.3">
      <c r="A222">
        <v>0</v>
      </c>
      <c r="B222">
        <v>1</v>
      </c>
      <c r="C222">
        <v>2</v>
      </c>
      <c r="D222">
        <v>1</v>
      </c>
      <c r="E222">
        <v>2</v>
      </c>
      <c r="F222">
        <v>2.2000000000000002</v>
      </c>
      <c r="G222">
        <v>12.16</v>
      </c>
    </row>
    <row r="223" spans="1:7" x14ac:dyDescent="0.3">
      <c r="A223">
        <v>1</v>
      </c>
      <c r="B223">
        <v>1</v>
      </c>
      <c r="C223">
        <v>2</v>
      </c>
      <c r="D223">
        <v>1</v>
      </c>
      <c r="E223">
        <v>2</v>
      </c>
      <c r="F223">
        <v>3.48</v>
      </c>
      <c r="G223">
        <v>13.42</v>
      </c>
    </row>
    <row r="224" spans="1:7" x14ac:dyDescent="0.3">
      <c r="A224">
        <v>0</v>
      </c>
      <c r="B224">
        <v>1</v>
      </c>
      <c r="C224">
        <v>2</v>
      </c>
      <c r="D224">
        <v>1</v>
      </c>
      <c r="E224">
        <v>1</v>
      </c>
      <c r="F224">
        <v>1.92</v>
      </c>
      <c r="G224">
        <v>8.58</v>
      </c>
    </row>
    <row r="225" spans="1:7" x14ac:dyDescent="0.3">
      <c r="A225">
        <v>1</v>
      </c>
      <c r="B225">
        <v>0</v>
      </c>
      <c r="C225">
        <v>2</v>
      </c>
      <c r="D225">
        <v>1</v>
      </c>
      <c r="E225">
        <v>3</v>
      </c>
      <c r="F225">
        <v>3</v>
      </c>
      <c r="G225">
        <v>15.98</v>
      </c>
    </row>
    <row r="226" spans="1:7" x14ac:dyDescent="0.3">
      <c r="A226">
        <v>0</v>
      </c>
      <c r="B226">
        <v>1</v>
      </c>
      <c r="C226">
        <v>2</v>
      </c>
      <c r="D226">
        <v>1</v>
      </c>
      <c r="E226">
        <v>2</v>
      </c>
      <c r="F226">
        <v>1.58</v>
      </c>
      <c r="G226">
        <v>13.42</v>
      </c>
    </row>
    <row r="227" spans="1:7" x14ac:dyDescent="0.3">
      <c r="A227">
        <v>1</v>
      </c>
      <c r="B227">
        <v>1</v>
      </c>
      <c r="C227">
        <v>2</v>
      </c>
      <c r="D227">
        <v>1</v>
      </c>
      <c r="E227">
        <v>2</v>
      </c>
      <c r="F227">
        <v>2.5</v>
      </c>
      <c r="G227">
        <v>16.27</v>
      </c>
    </row>
    <row r="228" spans="1:7" x14ac:dyDescent="0.3">
      <c r="A228">
        <v>1</v>
      </c>
      <c r="B228">
        <v>1</v>
      </c>
      <c r="C228">
        <v>2</v>
      </c>
      <c r="D228">
        <v>1</v>
      </c>
      <c r="E228">
        <v>2</v>
      </c>
      <c r="F228">
        <v>2</v>
      </c>
      <c r="G228">
        <v>10.09</v>
      </c>
    </row>
    <row r="229" spans="1:7" x14ac:dyDescent="0.3">
      <c r="A229">
        <v>0</v>
      </c>
      <c r="B229">
        <v>0</v>
      </c>
      <c r="C229">
        <v>3</v>
      </c>
      <c r="D229">
        <v>2</v>
      </c>
      <c r="E229">
        <v>4</v>
      </c>
      <c r="F229">
        <v>3</v>
      </c>
      <c r="G229">
        <v>20.45</v>
      </c>
    </row>
    <row r="230" spans="1:7" x14ac:dyDescent="0.3">
      <c r="A230">
        <v>0</v>
      </c>
      <c r="B230">
        <v>0</v>
      </c>
      <c r="C230">
        <v>3</v>
      </c>
      <c r="D230">
        <v>2</v>
      </c>
      <c r="E230">
        <v>2</v>
      </c>
      <c r="F230">
        <v>2.72</v>
      </c>
      <c r="G230">
        <v>13.28</v>
      </c>
    </row>
    <row r="231" spans="1:7" x14ac:dyDescent="0.3">
      <c r="A231">
        <v>1</v>
      </c>
      <c r="B231">
        <v>1</v>
      </c>
      <c r="C231">
        <v>3</v>
      </c>
      <c r="D231">
        <v>2</v>
      </c>
      <c r="E231">
        <v>2</v>
      </c>
      <c r="F231">
        <v>2.88</v>
      </c>
      <c r="G231">
        <v>22.12</v>
      </c>
    </row>
    <row r="232" spans="1:7" x14ac:dyDescent="0.3">
      <c r="A232">
        <v>0</v>
      </c>
      <c r="B232">
        <v>1</v>
      </c>
      <c r="C232">
        <v>3</v>
      </c>
      <c r="D232">
        <v>2</v>
      </c>
      <c r="E232">
        <v>4</v>
      </c>
      <c r="F232">
        <v>2</v>
      </c>
      <c r="G232">
        <v>24.01</v>
      </c>
    </row>
    <row r="233" spans="1:7" x14ac:dyDescent="0.3">
      <c r="A233">
        <v>0</v>
      </c>
      <c r="B233">
        <v>1</v>
      </c>
      <c r="C233">
        <v>3</v>
      </c>
      <c r="D233">
        <v>2</v>
      </c>
      <c r="E233">
        <v>3</v>
      </c>
      <c r="F233">
        <v>3</v>
      </c>
      <c r="G233">
        <v>15.69</v>
      </c>
    </row>
    <row r="234" spans="1:7" x14ac:dyDescent="0.3">
      <c r="A234">
        <v>0</v>
      </c>
      <c r="B234">
        <v>0</v>
      </c>
      <c r="C234">
        <v>3</v>
      </c>
      <c r="D234">
        <v>2</v>
      </c>
      <c r="E234">
        <v>2</v>
      </c>
      <c r="F234">
        <v>3.39</v>
      </c>
      <c r="G234">
        <v>11.61</v>
      </c>
    </row>
    <row r="235" spans="1:7" x14ac:dyDescent="0.3">
      <c r="A235">
        <v>0</v>
      </c>
      <c r="B235">
        <v>0</v>
      </c>
      <c r="C235">
        <v>3</v>
      </c>
      <c r="D235">
        <v>2</v>
      </c>
      <c r="E235">
        <v>2</v>
      </c>
      <c r="F235">
        <v>1.47</v>
      </c>
      <c r="G235">
        <v>10.77</v>
      </c>
    </row>
    <row r="236" spans="1:7" x14ac:dyDescent="0.3">
      <c r="A236">
        <v>0</v>
      </c>
      <c r="B236">
        <v>1</v>
      </c>
      <c r="C236">
        <v>3</v>
      </c>
      <c r="D236">
        <v>2</v>
      </c>
      <c r="E236">
        <v>2</v>
      </c>
      <c r="F236">
        <v>3</v>
      </c>
      <c r="G236">
        <v>15.53</v>
      </c>
    </row>
    <row r="237" spans="1:7" x14ac:dyDescent="0.3">
      <c r="A237">
        <v>0</v>
      </c>
      <c r="B237">
        <v>0</v>
      </c>
      <c r="C237">
        <v>3</v>
      </c>
      <c r="D237">
        <v>2</v>
      </c>
      <c r="E237">
        <v>2</v>
      </c>
      <c r="F237">
        <v>1.25</v>
      </c>
      <c r="G237">
        <v>10.07</v>
      </c>
    </row>
    <row r="238" spans="1:7" x14ac:dyDescent="0.3">
      <c r="A238">
        <v>0</v>
      </c>
      <c r="B238">
        <v>1</v>
      </c>
      <c r="C238">
        <v>3</v>
      </c>
      <c r="D238">
        <v>2</v>
      </c>
      <c r="E238">
        <v>2</v>
      </c>
      <c r="F238">
        <v>1</v>
      </c>
      <c r="G238">
        <v>12.6</v>
      </c>
    </row>
    <row r="239" spans="1:7" x14ac:dyDescent="0.3">
      <c r="A239">
        <v>0</v>
      </c>
      <c r="B239">
        <v>1</v>
      </c>
      <c r="C239">
        <v>3</v>
      </c>
      <c r="D239">
        <v>2</v>
      </c>
      <c r="E239">
        <v>2</v>
      </c>
      <c r="F239">
        <v>1.17</v>
      </c>
      <c r="G239">
        <v>32.83</v>
      </c>
    </row>
    <row r="240" spans="1:7" x14ac:dyDescent="0.3">
      <c r="A240">
        <v>1</v>
      </c>
      <c r="B240">
        <v>0</v>
      </c>
      <c r="C240">
        <v>3</v>
      </c>
      <c r="D240">
        <v>2</v>
      </c>
      <c r="E240">
        <v>3</v>
      </c>
      <c r="F240">
        <v>4.67</v>
      </c>
      <c r="G240">
        <v>35.83</v>
      </c>
    </row>
    <row r="241" spans="1:7" x14ac:dyDescent="0.3">
      <c r="A241">
        <v>0</v>
      </c>
      <c r="B241">
        <v>0</v>
      </c>
      <c r="C241">
        <v>3</v>
      </c>
      <c r="D241">
        <v>2</v>
      </c>
      <c r="E241">
        <v>3</v>
      </c>
      <c r="F241">
        <v>5.92</v>
      </c>
      <c r="G241">
        <v>29.03</v>
      </c>
    </row>
    <row r="242" spans="1:7" x14ac:dyDescent="0.3">
      <c r="A242">
        <v>1</v>
      </c>
      <c r="B242">
        <v>1</v>
      </c>
      <c r="C242">
        <v>3</v>
      </c>
      <c r="D242">
        <v>2</v>
      </c>
      <c r="E242">
        <v>2</v>
      </c>
      <c r="F242">
        <v>2</v>
      </c>
      <c r="G242">
        <v>27.18</v>
      </c>
    </row>
    <row r="243" spans="1:7" x14ac:dyDescent="0.3">
      <c r="A243">
        <v>0</v>
      </c>
      <c r="B243">
        <v>1</v>
      </c>
      <c r="C243">
        <v>3</v>
      </c>
      <c r="D243">
        <v>2</v>
      </c>
      <c r="E243">
        <v>2</v>
      </c>
      <c r="F243">
        <v>2</v>
      </c>
      <c r="G243">
        <v>22.67</v>
      </c>
    </row>
    <row r="244" spans="1:7" x14ac:dyDescent="0.3">
      <c r="A244">
        <v>0</v>
      </c>
      <c r="B244">
        <v>0</v>
      </c>
      <c r="C244">
        <v>3</v>
      </c>
      <c r="D244">
        <v>2</v>
      </c>
      <c r="E244">
        <v>2</v>
      </c>
      <c r="F244">
        <v>1.75</v>
      </c>
      <c r="G244">
        <v>17.82</v>
      </c>
    </row>
    <row r="245" spans="1:7" x14ac:dyDescent="0.3">
      <c r="A245">
        <v>1</v>
      </c>
      <c r="B245">
        <v>0</v>
      </c>
      <c r="C245">
        <v>1</v>
      </c>
      <c r="D245">
        <v>2</v>
      </c>
      <c r="E245">
        <v>2</v>
      </c>
      <c r="F245">
        <v>3</v>
      </c>
      <c r="G245">
        <v>18.78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3" sqref="B23"/>
    </sheetView>
  </sheetViews>
  <sheetFormatPr defaultRowHeight="14.4" x14ac:dyDescent="0.3"/>
  <cols>
    <col min="1" max="1" width="30.77734375" customWidth="1"/>
    <col min="2" max="2" width="18.88671875" style="2" customWidth="1"/>
    <col min="3" max="3" width="27.44140625" style="3" bestFit="1" customWidth="1"/>
    <col min="4" max="4" width="20.21875" style="3" bestFit="1" customWidth="1"/>
    <col min="5" max="5" width="19.109375" customWidth="1"/>
    <col min="6" max="6" width="23.21875" style="2" customWidth="1"/>
  </cols>
  <sheetData>
    <row r="1" spans="1:6" x14ac:dyDescent="0.3">
      <c r="A1" s="1" t="s">
        <v>4</v>
      </c>
      <c r="B1" s="4" t="s">
        <v>26</v>
      </c>
      <c r="C1" s="5" t="s">
        <v>20</v>
      </c>
      <c r="D1" s="5" t="s">
        <v>7</v>
      </c>
      <c r="E1" s="2">
        <f>SUM(Tips)</f>
        <v>731.58</v>
      </c>
      <c r="F1" s="9">
        <f>AVERAGE(Tips)</f>
        <v>2.9982786885245902</v>
      </c>
    </row>
    <row r="2" spans="1:6" x14ac:dyDescent="0.3">
      <c r="A2" t="s">
        <v>9</v>
      </c>
      <c r="B2" s="2">
        <f>SUMIF(Gender,1,Tips)</f>
        <v>246.51</v>
      </c>
      <c r="C2" s="3">
        <v>1</v>
      </c>
      <c r="D2" s="3">
        <f>B2/E1</f>
        <v>0.33695563027966863</v>
      </c>
      <c r="F2" s="9">
        <f>AVERAGEIF(Gender,1,Tips)</f>
        <v>2.8334482758620689</v>
      </c>
    </row>
    <row r="3" spans="1:6" x14ac:dyDescent="0.3">
      <c r="A3" t="s">
        <v>8</v>
      </c>
      <c r="B3" s="2">
        <f>SUMIFS(Tips,Smoker,1,Gender,1)</f>
        <v>96.74</v>
      </c>
      <c r="C3" s="3">
        <f>B3/B2</f>
        <v>0.39243844063121169</v>
      </c>
      <c r="F3" s="9">
        <f>AVERAGEIFS(Tips,Smoker,1,Gender,1)</f>
        <v>2.9315151515151512</v>
      </c>
    </row>
    <row r="4" spans="1:6" x14ac:dyDescent="0.3">
      <c r="A4" t="s">
        <v>21</v>
      </c>
      <c r="B4" s="2">
        <f>SUMIFS(Tips,Smoker,0,Gender,1)</f>
        <v>149.77000000000001</v>
      </c>
      <c r="C4" s="3">
        <f>B4/B2</f>
        <v>0.60756155936878831</v>
      </c>
      <c r="F4" s="9">
        <f>AVERAGEIFS(Tips,Smoker,0,Gender,1)</f>
        <v>2.7735185185185185</v>
      </c>
    </row>
    <row r="5" spans="1:6" x14ac:dyDescent="0.3">
      <c r="A5" t="s">
        <v>27</v>
      </c>
      <c r="B5" s="2">
        <f>SUMIFS(Tips,Time,1,Gender,1)</f>
        <v>90.40000000000002</v>
      </c>
      <c r="C5" s="3">
        <f>B5/B2</f>
        <v>0.36671940286398125</v>
      </c>
      <c r="F5" s="9">
        <f>AVERAGEIFS(Tips,Time,1,Gender,1)</f>
        <v>2.5828571428571436</v>
      </c>
    </row>
    <row r="6" spans="1:6" x14ac:dyDescent="0.3">
      <c r="A6" t="s">
        <v>28</v>
      </c>
      <c r="B6" s="2">
        <f>SUMIFS(Tips,Time,2,Gender,1)</f>
        <v>156.10999999999999</v>
      </c>
      <c r="C6" s="3">
        <f>B6/B2</f>
        <v>0.63328059713601881</v>
      </c>
      <c r="F6" s="9">
        <f>AVERAGEIFS(Tips,Time,2,Gender,1)</f>
        <v>3.0021153846153843</v>
      </c>
    </row>
    <row r="7" spans="1:6" x14ac:dyDescent="0.3">
      <c r="A7" t="s">
        <v>29</v>
      </c>
      <c r="B7" s="2">
        <f>SUMIFS(Tips,Gender,1,Day,1)</f>
        <v>82.420000000000016</v>
      </c>
      <c r="C7" s="3">
        <f>B7/B2</f>
        <v>0.33434749097399707</v>
      </c>
      <c r="F7" s="9">
        <f>AVERAGEIFS(Tips,Gender,1,Day,1)</f>
        <v>2.5756250000000005</v>
      </c>
    </row>
    <row r="8" spans="1:6" x14ac:dyDescent="0.3">
      <c r="A8" t="s">
        <v>30</v>
      </c>
      <c r="B8" s="2">
        <f>SUMIFS(Tips,Gender,1,Day,2)</f>
        <v>25.03</v>
      </c>
      <c r="C8" s="3">
        <f>B8/B2</f>
        <v>0.10153746298324612</v>
      </c>
      <c r="F8" s="9">
        <f>AVERAGEIFS(Tips,Gender,1,Day,2)</f>
        <v>2.7811111111111111</v>
      </c>
    </row>
    <row r="9" spans="1:6" x14ac:dyDescent="0.3">
      <c r="A9" t="s">
        <v>31</v>
      </c>
      <c r="B9" s="2">
        <f>SUMIFS(Tips,Gender,1,Day,3)</f>
        <v>78.449999999999989</v>
      </c>
      <c r="C9" s="3">
        <f>B9/B2</f>
        <v>0.31824266764025799</v>
      </c>
      <c r="F9" s="9">
        <f>AVERAGEIFS(Tips,Gender,1,Day,3)</f>
        <v>2.8017857142857139</v>
      </c>
    </row>
    <row r="10" spans="1:6" x14ac:dyDescent="0.3">
      <c r="A10" t="s">
        <v>32</v>
      </c>
      <c r="B10" s="2">
        <f>SUMIFS(Tips,Gender,1,Day,4)</f>
        <v>60.61</v>
      </c>
      <c r="C10" s="3">
        <f>B10/B2</f>
        <v>0.2458723784024989</v>
      </c>
      <c r="F10" s="9">
        <f>AVERAGEIFS(Tips,Gender,1,Day,4)</f>
        <v>3.3672222222222223</v>
      </c>
    </row>
    <row r="11" spans="1:6" x14ac:dyDescent="0.3">
      <c r="A11" t="s">
        <v>39</v>
      </c>
      <c r="B11" s="2">
        <f>SUMIFS(Tips,Day,1,Smoker,0,Time,1,Gender,1,Size,1)</f>
        <v>1.83</v>
      </c>
      <c r="C11" s="3">
        <f>B11/B2</f>
        <v>7.4236339296580266E-3</v>
      </c>
      <c r="F11" s="9">
        <f>AVERAGEIFS(Tips,Day,1,Smoker,0,Time,1,Gender,1,Size,1)</f>
        <v>1.83</v>
      </c>
    </row>
    <row r="12" spans="1:6" x14ac:dyDescent="0.3">
      <c r="A12" t="s">
        <v>40</v>
      </c>
      <c r="B12" s="2">
        <f>SUMIFS(Tips,Day,1,Smoker,0,Time,1,Gender,1,Size,2)</f>
        <v>38.01</v>
      </c>
      <c r="F12" s="9">
        <f>AVERAGEIFS(Tips,Day,1,Smoker,0,Time,1,Gender,1,Size,2)</f>
        <v>2.1116666666666664</v>
      </c>
    </row>
    <row r="13" spans="1:6" x14ac:dyDescent="0.3">
      <c r="A13" t="s">
        <v>41</v>
      </c>
      <c r="B13" s="2">
        <f>SUMIFS(Tips,Day,1,Smoker,0,Time,1,Gender,1,Size,3)</f>
        <v>1.36</v>
      </c>
      <c r="F13" s="9">
        <f>AVERAGEIFS(Tips,Day,1,Smoker,0,Time,1,Gender,1,Size,3)</f>
        <v>1.36</v>
      </c>
    </row>
    <row r="14" spans="1:6" x14ac:dyDescent="0.3">
      <c r="A14" t="s">
        <v>42</v>
      </c>
      <c r="B14" s="2">
        <f>SUMIFS(Tips,Day,1,Smoker,0,Time,1,Gender,1,Size,4)</f>
        <v>8.09</v>
      </c>
      <c r="F14" s="9">
        <f>AVERAGEIFS(Tips,Day,1,Smoker,0,Time,1,Gender,1,Size,4)</f>
        <v>4.0449999999999999</v>
      </c>
    </row>
    <row r="15" spans="1:6" x14ac:dyDescent="0.3">
      <c r="A15" t="s">
        <v>43</v>
      </c>
      <c r="B15" s="2">
        <f>SUMIFS(Tips,Day,1,Smoker,0,Time,1,Gender,1,Size,5)</f>
        <v>0</v>
      </c>
      <c r="F15" s="9">
        <v>0</v>
      </c>
    </row>
    <row r="16" spans="1:6" x14ac:dyDescent="0.3">
      <c r="A16" t="s">
        <v>44</v>
      </c>
      <c r="B16" s="2">
        <f>SUMIFS(Tips,Day,1,Smoker,0,Time,1,Gender,1,Size,6)</f>
        <v>9.1999999999999993</v>
      </c>
      <c r="F16" s="9">
        <f>AVERAGEIFS(Tips,Day,1,Smoker,0,Time,1,Gender,1,Size,6)</f>
        <v>4.5999999999999996</v>
      </c>
    </row>
    <row r="17" spans="1:2" x14ac:dyDescent="0.3">
      <c r="A17" t="s">
        <v>45</v>
      </c>
      <c r="B17" s="2">
        <f>SUMIFS(Tips,Day,1,Smoker,0,Time,2,Gender,1,Size,1)</f>
        <v>0</v>
      </c>
    </row>
    <row r="18" spans="1:2" x14ac:dyDescent="0.3">
      <c r="A18" t="s">
        <v>46</v>
      </c>
      <c r="B18" s="2">
        <f>SUMIFS(Tips,Day,1,Smoker,0,Time,2,Gender,1,Size,2)</f>
        <v>3</v>
      </c>
    </row>
    <row r="19" spans="1:2" x14ac:dyDescent="0.3">
      <c r="A19" t="s">
        <v>47</v>
      </c>
      <c r="B19" s="2">
        <f>SUMIFS(Tips,Day,1,Smoker,0,Time,2,Gender,1,Size,3)</f>
        <v>0</v>
      </c>
    </row>
    <row r="20" spans="1:2" x14ac:dyDescent="0.3">
      <c r="A20" t="s">
        <v>48</v>
      </c>
      <c r="B20" s="2">
        <f>SUMIFS(Tips,Day,1,Smoker,0,Time,2,Gender,1,Size,4)</f>
        <v>0</v>
      </c>
    </row>
    <row r="21" spans="1:2" x14ac:dyDescent="0.3">
      <c r="A21" t="s">
        <v>49</v>
      </c>
      <c r="B21" s="2">
        <f>SUMIFS(Tips,Day,1,Smoker,0,Time,2,Gender,1,Size,5)</f>
        <v>0</v>
      </c>
    </row>
    <row r="22" spans="1:2" x14ac:dyDescent="0.3">
      <c r="A22" t="s">
        <v>50</v>
      </c>
      <c r="B22" s="2">
        <f>SUMIFS(Tips,Day,1,Smoker,0,Time,2,Gender,1,Size,6)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4.4" x14ac:dyDescent="0.3"/>
  <cols>
    <col min="1" max="1" width="17.5546875" customWidth="1"/>
    <col min="2" max="2" width="12.77734375" customWidth="1"/>
    <col min="3" max="3" width="27.44140625" style="3" customWidth="1"/>
    <col min="4" max="4" width="20.21875" bestFit="1" customWidth="1"/>
    <col min="5" max="5" width="10.44140625" customWidth="1"/>
  </cols>
  <sheetData>
    <row r="1" spans="1:5" x14ac:dyDescent="0.3">
      <c r="A1" s="1" t="s">
        <v>4</v>
      </c>
      <c r="B1" s="4" t="s">
        <v>26</v>
      </c>
      <c r="C1" s="5" t="s">
        <v>25</v>
      </c>
      <c r="D1" s="5" t="s">
        <v>7</v>
      </c>
      <c r="E1">
        <f>SUM(Tips)</f>
        <v>731.58</v>
      </c>
    </row>
    <row r="2" spans="1:5" x14ac:dyDescent="0.3">
      <c r="A2" t="s">
        <v>22</v>
      </c>
      <c r="B2" s="2">
        <f>SUMIF(Gender,0,Tips)</f>
        <v>485.07000000000011</v>
      </c>
      <c r="C2" s="3">
        <v>1</v>
      </c>
      <c r="D2" s="3">
        <f>B2/Sheet2!E1</f>
        <v>0.66304436972033143</v>
      </c>
    </row>
    <row r="3" spans="1:5" x14ac:dyDescent="0.3">
      <c r="A3" t="s">
        <v>23</v>
      </c>
      <c r="B3" s="2">
        <f>SUMIFS(Tips,Smoker,1,Gender,0)</f>
        <v>183.07</v>
      </c>
      <c r="C3" s="3">
        <f>B3/B2</f>
        <v>0.37740944605933152</v>
      </c>
      <c r="D3" s="3"/>
    </row>
    <row r="4" spans="1:5" x14ac:dyDescent="0.3">
      <c r="A4" t="s">
        <v>24</v>
      </c>
      <c r="B4" s="2">
        <f>SUMIFS(Tips,Smoker,0,Gender,0)</f>
        <v>302</v>
      </c>
      <c r="C4" s="3">
        <f>B4/B2</f>
        <v>0.6225905539406682</v>
      </c>
      <c r="D4" s="3"/>
    </row>
    <row r="5" spans="1:5" x14ac:dyDescent="0.3">
      <c r="A5" t="s">
        <v>33</v>
      </c>
      <c r="B5" s="2">
        <f>SUMIFS(Tips,Time,1,Gender,0)</f>
        <v>95.11</v>
      </c>
      <c r="C5" s="7">
        <f>B5/B2</f>
        <v>0.19607479332879785</v>
      </c>
      <c r="D5" s="7"/>
    </row>
    <row r="6" spans="1:5" x14ac:dyDescent="0.3">
      <c r="A6" t="s">
        <v>34</v>
      </c>
      <c r="B6" s="2">
        <f>SUMIFS(Tips,Time,2,Gender,0)</f>
        <v>389.96000000000004</v>
      </c>
      <c r="C6" s="3">
        <f>B6/B2</f>
        <v>0.80392520667120204</v>
      </c>
    </row>
    <row r="7" spans="1:5" x14ac:dyDescent="0.3">
      <c r="A7" t="s">
        <v>35</v>
      </c>
      <c r="B7" s="2">
        <f>SUMIFS(Tips,Gender,0,Day,1)</f>
        <v>89.41</v>
      </c>
      <c r="C7" s="3">
        <f>B7/B2</f>
        <v>0.18432391201269915</v>
      </c>
    </row>
    <row r="8" spans="1:5" x14ac:dyDescent="0.3">
      <c r="A8" t="s">
        <v>36</v>
      </c>
      <c r="B8" s="2">
        <f>SUMIFS(Tips,Gender,0,Day,2)</f>
        <v>26.93</v>
      </c>
      <c r="C8" s="3">
        <f>B8/B2</f>
        <v>5.5517760323252299E-2</v>
      </c>
    </row>
    <row r="9" spans="1:5" x14ac:dyDescent="0.3">
      <c r="A9" t="s">
        <v>37</v>
      </c>
      <c r="B9" s="2">
        <f>SUMIFS(Tips,Gender,0,Day,3)</f>
        <v>181.95</v>
      </c>
      <c r="C9" s="3">
        <f>B9/B2</f>
        <v>0.37510050095862441</v>
      </c>
    </row>
    <row r="10" spans="1:5" x14ac:dyDescent="0.3">
      <c r="A10" t="s">
        <v>38</v>
      </c>
      <c r="B10" s="2">
        <f>SUMIFS(Tips,Gender,0,Day,4)</f>
        <v>186.78000000000009</v>
      </c>
      <c r="C10" s="3">
        <f>B10/B2</f>
        <v>0.38505782670542404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Sheet6</vt:lpstr>
      <vt:lpstr>Prediction</vt:lpstr>
      <vt:lpstr>Sheet7</vt:lpstr>
      <vt:lpstr>Sheet1</vt:lpstr>
      <vt:lpstr>Sheet2</vt:lpstr>
      <vt:lpstr>Sheet3</vt:lpstr>
      <vt:lpstr>Day</vt:lpstr>
      <vt:lpstr>Dayss</vt:lpstr>
      <vt:lpstr>Gen</vt:lpstr>
      <vt:lpstr>Gender</vt:lpstr>
      <vt:lpstr>LuorDI</vt:lpstr>
      <vt:lpstr>Num</vt:lpstr>
      <vt:lpstr>Size</vt:lpstr>
      <vt:lpstr>Smo</vt:lpstr>
      <vt:lpstr>Smoker</vt:lpstr>
      <vt:lpstr>Time</vt:lpstr>
      <vt:lpstr>Tips</vt:lpstr>
      <vt:lpstr>TIpss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2023-03-25T11:18:41Z</dcterms:created>
  <dcterms:modified xsi:type="dcterms:W3CDTF">2023-04-26T17:42:26Z</dcterms:modified>
</cp:coreProperties>
</file>