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S\"/>
    </mc:Choice>
  </mc:AlternateContent>
  <xr:revisionPtr revIDLastSave="0" documentId="13_ncr:1_{3A2CDB7A-2C44-403E-BC28-804C9785BF62}" xr6:coauthVersionLast="47" xr6:coauthVersionMax="47" xr10:uidLastSave="{00000000-0000-0000-0000-000000000000}"/>
  <bookViews>
    <workbookView xWindow="-120" yWindow="-120" windowWidth="29040" windowHeight="15720" activeTab="1" xr2:uid="{03101372-87B1-4544-B278-48C85FDADAD1}"/>
  </bookViews>
  <sheets>
    <sheet name="Original Procedure" sheetId="1" r:id="rId1"/>
    <sheet name="Execute" sheetId="2" r:id="rId2"/>
    <sheet name="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3" i="1" l="1" a="1"/>
  <c r="A13" i="1" s="1"/>
  <c r="A20" i="1" a="1"/>
  <c r="A20" i="1" s="1"/>
  <c r="A21" i="1" a="1"/>
  <c r="A21" i="1" s="1"/>
  <c r="A36" i="1" a="1"/>
  <c r="A36" i="1" s="1"/>
  <c r="A39" i="1" a="1"/>
  <c r="A39" i="1" s="1"/>
  <c r="A47" i="1" a="1"/>
  <c r="A47" i="1" s="1"/>
  <c r="A64" i="1" a="1"/>
  <c r="A64" i="1" s="1"/>
  <c r="A69" i="1" a="1"/>
  <c r="A69" i="1" s="1"/>
  <c r="A70" i="1" a="1"/>
  <c r="A70" i="1" s="1"/>
  <c r="A115" i="1" a="1"/>
  <c r="A115" i="1" s="1"/>
  <c r="A119" i="1" a="1"/>
  <c r="A119" i="1" s="1"/>
  <c r="A121" i="1" a="1"/>
  <c r="A121" i="1" s="1"/>
  <c r="A132" i="1" a="1"/>
  <c r="A132" i="1" s="1"/>
  <c r="A133" i="1" a="1"/>
  <c r="A133" i="1" s="1"/>
  <c r="A134" i="1" a="1"/>
  <c r="A134" i="1" s="1"/>
  <c r="A137" i="1" a="1"/>
  <c r="A137" i="1" s="1"/>
  <c r="A138" i="1" a="1"/>
  <c r="A138" i="1" s="1"/>
  <c r="A140" i="1" a="1"/>
  <c r="A140" i="1" s="1"/>
  <c r="A141" i="1" a="1"/>
  <c r="A141" i="1" s="1"/>
  <c r="A142" i="1" a="1"/>
  <c r="A142" i="1" s="1"/>
  <c r="A160" i="1" a="1"/>
  <c r="A160" i="1" s="1"/>
  <c r="B186" i="1" a="1"/>
  <c r="B186" i="1" s="1"/>
  <c r="B221" i="1" a="1"/>
  <c r="B221" i="1" s="1"/>
  <c r="A272" i="1" a="1"/>
  <c r="A272" i="1" s="1"/>
  <c r="B280" i="1" a="1"/>
  <c r="B280" i="1" s="1"/>
  <c r="A299" i="1" a="1"/>
  <c r="A299" i="1" s="1"/>
  <c r="A300" i="1" a="1"/>
  <c r="A300" i="1" s="1"/>
  <c r="A303" i="1" a="1"/>
  <c r="A303" i="1" s="1"/>
  <c r="A306" i="1" a="1"/>
  <c r="A306" i="1" s="1"/>
  <c r="A348" i="1" a="1"/>
  <c r="A348" i="1" s="1"/>
  <c r="A351" i="1" a="1"/>
  <c r="A351" i="1"/>
  <c r="A377" i="1" a="1"/>
  <c r="A377" i="1" s="1"/>
  <c r="A378" i="1" a="1"/>
  <c r="A378" i="1" s="1"/>
  <c r="A380" i="1" a="1"/>
  <c r="A380" i="1" s="1"/>
  <c r="B409" i="1"/>
  <c r="B415" i="1" a="1"/>
  <c r="B415" i="1" s="1"/>
  <c r="B417" i="1" a="1"/>
  <c r="B417" i="1" s="1"/>
  <c r="A442" i="1" a="1"/>
  <c r="A442" i="1" s="1"/>
  <c r="A445" i="1" a="1"/>
  <c r="A445" i="1" s="1"/>
  <c r="A491" i="1" a="1"/>
  <c r="A491" i="1" s="1"/>
  <c r="A514" i="1" a="1"/>
  <c r="A514" i="1" s="1"/>
  <c r="A521" i="1" a="1"/>
  <c r="A521" i="1" s="1"/>
  <c r="A522" i="1" a="1"/>
  <c r="A52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<sst xmlns="http://schemas.openxmlformats.org/spreadsheetml/2006/main" count="1408" uniqueCount="439">
  <si>
    <t>WFH</t>
  </si>
  <si>
    <t>#9c51b5</t>
  </si>
  <si>
    <t>Cody Cwik</t>
  </si>
  <si>
    <t>Daniel Goldman</t>
  </si>
  <si>
    <t>Galen Thomas-Ramos</t>
  </si>
  <si>
    <t>Han Cho</t>
  </si>
  <si>
    <t>Martin Downes</t>
  </si>
  <si>
    <t>Day Off</t>
  </si>
  <si>
    <t>#FF0000</t>
  </si>
  <si>
    <t>Day-Off</t>
  </si>
  <si>
    <t>Ryan Erchinger</t>
  </si>
  <si>
    <t>DOff</t>
  </si>
  <si>
    <t>Taylor Coltrain</t>
  </si>
  <si>
    <t>Juan Shirakawa</t>
  </si>
  <si>
    <t>Michael Yip</t>
  </si>
  <si>
    <t>Nick Novacek</t>
  </si>
  <si>
    <t>2Hr Off</t>
  </si>
  <si>
    <t>#FFA500</t>
  </si>
  <si>
    <t>Hr-Off</t>
  </si>
  <si>
    <t>2HrOff</t>
  </si>
  <si>
    <t>4Hr Off</t>
  </si>
  <si>
    <t>Irina Vinyarskaya</t>
  </si>
  <si>
    <t>4HrOff</t>
  </si>
  <si>
    <t>Usha Saravanan</t>
  </si>
  <si>
    <t>4Hr WFH</t>
  </si>
  <si>
    <t>[PTO] Early leave</t>
  </si>
  <si>
    <t>Early leave</t>
  </si>
  <si>
    <t>CUSTOM</t>
  </si>
  <si>
    <t>PTO</t>
  </si>
  <si>
    <t>OFFICE</t>
  </si>
  <si>
    <t>Shinji Hamada</t>
  </si>
  <si>
    <t>#c4d4a4</t>
  </si>
  <si>
    <t>Evan Keep</t>
  </si>
  <si>
    <t>John Zajewski</t>
  </si>
  <si>
    <t>Event_ID</t>
  </si>
  <si>
    <t>Description</t>
  </si>
  <si>
    <t>Title</t>
  </si>
  <si>
    <t>Event_Start</t>
  </si>
  <si>
    <t>Event_End</t>
  </si>
  <si>
    <t>All_Day</t>
  </si>
  <si>
    <t>BackgroundColor</t>
  </si>
  <si>
    <t>CalendarGroup</t>
  </si>
  <si>
    <t>ResourceID</t>
  </si>
  <si>
    <t>EmployeeName</t>
  </si>
  <si>
    <t>CalType</t>
  </si>
  <si>
    <t>StartTime</t>
  </si>
  <si>
    <t>EndTime</t>
  </si>
  <si>
    <t>CustomEventID</t>
  </si>
  <si>
    <t>EventStartInFormat</t>
  </si>
  <si>
    <t>EventEndInFormat</t>
  </si>
  <si>
    <t>USE [WorkFlow]</t>
  </si>
  <si>
    <t>GO</t>
  </si>
  <si>
    <t>DECLARE</t>
  </si>
  <si>
    <t>@return_value int</t>
  </si>
  <si>
    <t>EXEC</t>
  </si>
  <si>
    <t>@UserID = N'10414',</t>
  </si>
  <si>
    <t>@ShowAll = 13599,</t>
  </si>
  <si>
    <t>@StartDate = N'3/12/2023',</t>
  </si>
  <si>
    <t>@EndDate = N'3/19/2023',</t>
  </si>
  <si>
    <t>@OfficeID = 0,</t>
  </si>
  <si>
    <t>@SalesLineID = 0,</t>
  </si>
  <si>
    <t>@TitleID = 0,</t>
  </si>
  <si>
    <t>@GroupID = 0,</t>
  </si>
  <si>
    <t>@TimeOffStatusCd = 0,</t>
  </si>
  <si>
    <t>@EmpTypeID = 0</t>
  </si>
  <si>
    <t>SELECT</t>
  </si>
  <si>
    <t>'Return Value' = @return_value</t>
  </si>
  <si>
    <t>SET ANSI_NULLS ON</t>
  </si>
  <si>
    <t>SET QUOTED_IDENTIFIER ON</t>
  </si>
  <si>
    <t>@OfficeID Integer = 0, @SalesLineID Integer = 0, @TitleID Integer = 0, @GroupID Integer = 0,</t>
  </si>
  <si>
    <t>@TimeOffStatusCd Integer = 0, @EmpTypeID Integer = 0) AS</t>
  </si>
  <si>
    <t>BEGIN</t>
  </si>
  <si>
    <t>--</t>
  </si>
  <si>
    <t>SET NOCOUNT ON;</t>
  </si>
  <si>
    <t>DECLARE @LogUserID Varchar(10) = @UserID</t>
  </si>
  <si>
    <t>If (@UserID = '99999') SET @LogUserID = @ShowAll</t>
  </si>
  <si>
    <t>--If (@UserID = '99999') SET @ShowAll = 1</t>
  </si>
  <si>
    <t>If (@UserID = '99999') GoTo SearchByFilters;</t>
  </si>
  <si>
    <t xml:space="preserve">DECLARE @EmpTable TABLE (EmployeeHierID Integer, EmployeeID Varchar(10), EmployeeName Varchar(50), </t>
  </si>
  <si>
    <t xml:space="preserve">ApprTitleTypeID Integer, EmployeeTitleName Varchar(20), EmployeeTitleDescr Varchar(100)) </t>
  </si>
  <si>
    <t>INSERT INTO @EmpTable Exec KeyFlow.SP_Confirm_Employee_Hierarchy_ByManager @UserID</t>
  </si>
  <si>
    <t>--Modified:Han(9/23/22) - Added CG alias, MISQ#:59898</t>
  </si>
  <si>
    <t>SearchByFilters:</t>
  </si>
  <si>
    <t>INSERT INTO @EmpTable</t>
  </si>
  <si>
    <t>Select 1, E.EmployeeID, E.NickName + ' ' + E.LastName, E.TitleID, T.TitleShort, T.TitleName</t>
  </si>
  <si>
    <t>From EMS.V_CurrentEmpInfo E</t>
  </si>
  <si>
    <t xml:space="preserve">JOIN EMS.dbo.ADP_TitleTable T WITH(NOLOCK) ON T.TitleID = E.TitleID </t>
  </si>
  <si>
    <t xml:space="preserve">WHERE @UserID = '99999' </t>
  </si>
  <si>
    <t xml:space="preserve">AND (@OfficeID = 0 OR E.LocID = @OfficeID) </t>
  </si>
  <si>
    <t xml:space="preserve">AND (@SalesLineID = 0 OR E.SFASalesLineID = @SalesLineID) </t>
  </si>
  <si>
    <t xml:space="preserve">AND (@TitleID = 0 OR E.TitleID = @TitleID) </t>
  </si>
  <si>
    <t xml:space="preserve">AND (@GroupID = 0 </t>
  </si>
  <si>
    <t>OR Exists (Select 1 From DASHBOARD.KeyCalendar_Group CG WITH(NOLOCK) WHERE CG.EMSCalendarGrpID = @GroupID AND CG.EMSGrpID = E.GrpID)</t>
  </si>
  <si>
    <t xml:space="preserve">OR Exists (Select 1 From DASHBOARD.KeyCalendar_Group CG WITH(NOLOCK) WHERE CG.EMSGrpID = @GroupID AND CG.EMSCalendarGrpID = E.GrpID) ) </t>
  </si>
  <si>
    <t>AND (@EmpTypeID = 0 OR E.EmpTypeID = @EmpTypeID)</t>
  </si>
  <si>
    <t>DECLARE @UploadDate Varchar(30) = ''</t>
  </si>
  <si>
    <t>Select Top 1 @UploadDate = '&lt;br/&gt;Loaded on ' + FORMAT(UploadDate,'MM/dd/yy hh:mm') From ems.dbo.Card_SFUpload</t>
  </si>
  <si>
    <t>IF OBJECT_ID(N'tempdb..#TempCalendarEvent') IS NOT NULL DROP TABLE #TempCalendarEvent</t>
  </si>
  <si>
    <t>Create table #TempCalendarEvent (</t>
  </si>
  <si>
    <t xml:space="preserve">  Event_Start DateTime, Event_End DateTime, All_Day smallint, </t>
  </si>
  <si>
    <t>BackgroundColor varchar(10), CalendarGroup varchar(30),</t>
  </si>
  <si>
    <t xml:space="preserve">ResourceID varchar(10), EmployeeName varchar(100), </t>
  </si>
  <si>
    <t>CalType varchar(20), StartTime varchar(10), EndTime Varchar(10),</t>
  </si>
  <si>
    <t>--Modified:Han(6/3/19) - Title updated without [DO] or Hour info. to save the space</t>
  </si>
  <si>
    <t>--Modified:Han(5/1/19) - Removed the MIS admin feature, MISQ#:25727</t>
  </si>
  <si>
    <t>--Modified:Han(7/19/18) - Updated with Calendar table and replaced with view, [EMS.V_ADP_Calendar_ByCalendarDateEmployee]</t>
  </si>
  <si>
    <t>--Modified:Han(9/10/19) - Applied the same filters for "Show Emp." filter, MISQ#:29743</t>
  </si>
  <si>
    <t xml:space="preserve">INSERT INTO #TempCalendarEvent( Event_ID , Description , Title ,   Event_Start , Event_End , All_Day , </t>
  </si>
  <si>
    <t xml:space="preserve">BackgroundColor , CalendarGroup , </t>
  </si>
  <si>
    <t xml:space="preserve">AND Not Exists (Select 1 From #TempCalendarEvent Cal WHERE Cal.ResourceID = E.EmployeeID </t>
  </si>
  <si>
    <t>AND (Cal.EventStartDate = C.CalendarDate OR Cal.EventEndDate = C.CalendarDate)  )</t>
  </si>
  <si>
    <t>INSERT INTO #TempCalendarEvent</t>
  </si>
  <si>
    <t xml:space="preserve">SELECT ROW_NUMBER() OVER (Order By Cal.CalendarDate, E.EmployeeName) event_id, </t>
  </si>
  <si>
    <t>--CASE WHEN Cal.TimeOffHours &lt; 8 THEN Cal.TimeOffHours + ' Hour-Off' ELSE 'Day-Off' END + ' schedule by '  + E.EmployeeName description,</t>
  </si>
  <si>
    <t xml:space="preserve">--CASE WHEN Cal.EarningsCode = 'T2XWFH' THEN 'WFH' WHEN Cal.TimeOffHours &lt; 8 THEN Cal.TimeOffHours + ' Hour-Off' ELSE 'Day-Off' END + ' schedule by '  + E.EmployeeName + @UploadDate description, </t>
  </si>
  <si>
    <t xml:space="preserve">--CASE WHEN Cal.EarningsCode IN ('WFH','T2XWFH','ACCWFH') THEN 'WFH' WHEN Cal.TimeOffHours &lt; 8 THEN Cal.TimeOffHours + ' Hr-Off' ELSE 'Day-Off' END description, </t>
  </si>
  <si>
    <t xml:space="preserve">CASE WHEN Cal.TimeOffHours &lt; 8 THEN Cal.TimeOffHours + IsNull(ET.DisplayName,'N/A') ELSE IsNull(ET.DisplayNameAllDay,'N/A') END description, </t>
  </si>
  <si>
    <t xml:space="preserve">--CASE WHEN Cal.TimeOffHours &lt; 8 THEN '[' + Cal.TimeOffHours + ' Hr] ' ELSE '[DO] ' END + EmployeeName title, </t>
  </si>
  <si>
    <t xml:space="preserve">--E.EmployeeName title, </t>
  </si>
  <si>
    <t xml:space="preserve">--CASE WHEN Cal.EarningsCode IN ('WFH','T2XWFH','ACCWFH') THEN 'WFH' WHEN Cal.TimeOffHours &lt; 8 THEN Cal.TimeOffHours + ' Hr-Off' ELSE 'Day-Off' END title, </t>
  </si>
  <si>
    <t xml:space="preserve">CASE WHEN Cal.TimeOffHours &lt; 8 THEN Cal.TimeOffHours + IsNull(ET.DisplayName,'N/A') ELSE IsNull(ET.DisplayNameAllDay,'N/A') END title, </t>
  </si>
  <si>
    <t>--CASE WHEN Cal.EarningsCode IN ('WFH','T2XWFH','ACCWFH') THEN '#9c51b5' WHEN Cal.TimeOffHours &lt; 8 THEN '#FFA500' ELSE '#FF0000' END backgroundColor,</t>
  </si>
  <si>
    <t>CASE WHEN Cal.TimeOffHours &lt; 8 THEN IsNull(ET.BGColor,'#000000') ELSE IsNull(ET.BGColorAllDay,'#000000') END backgroundColor,</t>
  </si>
  <si>
    <t xml:space="preserve">E.EmployeeID resourceId, </t>
  </si>
  <si>
    <t xml:space="preserve">E.EmployeeName EmployeeName, </t>
  </si>
  <si>
    <t>CASE WHEN Cal.EarningsCode IN ('WFH','T2XWFH','ACCWFH') THEN 'WFH' WHEN Cal.TimeOffHours &lt; 8 THEN Cal.TimeOffHours + 'HrOff' ELSE 'DOff' END calType,</t>
  </si>
  <si>
    <t xml:space="preserve">FORMAT(CAST(Convert(Varchar(10),Cal.CalendarDate,112) + ' ' + Cal.TimeOffIn as DateTime),'hh:mm') startTime, </t>
  </si>
  <si>
    <t>FORMAT(DateAdd(HH, CAST(Cal.TimeOffHours as Integer), CAST(Convert(Varchar(10),Cal.CalendarDate,112) + ' ' + Cal.TimeOffIn as DateTime)),'hh:mm') endTime</t>
  </si>
  <si>
    <t>, CAST(Convert(Varchar(10),Cal.CalendarDate,112) + ' ' + Cal.TimeOffIn as Date) EventStartDate</t>
  </si>
  <si>
    <t>FROM EMS.V_ADP_Calendar_ByCalendarDateEmployee Cal</t>
  </si>
  <si>
    <t xml:space="preserve">JOIN V_EmployeeDepartmentList E ON E.EmployeeID = CAST(Cal.EmployeeID AS VARCHAR(10)) </t>
  </si>
  <si>
    <t>JOIN @EmpTable EMP ON EMP.EmployeeID = E.EmployeeID</t>
  </si>
  <si>
    <t>LEFT JOIN DASHBOARD.KeyCalendar_Event_Type ET WITH(NOLOCK) ON ET.TypeCd = Cal.EarningsCode</t>
  </si>
  <si>
    <t>--AND (E.DepartmentGroup&lt;&gt;'MIS' OR E.DepartmentGroup Is Null) -- MISQ#:25727</t>
  </si>
  <si>
    <t xml:space="preserve">WHERE </t>
  </si>
  <si>
    <t>--(@UserID = '99999' OR Exists (Select 1 From @EmpTable EMP WHERE EMP.EmployeeID = E.EmployeeID)) AND</t>
  </si>
  <si>
    <t>Cal.CalendarDate &gt;= CAST(@StartDate as Date) AND Cal.CalendarDate &lt; CAST(@EndDate as Date)</t>
  </si>
  <si>
    <t>AND (@TimeOffStatusCd = 0 OR (@TimeOffStatusCd = 2 AND Cal.TimeOffHours = 8) OR (@TimeOffStatusCd = 3 AND Cal.TimeOffHours &lt; 8) OR (@TimeOffStatusCd = 4 AND Cal.EarningsCode IN ('WFH','T2XWFH','ACCWFH')))</t>
  </si>
  <si>
    <t>--Modified:Han(9/10/19) - Applied the same filters regardless of "Show All" or "Show Emp.", MISQ#:29743</t>
  </si>
  <si>
    <t>UNION ALL</t>
  </si>
  <si>
    <t xml:space="preserve">SELECT MAX(A.ActivityID) event_id, </t>
  </si>
  <si>
    <t xml:space="preserve">'[' + CAST(MAX(A.ActivityID) as Varchar(20)) + '] ' + MAX(C.CompanyName1) + ':' + MAX(CT.FirstName) + ', ' + MAX(CT.LastName) description, </t>
  </si>
  <si>
    <t xml:space="preserve">--C.CompanyName1 title, </t>
  </si>
  <si>
    <t>'#006400' backgroundColor, 'SC(Sales Call)' calendarGroup, MAX(S.EmployeeID) resourceId,</t>
  </si>
  <si>
    <t xml:space="preserve">MAX(CT.FirstName) + ', ' + MAX(CT.LastName) EmployeeName, </t>
  </si>
  <si>
    <t>'SC' calType,</t>
  </si>
  <si>
    <t xml:space="preserve">FORMAT(A.ActivityDate,'hh:mm') startTime, </t>
  </si>
  <si>
    <t xml:space="preserve">FORMAT(A.ActivityDateEnd,'hh:mm') endTime </t>
  </si>
  <si>
    <t>, CAST(A.ActivityDate as Date) EventStartDate</t>
  </si>
  <si>
    <t>From Direct20KA_DEV.dbo.KA_ACT_ActivityTable_forCAL A WITH(NOLOCK)</t>
  </si>
  <si>
    <t>JOIN Direct20KA_Dev.dbo.MST_CompanyTable C WITH(NOLOCK) ON A.CompanyID = C.CompanyID</t>
  </si>
  <si>
    <t>JOIN Direct20KA_Dev.dbo.MST_SalesPersonTable S WITH(NOLOCK) ON (S.SalesPersonID = A.SalesPersonID OR S.SalesPersonID = A.JointCallSalesPersonID) AND S.DeleteFlag&lt;&gt;'1'</t>
  </si>
  <si>
    <t>JOIN @EmpTable EU ON EU.EmployeeID = S.EmployeeID</t>
  </si>
  <si>
    <t>JOIN V_Employeedepartmentlist VE ON VE.EmployeeID = S.EmployeeID</t>
  </si>
  <si>
    <t>LEFT JOIN Direct20KA_Dev.dbo.MST_ContactTable CT WITH(NOLOCK) ON A.ContactID=CT.ContactID</t>
  </si>
  <si>
    <t>WHERE A.ActivityExpDate Between CAST(@StartDate as DATETime) and CAST(@EndDate as DateTime) AND A.ActivityTypeID = 1</t>
  </si>
  <si>
    <t>AND A.ActivityDuplicationFlag = '0' AND A.DeleteFlag&lt;&gt; '1'</t>
  </si>
  <si>
    <t>--AND (@UserID = '99999' Or Exists (Select 1 From @EmpTable EU WHERE EU.EmployeeID = S.EmployeeID) )</t>
  </si>
  <si>
    <t xml:space="preserve">AND @TimeOffStatusCd In (0,1) </t>
  </si>
  <si>
    <t>Group By VE.EmployeeName, A.ActivityDate, A.ActivityDateEnd</t>
  </si>
  <si>
    <t>--Modified:Han(8/30/22) - Added [EC.TitleID &lt;&gt; 19] to exclude NPSD</t>
  </si>
  <si>
    <t>'#3CB043' BackgroundColor, 'UOD' CalendarGroup , E.EmployeeID ResourceID, E.EmployeeName EmployeeName, 'UOD' CalType , '08:00' StartTime, '17:00' EndTime</t>
  </si>
  <si>
    <t>From Direct20KA_Report.dbo.DateConvertAddedInfoTable C WITH(NOLOCK)</t>
  </si>
  <si>
    <t>JOIN @EmpTable E ON 1 = 1</t>
  </si>
  <si>
    <t>JOIN EMS.V_CurrentEmpInfo EC ON EC.EmployeeID = E.EmployeeID AND EC.EmpTypeID = 2 AND EC.TitleID &lt;&gt; 19</t>
  </si>
  <si>
    <t>Where C.Calendardate &gt;= CAST(@StartDate as Date) AND C.CalendarDate &lt; CAST(@EndDate as Date)</t>
  </si>
  <si>
    <t>--Modified:Han(9/1/22) - New type, OFFICE[OFC]</t>
  </si>
  <si>
    <t xml:space="preserve">Select ROW_NUMBER() OVER (Order By E.EventStart) + 40000, </t>
  </si>
  <si>
    <t>From DASHBOARD.KeyCalendar_Event E WITH(NOLOCK)</t>
  </si>
  <si>
    <t>JOIN DASHBOARD.KeyCalendar_Event_Type ET WITH(NOLOCK) ON ET.TypeCd = E.EventType AND E.IsValid = 1</t>
  </si>
  <si>
    <t>--Modified:Han(10/6/22) - Added using Card Swipe data to show as Office, If swiped in AM =&gt; Full Day. If not, PM Only</t>
  </si>
  <si>
    <t xml:space="preserve">Select ROW_NUMBER() OVER (Order By C.FirstSwipeDateTimeWithTZ) + 50000 Event_ID, </t>
  </si>
  <si>
    <t xml:space="preserve">EOFC.DisplayNameAllDay [Description], 'Card-Swipe' Title, </t>
  </si>
  <si>
    <t>Cal2.WeeklyStartDateTime Event_Start, Cal2.WeeklyEndDateTime Event_End, 0 All_Day,</t>
  </si>
  <si>
    <t xml:space="preserve">    CASE C.IsAllDay WHEN 1 THEN EOFC.BGColorAllDay ELSE EOFC.BGColor END BackgroundColor, 'CUSTOM' CalendarGroup, E.EmployeeID ResourceID, E.NickName + ' ' + E.LastName EmployeeName, </t>
  </si>
  <si>
    <t>'OFFICE' CalType, FORMAT(Cal2.FinalStartDateTime,'hh:mm') StartTime, FORMAT(Cal2.FinalEndDateTime,'hh:mm') EndTime,</t>
  </si>
  <si>
    <t>JOIN DASHBOARD.KeyCalendar_Event_Type EOFC WITH(NOLOCK) ON EOFC.TypeCd = 'OFC'</t>
  </si>
  <si>
    <t xml:space="preserve">JOIN DASHBOARD.vw_Card_FirstSwipeInfo_ByEmployeeDate C ON C.EmployeeID = E.EmployeeID AND </t>
  </si>
  <si>
    <t>--C.SwipeDate &gt;= CAST('2022-10-06' As Date) AND C.SwipeDate &lt; CAST(DateAdd(day, 1,GetDate()) As Date)</t>
  </si>
  <si>
    <t>C.SwipeDate &gt;= @StartDate AND C.SwipeDate &lt; @EndDate</t>
  </si>
  <si>
    <t xml:space="preserve">CROSS APPLY [DASHBOARD].[func_Parse_Keyence_Calendar_Range_WithAMPM](C.FirstSwipeDateTimeWithTZ, </t>
  </si>
  <si>
    <t>CASE C.IsAllDay WHEN 1 THEN FORMAT(C.FirstSwipeDateTimeWithTZ,'yyyy-MM-dd 12:01:00') ELSE DateAdd(minute,30, C.FirstSwipeDateTimeWithTZ) END) Cal2</t>
  </si>
  <si>
    <t xml:space="preserve">Where E.EmpTypeID = 2 </t>
  </si>
  <si>
    <t>AND Exists (Select 1 From @EmpTable EE WHERE EE.EmployeeID = E.EmployeeID)</t>
  </si>
  <si>
    <t xml:space="preserve">AND Not Exists (Select 1 From #TempCalendarEvent C </t>
  </si>
  <si>
    <t>--Modified:Han(9/14/22) - Added 440(Sales Director) to exclude SD</t>
  </si>
  <si>
    <t xml:space="preserve">Select ROW_NUMBER() OVER (Order By Cal.CalendarDate)+30000 Event_ID , </t>
  </si>
  <si>
    <t xml:space="preserve">CASE WHEN EC.TitleID In (24,19,440) OR EC.EmpTypeID &lt;&gt; 2 THEN EOFC.DisplayNameAllDay ELSE EWFH.DisplayNameAllDay END Description, </t>
  </si>
  <si>
    <t xml:space="preserve">E.EmployeeName Title , Cal.CalendarDate  Event_Start , Cal.CalendarDate Event_End , 1 All_Day , </t>
  </si>
  <si>
    <t>From @EmpTable E</t>
  </si>
  <si>
    <t xml:space="preserve">JOIN EMS.V_CurrentEmpInfo EC ON EC.EmployeeID = E.EmployeeID </t>
  </si>
  <si>
    <t>JOIN DASHBOARD.KeyCalendar_Event_Type EWFH WITH(NOLOCK) ON EWFH.TypeCd = 'WFH'</t>
  </si>
  <si>
    <t>--AND EC.EmpTypeID = 2 AND EC.TitleID &lt;&gt; 19</t>
  </si>
  <si>
    <t>JOIN Direct20KA_Dev.dbo.SYS_CalendarTable Cal WITH(NOLOCK) ON Cal.CalendarDate &gt;= CAST(@StartDate as Date) AND Cal.CalendarDate &lt; CAST(@EndDate as Date) AND Cal.WorkDayFlag = 1</t>
  </si>
  <si>
    <t>WHERE (@TimeOffStatusCd = 0 Or @TimeOffStatusCd = 4)</t>
  </si>
  <si>
    <t>WHERE C.ResourceID = EC.EmployeeID AND (C.EventStartDate = Cal.CalendarDate OR C.EventEndDate = Cal.CalendarDate) )</t>
  </si>
  <si>
    <t>--Modified:Han(9/9/22) - Added for those admin/mkt empty in AM or PM section ===========================</t>
  </si>
  <si>
    <t>INSERT INTO @EventByEmpMeridiemType</t>
  </si>
  <si>
    <t>FROM #TempCalendarEvent E</t>
  </si>
  <si>
    <t>JOIN (Select 'AM' MType UNION ALL Select 'PM') T On 1 = 1</t>
  </si>
  <si>
    <t>ResourceID , EmployeeName , CalType , StartTime , EndTime, EventStartDate, EventEndDate)</t>
  </si>
  <si>
    <t xml:space="preserve">Select ROW_NUMBER() OVER (Order By E.EventStartDate)+50000 Event_ID , </t>
  </si>
  <si>
    <t xml:space="preserve">EOFC.DisplayNameAllDay Description, EC.EmployeeName Title , </t>
  </si>
  <si>
    <t xml:space="preserve">ELSE CAST(FORMAT(E.EventStartDate,'MM/dd/yyyy 12:00:00') AS DateTime) END Event_Start, </t>
  </si>
  <si>
    <t xml:space="preserve">ELSE CAST(FORMAT(E.EventStartDate,'MM/dd/yyyy 23:59:59') AS DateTime) END Event_End , </t>
  </si>
  <si>
    <t xml:space="preserve">0 All_Day , </t>
  </si>
  <si>
    <t>END</t>
  </si>
  <si>
    <t>'OFC' CalendarGroup , E.EmployeeID ResourceID, EC.EmployeeName EmployeeName, 'OFC' CalType , '00:00' StartTime, '24:00' EndTime</t>
  </si>
  <si>
    <t>From @EventByEmpMeridiemType E</t>
  </si>
  <si>
    <t>JOIN V_Employeedepartmentlist EC ON EC.EmployeeID = E.EmployeeID</t>
  </si>
  <si>
    <t>--JOIN EMS.V_CurrentEmpInfo EMSE ON EMSE.EmployeeID = E.employeeID AND (EMSE.EmpTypeID &lt;&gt; 2 OR EMSE.TitleID In (19,24))</t>
  </si>
  <si>
    <t xml:space="preserve">JOIN DASHBOARD.KeyCalendar_Event_Type EOFC WITH(NOLOCK) ON EOFC.TypeCd = 'OFC' </t>
  </si>
  <si>
    <t>--========================= End of mkt/admin to fill empty AM or PM with OFFICE =======================================</t>
  </si>
  <si>
    <t xml:space="preserve">Select Event_ID , Description , Title ,   Event_Start , Event_End , All_Day , </t>
  </si>
  <si>
    <t>FRom #TempCalendarEvent</t>
  </si>
  <si>
    <t>Insert Into EMS.dbo.Calendar_Usage (CalendarType, UserID, NTLogInUserID) Values ('KEYENCE_SCH_WK', @LogUserID, @ShowAll)</t>
  </si>
  <si>
    <t>OR E.GrpID = @GroupID</t>
  </si>
  <si>
    <t xml:space="preserve">  Event_ID Integer, Description Varchar(200), Title Varchar(100), </t>
  </si>
  <si>
    <t xml:space="preserve">EventStartDate Date, EventEndDate Date, MType Varchar(10)) </t>
  </si>
  <si>
    <t>Cal2.WeeklyStartDateTime event_start, Cal2.WeeklyEndDateTime event_end,</t>
  </si>
  <si>
    <t xml:space="preserve">--CASE Cal.TimeOffHours WHEN 8 THEN 1 ELSE 0 END all_day, </t>
  </si>
  <si>
    <t>CROSS APPLY  [DASHBOARD].[func_Parse_Keyence_Calendar_Range_WithAMPM](Cal.CalendarStartDateTime, Cal.CalendarEndDateTime) Cal2</t>
  </si>
  <si>
    <t>--Modified:Han(12/13/22) - Moved time-off before SC to override SC, MISQ#:62618</t>
  </si>
  <si>
    <t xml:space="preserve">CASE WHEN Cal.TimeOffHours &lt; 8 THEN CAST(Cal2.EventHr as Varchar(5)) + IsNull(ET.DisplayName,'N/A') ELSE IsNull(ET.DisplayNameAllDay,'N/A') END description, </t>
  </si>
  <si>
    <t xml:space="preserve">CASE WHEN Cal.TimeOffHours &lt; 8 THEN CAST(Cal2.EventHr As Varchar(5)) + IsNull(ET.DisplayName,'N/A') ELSE IsNull(ET.DisplayNameAllDay,'N/A') END title, </t>
  </si>
  <si>
    <t>0 all_day,</t>
  </si>
  <si>
    <t>CASE WHEN Cal.EarningsCode IN ('WFH','T2XWFH','ACCWFH') THEN 'WFH' WHEN Cal.TimeOffHours &lt; 8 THEN 'Hr-Off' ELSE 'Day-Off' END calendarGroup,</t>
  </si>
  <si>
    <t>FORMAT(Cal.CalendarStartDateTime,'HH:mm') startTime, FORMAT(Cal.CalendarEndDateTime,'HH:mm') endTime</t>
  </si>
  <si>
    <t>,Cal2.FinalStartDate EventStartDate, Cal2.FinalEndDate EventEndDate, Cal2.MType</t>
  </si>
  <si>
    <t xml:space="preserve">AND Not Exists (Select 1 From #TempCalendarEvent T WHERE T.ResourceID = E.EmployeeID </t>
  </si>
  <si>
    <t>AND (T.EventStartDate = Cal.CalendarDate OR T.EventEndDate = Cal.CalendarDate)  )</t>
  </si>
  <si>
    <t>--Modified:Han(12/13/22) - Added condition, NOT EXISTS to remove SC for time-off requests, MISQ#:62618</t>
  </si>
  <si>
    <t xml:space="preserve">'Sales Call' description, </t>
  </si>
  <si>
    <t>VE.EmployeeName title,</t>
  </si>
  <si>
    <t>Cal2.WeeklyStartDateTime event_start,</t>
  </si>
  <si>
    <t xml:space="preserve">Cal2.WeeklyEndDateTime event_end, </t>
  </si>
  <si>
    <t xml:space="preserve"> 0 all_day, </t>
  </si>
  <si>
    <t xml:space="preserve">VE.EmployeeName EmployeeName, </t>
  </si>
  <si>
    <t xml:space="preserve">'00:00' startTime, '23:00' endTime </t>
  </si>
  <si>
    <t>, MAX(Cal2.FinalStartDate) EventStartDate, MAX(Cal2.FinalEndDate) EventEndDate, MAX(Cal2.MType) MType</t>
  </si>
  <si>
    <t xml:space="preserve">JOIN Direct20KA_Dev.dbo.MST_CompanyTable C WITH(NOLOCK) ON A.CompanyID = C.CompanyID </t>
  </si>
  <si>
    <t>AND A.ActivityTypeID = 1 AND A.ActivityDuplicationFlag = '0' AND A.DeleteFlag&lt;&gt; '1'</t>
  </si>
  <si>
    <t>CROSS APPLY DASHBOARD.func_Parse_Keyence_Calendar_Range_WithAMPM(A.ActivityExpDate, A.ActivityExpDateEnd) Cal2</t>
  </si>
  <si>
    <t xml:space="preserve">WHERE A.ActivityExpDate Between CAST(@StartDate as DATETime) and CAST(@EndDate as DateTime) </t>
  </si>
  <si>
    <t>AND Not Exists (Select 1 From #TempCalendarEvent T WHERE T.ResourceID = S.EmployeeID</t>
  </si>
  <si>
    <t>AND (T.EventStartDate = Cal2.FinalStartDate OR T.EventEndDate = Cal2.FinalStartDate)  )</t>
  </si>
  <si>
    <t>Group By VE.EmployeeName, Cal2.WeeklyStartDateTime, Cal2.WeeklyEndDateTime</t>
  </si>
  <si>
    <t>ResourceID , EmployeeName , CalType , StartTime , EndTime, EventStartDate, EventEndDate, MType)</t>
  </si>
  <si>
    <t xml:space="preserve">Select ROW_NUMBER() OVER (Order By C.CalendarDate)+10000 Event_ID , 'UOD' Description, E.EmployeeName Title , </t>
  </si>
  <si>
    <t xml:space="preserve">Cal2.WeeklyStartDateTime Event_Start , Cal2.WeeklyEndDateTime Event_End , 0 All_Day , </t>
  </si>
  <si>
    <t>, C.CalendarDate EventStartDate, C.CalendarDate EventEndDate, Cal2.MType</t>
  </si>
  <si>
    <t>CROSS APPLY DASHBOARD.func_Parse_Keyence_Calendar_Range_WithAMPM(C.CalendarDate, FORMAT(C.CalendarDate,'MM/dd/yyyy 17:00')) Cal2</t>
  </si>
  <si>
    <t>AND Not Exists (Select 1 From #TempCalendarEvent C WHERE C.ResourceID = EC.EmployeeID AND C.MType = Cal2.MType AND C.EventStartDate = Cal2.FinalStartDate)</t>
  </si>
  <si>
    <t>--Modified:Han(9/12/22) - Updated with new SQL below, MISQ#:59998</t>
  </si>
  <si>
    <t xml:space="preserve">CASE E.EventType WHEN 'OFC' THEN 'OFFICE' ELSE '[' + E.EventType + '] ' + E.EventTitle END , E.EventTitle, </t>
  </si>
  <si>
    <t>Cal2.WeeklyStartDateTime Event_Start, Cal2.WeeklyEndDateTime Event_End, Cal2.IsAllDay,</t>
  </si>
  <si>
    <t xml:space="preserve">    CASE WHEN DATEDIFF(hour,EventStart, EventEnd) &lt; 8 THEN ET.BGColor ELSE ET.BGColorAllDay END, 'CUSTOM', E.EmployeeID, EE.EmployeeName, E.EventType, </t>
  </si>
  <si>
    <t>FORMAT(Cal2.FinalStartDateTime,'hh:mm'), FORMAT(Cal2.FinalEndDateTime,'hh:mm'),</t>
  </si>
  <si>
    <t>Cal2.FinalStartDate, Cal2.FinalEndDate, CAl2.MType</t>
  </si>
  <si>
    <t>JOIN V_Employeedepartmentlist EE ON EE.EmployeeID = E.EmployeeID</t>
  </si>
  <si>
    <t>JOIN @EmpTable EMP ON EMP.EmployeeID = EE.EmployeeID</t>
  </si>
  <si>
    <t>CROSS APPLY DASHBOARD.func_Parse_Keyence_Calendar_Range_WithAMPM(E.EventStart, E.EventEnd) Cal2</t>
  </si>
  <si>
    <t>WHERE E.EventStartDate &gt;= CAST(@StartDate as DATE) AND E.EventEndDate &lt;= CAST(@EndDate as Date)</t>
  </si>
  <si>
    <t>--AND Exists (Select 1 From @EmpTable EMP WHERE EMP.EmployeeID = E.EmployeeID)</t>
  </si>
  <si>
    <t>Cal2.FinalStartDate EventStartDate, Cal2.FinalEndDate EventEndDate, CAl2.MType MType</t>
  </si>
  <si>
    <t>AND Not Exists (Select 1 From #TempCalendarEvent C WHERE C.ResourceID = E.EmployeeID AND C.MType = Cal2.MType AND C.EventStartDate = Cal2.FinalStartDate)</t>
  </si>
  <si>
    <t>--Modified:Han(8/23/22) - Added for sales with 1) No SC, 2) No PTO, 3) No UOD</t>
  </si>
  <si>
    <t xml:space="preserve">Select ROW_NUMBER() OVER (Order By Cal2.FinalStartDateTime)+30000 Event_ID , </t>
  </si>
  <si>
    <t xml:space="preserve">E.EmployeeName Title , Cal2.WeeklyStartDateTime  Event_Start , Cal2.WeeklyEndDateTime Event_End , 0 All_Day , </t>
  </si>
  <si>
    <t xml:space="preserve">CASE WHEN EC.TitleID In (24,19,440) OR EC.EmpTypeID &lt;&gt; 2 THEN EOFC.BGColorAllDay ELSE EWFH.BGColorAllDay END BackgroundColor, </t>
  </si>
  <si>
    <t>'WFH' CalendarGroup , E.EmployeeID ResourceID, E.EmployeeName EmployeeName, 'WFH' CalType , '00:00' StartTime, '24:00' EndTime</t>
  </si>
  <si>
    <t>CROSS APPLY DASHBOARD.func_Parse_Keyence_Calendar_Range_WithAMPM(CAST(@StartDate as DateTime), CAST(@EndDate as DateTime)) Cal2</t>
  </si>
  <si>
    <t>WHERE (@TimeOffStatusCd = 0 Or @TimeOffStatusCd = 4) AND</t>
  </si>
  <si>
    <t>Not Exists (Select 1 From #TempCalendarEvent C WHERE C.ResourceID = EC.EmployeeID AND C.MType = Cal2.MType AND C.EventStartDate = Cal2.FinalStartDate)</t>
  </si>
  <si>
    <t xml:space="preserve">Select MAX(Event_ID) Event_ID,'SC' Description , MAX(Title) Title, </t>
  </si>
  <si>
    <t>CASE FORMAT(MIN(Event_Start),'tt') WHEN 'AM' THEN CAST(FORMAT(MIN(Event_Start),'yyyy-MM-dd 00:00:00') AS DateTime)</t>
  </si>
  <si>
    <t xml:space="preserve">ELSE CAST(FORMAT(MIN(Event_Start),'yyyy-MM-dd 12:00:00') AS DateTime) END Event_Start, </t>
  </si>
  <si>
    <t>CASE FORMAT(MAX(Event_End),'tt') WHEN 'AM' THEN CAST(FORMAT(MAX(Event_End),'yyyy-MM-dd 12:00:00') AS DateTime)</t>
  </si>
  <si>
    <t xml:space="preserve">ELSE CAST(FORMAT(MAX(Event_End),'yyyy-MM-dd 23:59:59') AS DateTime) END Event_End , </t>
  </si>
  <si>
    <t xml:space="preserve">    </t>
  </si>
  <si>
    <t xml:space="preserve">CASE WHEN FORMAT(MIN(Event_Start),'tt') = FORMAT(MAX(Event_End),'tt') THEN 0 ELSE 1 END All_Day, </t>
  </si>
  <si>
    <t xml:space="preserve">MAX(BackgroundColor) BackgroundColor, 'SC' CalendarGroup , ResourceID , MAX(EmployeeName) EmployeeName, 'SC' CalType , '' StartTime , '' EndTime </t>
  </si>
  <si>
    <t>,0 CustomEventID, FORMAT(MIN(Event_Start),'MM/dd/yyyy HH:mm') EventStartInFormat, FORMAT(MAX(Event_End),'MM/dd/yyyy HH:mm') EventEndInFormat, '' CustomEventComment</t>
  </si>
  <si>
    <t>From #TempCalendarEvent</t>
  </si>
  <si>
    <t>WHERE CalType = 'SC'</t>
  </si>
  <si>
    <t>GROUP BY ResourceID, EventStartDate, EventEndDate</t>
  </si>
  <si>
    <t xml:space="preserve">ResourceID , EmployeeName , CalType , StartTime , EndTime </t>
  </si>
  <si>
    <t>,0 CustomEventID, FORMAT(Event_Start,'MM/dd/yyyy HH:mm') EventStartInFormat, FORMAT(Event_End,'MM/dd/yyyy HH:mm') EventEndInFormat, '' CustomEventComment</t>
  </si>
  <si>
    <t>WHERE CalType &lt;&gt; 'SC'</t>
  </si>
  <si>
    <t>--ORder By 10,4</t>
  </si>
  <si>
    <t>/****** Object:  StoredProcedure [DASHBOARD].[SP_Get_Calendar_ByGroup_20220818_Weekly]    Script Date: 5/22/2023 9:50:59 AM ******/</t>
  </si>
  <si>
    <t xml:space="preserve">ALTER procedure [DASHBOARD].[SP_Get_Calendar_ByGroup_20220818_Weekly](@UserID Varchar(10), @ShowAll Integer = 0, @StartDate Varchar(10), @EndDate Varchar(10), </t>
  </si>
  <si>
    <t>/* Modified:Han(9/6/19) - Added @TimeOffStatusCd and @EmpTypeID</t>
  </si>
  <si>
    <t>-. @TimeOffStatusCd: 0: All, 1: Sales Call, 2: Day-Off, 3) Time-Off</t>
  </si>
  <si>
    <t>-. @EmpTypeID: 0: All, 1: Corporate(Admin), 2: Sales, 3: Marketing</t>
  </si>
  <si>
    <t>*/</t>
  </si>
  <si>
    <t>--DECLARE @UserID Varchar(10) = '10023', @ShowAll Integer = 0, @StartDate Varchar(10) = Convert(Varchar(10), DateAdd(m, -1, GetDate()),120), @EndDate Varchar(10) = Convert(Varchar(10), DateAdd(m, 2, GetDate()),120)</t>
  </si>
  <si>
    <t>--DECLARE @UserID Varchar(10) = '10660', @ShowAll Integer = 1</t>
  </si>
  <si>
    <t>--DECLARE @OfficeID Integer = 0, @SalesLineID Integer = 0, @TitleID Integer = 0</t>
  </si>
  <si>
    <t>--DECLARE @UserID Varchar(10) = '10023', @ShowAll Integer = 0, @StartDate Varchar(10) = '2019-06-02', @EndDate Varchar(10) = '2019-06-07', @OfficeID Integer = 0, @SalesLineID Integer = 0, @TitleID Integer = 0, @GroupID Integer = 0</t>
  </si>
  <si>
    <t>--DECLARE @UserID Varchar(10) = '10013', @ShowAll Integer = 0, @StartDate Varchar(10) = '2019-06-02', @EndDate Varchar(10) = '2019-06-07', @OfficeID Integer = 0, @SalesLineID Integer = 0, @TitleID Integer = 0, @GroupID Integer = 0</t>
  </si>
  <si>
    <t>--DECLARE @UserID Varchar(10) = '10902', @ShowAll Integer = 0, @StartDate Varchar(10) = '2021-02-01', @EndDate Varchar(10) = '2021-02-26', @OfficeID Integer = 0, @SalesLineID Integer = 0, @TitleID Integer = 0, @GroupID Integer = 0</t>
  </si>
  <si>
    <t>--DECLARE @UserID Varchar(10) = '10250', @ShowAll Integer = 0, @StartDate Varchar(10) = '2022-08-18', @EndDate Varchar(10) = '2022-08-20', @OfficeID Integer = 0, @SalesLineID Integer = 0, @TitleID Integer = 0, @GroupID Integer = 0</t>
  </si>
  <si>
    <t>--DECLARE @UserID Varchar(10) = '99999', @ShowAll Integer = 0, @StartDate Varchar(10) = '2022-08-22', @EndDate Varchar(10) = '2022-08-23', @OfficeID Integer = 23, @SalesLineID Integer = 0, @TitleID Integer = 0, @GroupID Integer = 0</t>
  </si>
  <si>
    <t>--DECLARE @UserID Varchar(10) = '99999', @ShowAll Integer = 0, @StartDate Varchar(10) = '2022-09-11', @EndDate Varchar(10) = '2022-09-17', @OfficeID Integer = 31, @SalesLineID Integer = 0, @TitleID Integer = 0, @GroupID Integer = 0</t>
  </si>
  <si>
    <t>--DECLARE @TimeOffStatusCd Integer = 0, @EmpTypeID Integer = 0</t>
  </si>
  <si>
    <t>/*Modified:Han(9/20/22) - Based on EmployeeID</t>
  </si>
  <si>
    <t>DECLARE @AdminEmpTab TABLE (EmployeeID Varchar(10))</t>
  </si>
  <si>
    <t>INSERT INTO @AdminEmpTab Values ('10013')</t>
  </si>
  <si>
    <t>INSERT INTO @AdminEmpTab Values ('11565')</t>
  </si>
  <si>
    <t>INSERT INTO @AdminEmpTab Values ('11722')</t>
  </si>
  <si>
    <t>--Modified:Han(12/14/20) - Added Yosuke(11566) based on the email from Shinji on 12/14/20</t>
  </si>
  <si>
    <t>INSERT INTO @AdminEmpTab Values ('11566')</t>
  </si>
  <si>
    <t>--Modified:Han(12/5/19) - Added IMMs to allow Salce Call access based on email from Mike on 12/5</t>
  </si>
  <si>
    <t xml:space="preserve">INSERT INTO @AdminEmpTab </t>
  </si>
  <si>
    <t xml:space="preserve">Select EmployeeID From EMS.V_CurrentEmpInfo IMM </t>
  </si>
  <si>
    <t>Where TitleID = 14 and Not Exists (Select 1 From @AdminEmpTab A WHERE A.EmployeeID = IMM.EmployeeID)</t>
  </si>
  <si>
    <t>--Modified:Han(11/8/19) - Total filters' ID sum</t>
  </si>
  <si>
    <t>DECLARE @TotSumOfIDs Integer</t>
  </si>
  <si>
    <t>SET @TotSumOfIDs = @OfficeID + @SalesLineID + @TitleID + @GroupID</t>
  </si>
  <si>
    <t>If EXISTS (Select 1 From @AdminEmpTab Where EmployeeID = @UserID)</t>
  </si>
  <si>
    <t>INSERT INTO @EmpTable Exec KeyFlow.SP_Confirm_Employee_Hierarchy_ByManager '10013'</t>
  </si>
  <si>
    <t>Else</t>
  </si>
  <si>
    <t>--Modified:Han(12/14/20) - Added for CSM Managers, by email from Shinji on 12/8/20</t>
  </si>
  <si>
    <t>SELECT 4, EMS.EmployeeID, E.EmployeeName, EMS.TitleID, TL.TitleShort, EMS.TitleName</t>
  </si>
  <si>
    <t>FROM EMS.V_CurrentEmpInfo EMS</t>
  </si>
  <si>
    <t>JOIN V_Employeedepartmentlist E ON E.EmployeeID = EMS.EmployeeID AND EMS.GrpID = 8</t>
  </si>
  <si>
    <t>JOIN EMS.dbo.ADP_TitleTable TL WITH(NOLOCK) ON TL.TitleID = EMS.TitleID</t>
  </si>
  <si>
    <t>WHERE Not Exists (Select 1 From @EmpTable T WHERE T.EmployeeID = EMS.EmployeeID)</t>
  </si>
  <si>
    <t>AND Exists (Select 1 From EMS.V_CSM_Manager M WHERE M.EmployeeID = @UserID)</t>
  </si>
  <si>
    <t>--Modified:Han(1/4/21) - Added for CSM(8) &amp; OPS(26) to access dept's members</t>
  </si>
  <si>
    <t>SELECT 999, E.EmployeeID, E.NickName + ' ' + E.LastName, E.TitleID, T.TitleShort, T.TitleName</t>
  </si>
  <si>
    <t xml:space="preserve">FROM EMS.V_CurrentEmpInfo E </t>
  </si>
  <si>
    <t>JOIN DASHBOARD.Calendar_Dept_Access DA WITH(NOLOCK) ON DA.EMSGrpID = E.GrpID</t>
  </si>
  <si>
    <t>WHERE EXISTS (Select 1 From EMS.V_CurrentEmpInfo EMS</t>
  </si>
  <si>
    <t>WHERE EMS.EmployeeID = @UserID AND EMS.GrpID = E.GrpID)</t>
  </si>
  <si>
    <t>AND Not Exists (Select 1 From @EmpTable T WHERE T.EmployeeID = E.EmployeeID)</t>
  </si>
  <si>
    <t xml:space="preserve">--AND Not Exists (Select 1 From #TempCalendarEvent T WHERE T.ResourceID = E.EmployeeID </t>
  </si>
  <si>
    <t>/* Modified:Han(9/14/22) - Replaced with SQL above</t>
  </si>
  <si>
    <t xml:space="preserve">--A.ActivityDate event_start, </t>
  </si>
  <si>
    <t>CASE FORMAT(A.ActivityDate,'tt') WHEN 'AM' THEN CAST(FORMAT(A.ActivityDate,'yyyy-MM-dd 00:00:00') AS DateTime)</t>
  </si>
  <si>
    <t xml:space="preserve">ELSE CAST(FORMAT(A.ActivityDate,'yyyy-MM-dd 12:00:00') AS DateTime) END event_start, </t>
  </si>
  <si>
    <t xml:space="preserve">--A.ActivityDateEnd event_end, </t>
  </si>
  <si>
    <t>--CASE FORMAT(A.ActivityDate,'tt') WHEN 'AM' THEN CAST(FORMAT(A.ActivityDate,'yyyy-MM-dd') + ' 12:00:00' AS DateTime)</t>
  </si>
  <si>
    <t xml:space="preserve"> CASE FORMAT(A.ActivityDate,'tt') WHEN 'AM' THEN CAST(FORMAT(A.ActivityDate,'yyyy-MM-dd 11:59:59') AS DateTime)</t>
  </si>
  <si>
    <t xml:space="preserve">ELSE CAST(FORMAT(A.ActivityDate,'yyyy-MM-dd 23:59:59') AS DateTime) END event_end, </t>
  </si>
  <si>
    <t xml:space="preserve"> --0 all_day, </t>
  </si>
  <si>
    <t xml:space="preserve"> CASE WHEN FORMAT(A.ActivityDate,'tt') &lt;&gt; FORMAT(A.ActivityDateEnd,'tt') THEN 1 ELSE 0 END all_day, </t>
  </si>
  <si>
    <t>, CAST(A.ActivityDateEnd as Date) EventEndDate</t>
  </si>
  <si>
    <t xml:space="preserve"> /*</t>
  </si>
  <si>
    <t xml:space="preserve"> AND (@EmpTypeID = 0 OR EXISTS (Select 1 From EMS.V_CurrentEmpInfo CE WHERE CE.EmployeeID = S.EmployeeID AND CE.EmpTypeID = @EmpTypeID)) </t>
  </si>
  <si>
    <t xml:space="preserve"> AND (@OfficeID = 0 OR Exists (Select 1 From EMS.V_CurrentEmpInfo CE WHERE CE.EmployeeID = S.EmployeeID AND CE.LocID = @OfficeID))</t>
  </si>
  <si>
    <t xml:space="preserve">     AND (@SalesLineID = 0 OR Exists (Select 1 From EMS.V_CurrentEmpInfo CE WHERE CE.EmployeeID = S.EmployeeID AND CE.SFASalesLineID = @SalesLineID))</t>
  </si>
  <si>
    <t xml:space="preserve"> AND (@TitleID = 0 OR Exists (Select 1 From EMS.V_CurrentEmpInfo CE WHERE CE.EmployeeID = S.EmployeeID AND CE.TitleID = @TitleID))</t>
  </si>
  <si>
    <t xml:space="preserve"> AND (@GroupID = 0 OR Exists (Select 1 From EMS.V_CurrentEmpInfo CEG WHERE CEG.EmployeeID = S.EmployeeID AND CEG.GrpID = @GroupID))</t>
  </si>
  <si>
    <t xml:space="preserve"> */</t>
  </si>
  <si>
    <t>/* Modified:Han(9/13/22) - Replaced with SQL above</t>
  </si>
  <si>
    <t xml:space="preserve">--CASE WHEN Cal.TimeOffHours &lt; 8 THEN Cast(Cal2.EventHr as Varchar(10)) + IsNull(ET.DisplayName,'N/A') ELSE IsNull(ET.DisplayNameAllDay,'N/A') END description, </t>
  </si>
  <si>
    <t xml:space="preserve">--CAST(Convert(Varchar(10),Cal.CalendarDate,112) + ' ' + Cal.TimeOffIn as DateTime) event_start, </t>
  </si>
  <si>
    <t>CASE Right(Cal.TimeOffIn,2) WHEN 'AM' THEN CAST(Convert(Varchar(10),Cal.CalendarDate,112) + ' 00:00:00' as DateTime) ELSE</t>
  </si>
  <si>
    <t xml:space="preserve">CAST(Convert(Varchar(10),Cal.CalendarDate,112) + ' 12:00:00' as DateTime) END event_start, </t>
  </si>
  <si>
    <t xml:space="preserve">--DateAdd(HH, CAST(Cal.TimeOffHours as Integer), CAST(Convert(Varchar(10),Cal.CalendarDate,112) + ' ' + Cal.TimeOffIn as DateTime)) event_end, </t>
  </si>
  <si>
    <t>CASE Right(Cal.TimeOffIn,2) WHEN 'AM' THEN CAST(Convert(Varchar(10),Cal.CalendarDate,112) + ' 12:00:00' as DateTime) ELSE</t>
  </si>
  <si>
    <t>CAST(Convert(Varchar(10),Cal.CalendarDate,112) + ' 23:59:59' as DateTime) END event_end,</t>
  </si>
  <si>
    <t>--Cal2.DisplayStartDateTime event_start, Cal2.DisplayEndDateTime event_end,</t>
  </si>
  <si>
    <t xml:space="preserve">CASE Cal.TimeOffHours WHEN 8 THEN 1 ELSE 0 END all_day, </t>
  </si>
  <si>
    <t>, DateAdd(HH, CAST(Cal.TimeOffHours as Integer), CAST(Convert(Varchar(10),Cal.CalendarDate,112) + ' ' + Cal.TimeOffIn as DateTime)) EventEndDate</t>
  </si>
  <si>
    <t>--CROSS APPLY DASHBOARD.func_Parse_Keyence_Calendar_Range_WithAMPM(CAST(FORMAT(Cal.CalendarDate,'MM/dd/yyyy ') + Cal.TimeOffIn AS DateTime),</t>
  </si>
  <si>
    <t>DATEADD(Hour, CAST(Cal.TimeOffHours as Integer), CAST(FORMAT(Cal.CalendarDate,'MM/dd/yyyy ') + Cal.TimeOffIn AS DateTime)))  Cal2</t>
  </si>
  <si>
    <t>/*</t>
  </si>
  <si>
    <t>AND (@EmpTypeID = 0 OR EXISTS (Select 1 From EMS.V_CurrentEmpInfo CE WHERE CE.EmployeeID = Cal.EmployeeID AND CE.EmpTypeID = @EmpTypeID))</t>
  </si>
  <si>
    <t xml:space="preserve">AND </t>
  </si>
  <si>
    <t>( (@OfficeID = 0 OR Exists (Select 1 From EMS.V_CurrentEmpInfo CE WHERE CE.EmployeeID = E.EmployeeID AND CE.LocID = @OfficeID))</t>
  </si>
  <si>
    <t xml:space="preserve">      AND (@SalesLineID = 0 OR Exists (Select 1 From EMS.V_CurrentEmpInfo CE WHERE CE.EmployeeID = E.EmployeeID AND CE.SFASalesLineID = @SalesLineID))</t>
  </si>
  <si>
    <t xml:space="preserve">  AND (@TitleID = 0 OR Exists (Select 1 From EMS.V_CurrentEmpInfo CE WHERE CE.EmployeeID = E.EmployeeID AND CE.TitleID = @TitleID))</t>
  </si>
  <si>
    <t xml:space="preserve">  AND (@GroupID = 0 OR Exists (Select 1 From EMS.V_CurrentEmpInfo CEG WHERE CEG.EmployeeID = E.EmployeeID AND CEG.GrpID = @GroupID))</t>
  </si>
  <si>
    <t xml:space="preserve"> )</t>
  </si>
  <si>
    <t>--Modified:Han(8/31/22) - Updates on 12:00:00 -&gt; 11:59:59 for event_end</t>
  </si>
  <si>
    <t>/* Modified:Han(8/30/22) - Disabled based on the meeting on 8/30/22 with Shinji</t>
  </si>
  <si>
    <t xml:space="preserve">SELECT ROW_NUMBER() OVER (Order BY P.EmployeeID, P.PunchDate) + 20000 event_id, </t>
  </si>
  <si>
    <t xml:space="preserve">'Time-Punch: ' + FORMAT(P.PunchStartTime,'hh:mmtt') + '-' + FORMAT(P.PunchEndTime,'hh:mmtt') description, </t>
  </si>
  <si>
    <t>--EP.FirstName + ' ' + EP.LastName title,</t>
  </si>
  <si>
    <t>'TP' title,</t>
  </si>
  <si>
    <t xml:space="preserve">--P.PunchStartTime event_start, </t>
  </si>
  <si>
    <t>CASE FORMAT(P.PunchStartTime,'tt') WHEN 'AM' THEN CAST(FORMAT(P.PunchStartTime,'yyyy-MM-dd') + ' 00:00:00' AS DateTime)</t>
  </si>
  <si>
    <t xml:space="preserve">ELSE CAST(FORMAT(P.PunchStartTime,'yyyy-MM-dd') + ' 12:00:00' AS DateTime) END event_start, </t>
  </si>
  <si>
    <t xml:space="preserve">--P.PunchEndTime event_end, </t>
  </si>
  <si>
    <t>CASE FORMAT(P.PunchStartTime,'tt') WHEN 'AM' THEN CAST(FORMAT(P.PunchStartTime,'yyyy-MM-dd') + ' 12:00:00' AS DateTime)</t>
  </si>
  <si>
    <t xml:space="preserve">ELSE CAST(FORMAT(P.PunchStartTime,'yyyy-MM-dd') + ' 23:59:59' AS DateTime) END event_end, </t>
  </si>
  <si>
    <t xml:space="preserve">0 all_day, </t>
  </si>
  <si>
    <t>'#006464' backgroundColor, 'TP(Time Punch)' calendarGroup, P.EmployeeID resourceId,</t>
  </si>
  <si>
    <t xml:space="preserve">EP.FirstName + ', ' + EP.LastName EmployeeName, </t>
  </si>
  <si>
    <t>'TP' calType,</t>
  </si>
  <si>
    <t xml:space="preserve">FORMAT(P.PunchStartTime,'hh:mm') startTime, </t>
  </si>
  <si>
    <t xml:space="preserve">FORMAT(P.PunchEndTime,'hh:mm') endTime </t>
  </si>
  <si>
    <t>, P.PunchDate EventStartDate</t>
  </si>
  <si>
    <t>, P.PunchDate EventEndDate</t>
  </si>
  <si>
    <t>From DASHBOARD.vw_Card_ADPPunch_StartTime P</t>
  </si>
  <si>
    <t xml:space="preserve">JOIN EMS.V_CurrentEmpInfo EP ON EP.EmployeeID = P.EmployeeID AND EP.EmpTypeID &lt;&gt; 2 </t>
  </si>
  <si>
    <t>JOIN @EmpTable EMP ON EMP.EmployeeID = EP.EmployeeID</t>
  </si>
  <si>
    <t xml:space="preserve"> --Not Exists (Select 1 From #TempCalendarEvent T WHERE T.ResourceID = EP.EmployeeID AND P.PunchDate &lt;= CAST(T.Event_Start AS Date) AND</t>
  </si>
  <si>
    <t>-- (@UserID = '99999' OR Exists (Select 1 From @EmpTable EMP WHERE EMP.EmployeeID = EP.EmployeeID)) AND</t>
  </si>
  <si>
    <t xml:space="preserve"> P.PunchDate &gt;= CAST(@StartDate as Date) AND P.PunchDate &lt; CAST(@EndDate as Date)</t>
  </si>
  <si>
    <t xml:space="preserve"> AND Not Exists (Select 1 From #TempCalendarEvent Cal WHERE Cal.ResourceID = EP.EmployeeID AND Cal.All_Day = 1 </t>
  </si>
  <si>
    <t>AND (Cal.EventStartDate = P.PunchDate OR Cal.EventEndDate = P.PunchDate) )</t>
  </si>
  <si>
    <t>--AND (@TimeOffStatusCd = 0 OR (@TimeOffStatusCd = 2 AND Cal.TimeOffHours = 8) OR (@TimeOffStatusCd = 3 AND Cal.TimeOffHours &lt; 8) OR (@TimeOffStatusCd = 4 AND Cal.EarningsCode IN ('WFH','T2XWFH','ACCWFH')))</t>
  </si>
  <si>
    <t>--AND (@EmpTypeID = 0 OR EXISTS (Select 1 From EMS.V_CurrentEmpInfo CE WHERE CE.EmployeeID = Cal.EmployeeID AND CE.EmpTypeID = @EmpTypeID))</t>
  </si>
  <si>
    <t>( (@OfficeID = 0 OR Exists (Select 1 From EMS.V_CurrentEmpInfo CE WHERE CE.EmployeeID = EP.EmployeeID AND CE.LocID = @OfficeID))</t>
  </si>
  <si>
    <t xml:space="preserve">      AND (@SalesLineID = 0 OR Exists (Select 1 From EMS.V_CurrentEmpInfo CE WHERE CE.EmployeeID = EP.EmployeeID AND CE.SFASalesLineID = @SalesLineID))</t>
  </si>
  <si>
    <t xml:space="preserve">  AND (@TitleID = 0 OR Exists (Select 1 From EMS.V_CurrentEmpInfo CE WHERE CE.EmployeeID = EP.EmployeeID AND CE.TitleID = @TitleID))</t>
  </si>
  <si>
    <t xml:space="preserve">  AND (@GroupID = 0 OR Exists (Select 1 From EMS.V_CurrentEmpInfo CEG WHERE CEG.EmployeeID = EP.EmployeeID AND CEG.GrpID = @GroupID))</t>
  </si>
  <si>
    <t>/*Modified:Han(9/14/22) - Repalced with SQL above</t>
  </si>
  <si>
    <t xml:space="preserve">Select ROW_NUMBER() OVER (Order By C.CalendarDate)+10000 Event_ID , 'UOD' Description, E.EmployeeName Title , C.CalendarDate  Event_Start , C.CalendarDate Event_End , 1 All_Day , </t>
  </si>
  <si>
    <t>,C.CalendarDate EventStartDate, C.CalendarDate EventEndDate</t>
  </si>
  <si>
    <t xml:space="preserve">--EventStart, EventEnd, </t>
  </si>
  <si>
    <t>CASE FORMAT(Cal.CalendarDate,'tt') WHEN 'AM' THEN CAST(FORMAT(Cal.CalendarDate,'yyyy-MM-dd') + ' 00:00:00' AS DateTime)</t>
  </si>
  <si>
    <t xml:space="preserve">ELSE CAST(FORMAT(Cal.CalendarDate,'yyyy-MM-dd') + ' 12:00:00' AS DateTime) END Event_Start, </t>
  </si>
  <si>
    <t>CASE FORMAT(Cal.CalendarDate,'tt') WHEN 'AM' THEN CAST(FORMAT(Cal.CalendarDate,'yyyy-MM-dd') + ' 12:00:00' AS DateTime)</t>
  </si>
  <si>
    <t xml:space="preserve">ELSE CAST(FORMAT(Cal.CalendarDate,'yyyy-MM-dd') + ' 23:59:59' AS DateTime) END Event_End, </t>
  </si>
  <si>
    <t>IsAllDay,</t>
  </si>
  <si>
    <t xml:space="preserve">    CASE WHEN DATEDIFF(hour,EventStart, EventEnd) &lt; 8 THEN ET.BGColor ELSE ET.BGColorAllDay END, 'CUSTOM', E.EmployeeID, EE.EmployeeName, E.EventType, FORMAT(E.EventStart,'hh:mm'), FORMAT(E.EventEnd,'hh:mm'),</t>
  </si>
  <si>
    <t>E.EventStartDate, E.EventEndDate</t>
  </si>
  <si>
    <t>JOIN Direct20KA_Dev.dbo.SYS_CalendarTable Cal WITH(NOLOCK) ON Cal.CalendarDate &gt;= E.EventStartDate AND Cal.CalendarDate &lt;= E.EventEndDate</t>
  </si>
  <si>
    <t>WHERE Exists (Select 1 From @EmpTable EMP WHERE EMP.EmployeeID = E.EmployeeID)</t>
  </si>
  <si>
    <t>/* Modified:Han(9/14/22) - Repalced with SQL above</t>
  </si>
  <si>
    <t>--CASE WHEN EC.TitleID In (24,19) OR EC.EmpTypeID &lt;&gt; 2 THEN 'OFFICE' ELSE 'WFH' END Description,</t>
  </si>
  <si>
    <t xml:space="preserve">--CASE WHEN EC.TitleID In (24,19) OR EC.EmpTypeID &lt;&gt; 2 THEN '#c4d4a4' ELSE '#9c51b5' END BackgroundColor, </t>
  </si>
  <si>
    <t>,Cal.CalendarDate EventStartDate, Cal.CalendarDate EventEndDate</t>
  </si>
  <si>
    <t>DECLARE @EventByEmpMeridiemType TABLE (EmployeeID Varchar(10), EventStartDate Date, MeridiemType CHAR(2))</t>
  </si>
  <si>
    <t>SELECT E.ResourceID, E.EventStartDate, T.MType</t>
  </si>
  <si>
    <t xml:space="preserve">JOIN EMS.V_CurrentEmpInfo EMSE ON E.All_Day = 0 AND EMSE.EmployeeID = E.ResourceID AND (EMSE.EmpTypeID &lt;&gt; 2 OR EMSE.TitleID In (19,24,440)) </t>
  </si>
  <si>
    <t>GROUP By E.ResourceID, E.EventStartDate, T.MType</t>
  </si>
  <si>
    <t>CASE E.MeridiemType WHEN 'AM' THEN CAST(FORMAT(E.EventStartDate,'MM/dd/yyyy 06:00:00') AS DateTime)</t>
  </si>
  <si>
    <t xml:space="preserve">CASE E.MeridiemType WHEN 'AM' THEN CAST(FORMAT(E.EventStartDate,'MM/dd/yyyy 11:59:59') AS DateTime) </t>
  </si>
  <si>
    <t xml:space="preserve"> EOFC.BGColorAllDay BackgroundColor, </t>
  </si>
  <si>
    <t>, E.EventStartDate EventStartDate, E.EventStartDate EventEndDate, E.MeridiemType</t>
  </si>
  <si>
    <t>WHERE C.ResourceID = E.EmployeeID AND C.EventStartDate = E.EventStartDate AND C.All_Day = 0 AND FORMAT(C.Event_Start,'tt') = E.MeridiemType )</t>
  </si>
  <si>
    <t>CustomEventComment</t>
  </si>
  <si>
    <t>@return_value = [DASHBOARD].[SP_Get_Calendar_ByGroup_20220818_Weekly]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</si>
</sst>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20" fontId="0" fillId="0" borderId="0" xfId="0" applyNumberFormat="1"/>
    <xf numFmtId="22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2876-BEEE-41AF-AFCB-642CE21185FC}">
  <dimension ref="A1:P542"/>
  <sheetViews>
    <sheetView workbookViewId="0">
      <selection sqref="A1:D542"/>
    </sheetView>
  </sheetViews>
  <sheetFormatPr defaultRowHeight="15" x14ac:dyDescent="0.25"/>
  <cols>
    <col min="15" max="16" width="14.85546875" bestFit="1" customWidth="1"/>
  </cols>
  <sheetData>
    <row r="1" spans="1:16" x14ac:dyDescent="0.25">
      <c r="A1" t="s">
        <v>50</v>
      </c>
      <c r="D1" s="1"/>
      <c r="E1" s="1"/>
      <c r="L1" s="2"/>
      <c r="M1" s="2"/>
      <c r="O1" s="3"/>
      <c r="P1" s="3"/>
    </row>
    <row r="2" spans="1:16" x14ac:dyDescent="0.25">
      <c r="A2" t="s">
        <v>51</v>
      </c>
      <c r="D2" s="1"/>
      <c r="E2" s="1"/>
      <c r="L2" s="2"/>
      <c r="M2" s="2"/>
      <c r="O2" s="3"/>
      <c r="P2" s="3"/>
    </row>
    <row r="3" spans="1:16" x14ac:dyDescent="0.25">
      <c r="A3" t="s">
        <v>290</v>
      </c>
      <c r="D3" s="1"/>
      <c r="E3" s="1"/>
      <c r="L3" s="2"/>
      <c r="M3" s="2"/>
      <c r="O3" s="3"/>
      <c r="P3" s="3"/>
    </row>
    <row r="4" spans="1:16" x14ac:dyDescent="0.25">
      <c r="A4" t="s">
        <v>67</v>
      </c>
      <c r="D4" s="1"/>
      <c r="E4" s="1"/>
      <c r="L4" s="2"/>
      <c r="M4" s="2"/>
      <c r="O4" s="3"/>
      <c r="P4" s="3"/>
    </row>
    <row r="5" spans="1:16" x14ac:dyDescent="0.25">
      <c r="A5" t="s">
        <v>51</v>
      </c>
      <c r="D5" s="1"/>
      <c r="E5" s="1"/>
      <c r="L5" s="2"/>
      <c r="M5" s="2"/>
      <c r="O5" s="3"/>
      <c r="P5" s="3"/>
    </row>
    <row r="6" spans="1:16" x14ac:dyDescent="0.25">
      <c r="A6" t="s">
        <v>68</v>
      </c>
      <c r="D6" s="1"/>
      <c r="E6" s="1"/>
      <c r="L6" s="2"/>
      <c r="M6" s="2"/>
      <c r="O6" s="3"/>
      <c r="P6" s="3"/>
    </row>
    <row r="7" spans="1:16" x14ac:dyDescent="0.25">
      <c r="A7" t="s">
        <v>51</v>
      </c>
      <c r="D7" s="1"/>
      <c r="E7" s="1"/>
      <c r="L7" s="2"/>
      <c r="M7" s="2"/>
      <c r="O7" s="3"/>
      <c r="P7" s="3"/>
    </row>
    <row r="8" spans="1:16" x14ac:dyDescent="0.25">
      <c r="D8" s="1"/>
      <c r="E8" s="1"/>
      <c r="L8" s="2"/>
      <c r="M8" s="2"/>
      <c r="O8" s="3"/>
      <c r="P8" s="3"/>
    </row>
    <row r="9" spans="1:16" x14ac:dyDescent="0.25">
      <c r="A9" t="s">
        <v>291</v>
      </c>
      <c r="D9" s="1"/>
      <c r="E9" s="1"/>
      <c r="L9" s="2"/>
      <c r="M9" s="2"/>
      <c r="O9" s="3"/>
      <c r="P9" s="3"/>
    </row>
    <row r="10" spans="1:16" x14ac:dyDescent="0.25">
      <c r="B10" t="s">
        <v>69</v>
      </c>
      <c r="D10" s="1"/>
      <c r="E10" s="1"/>
      <c r="L10" s="2"/>
      <c r="M10" s="2"/>
      <c r="O10" s="3"/>
      <c r="P10" s="3"/>
    </row>
    <row r="11" spans="1:16" x14ac:dyDescent="0.25">
      <c r="B11" t="s">
        <v>70</v>
      </c>
      <c r="D11" s="1"/>
      <c r="E11" s="1"/>
      <c r="L11" s="2"/>
      <c r="M11" s="2"/>
      <c r="O11" s="3"/>
      <c r="P11" s="3"/>
    </row>
    <row r="12" spans="1:16" x14ac:dyDescent="0.25">
      <c r="A12" t="s">
        <v>71</v>
      </c>
      <c r="D12" s="1"/>
      <c r="E12" s="1"/>
      <c r="L12" s="2"/>
      <c r="M12" s="2"/>
      <c r="O12" s="3"/>
      <c r="P12" s="3"/>
    </row>
    <row r="13" spans="1:16" x14ac:dyDescent="0.25">
      <c r="A13" t="e" cm="1">
        <f t="array" aca="1" ref="A13" ca="1">--Created:Han(8/29/22) - Created using DASHBOARD.SP_Get_Calendar_ByGroup_20220818 due to speical weekly FORMAT for fullcalendar</f>
        <v>#NAME?</v>
      </c>
      <c r="D13" s="1"/>
      <c r="E13" s="1"/>
      <c r="L13" s="2"/>
      <c r="M13" s="2"/>
      <c r="O13" s="3"/>
      <c r="P13" s="3"/>
    </row>
    <row r="14" spans="1:16" x14ac:dyDescent="0.25">
      <c r="D14" s="1"/>
      <c r="E14" s="1"/>
      <c r="L14" s="2"/>
      <c r="M14" s="2"/>
      <c r="O14" s="3"/>
      <c r="P14" s="3"/>
    </row>
    <row r="15" spans="1:16" x14ac:dyDescent="0.25">
      <c r="A15" t="s">
        <v>292</v>
      </c>
      <c r="D15" s="1"/>
      <c r="E15" s="1"/>
      <c r="L15" s="2"/>
      <c r="M15" s="2"/>
      <c r="O15" s="3"/>
      <c r="P15" s="3"/>
    </row>
    <row r="16" spans="1:16" x14ac:dyDescent="0.25">
      <c r="B16" t="s">
        <v>293</v>
      </c>
      <c r="D16" s="1"/>
      <c r="E16" s="1"/>
      <c r="L16" s="2"/>
      <c r="M16" s="2"/>
      <c r="O16" s="3"/>
      <c r="P16" s="3"/>
    </row>
    <row r="17" spans="1:16" x14ac:dyDescent="0.25">
      <c r="B17" t="s">
        <v>294</v>
      </c>
      <c r="D17" s="1"/>
      <c r="E17" s="1"/>
      <c r="L17" s="2"/>
      <c r="M17" s="2"/>
      <c r="O17" s="3"/>
      <c r="P17" s="3"/>
    </row>
    <row r="18" spans="1:16" x14ac:dyDescent="0.25">
      <c r="A18" t="s">
        <v>295</v>
      </c>
      <c r="D18" s="1"/>
      <c r="E18" s="1"/>
      <c r="L18" s="2"/>
      <c r="M18" s="2"/>
      <c r="O18" s="3"/>
      <c r="P18" s="3"/>
    </row>
    <row r="19" spans="1:16" x14ac:dyDescent="0.25">
      <c r="D19" s="1"/>
      <c r="E19" s="1"/>
      <c r="L19" s="2"/>
      <c r="M19" s="2"/>
      <c r="O19" s="3"/>
      <c r="P19" s="3"/>
    </row>
    <row r="20" spans="1:16" x14ac:dyDescent="0.25">
      <c r="A20" t="e" cm="1">
        <f t="array" ref="A20">--Calendar Source: EMS.dbo.Card_Upload</f>
        <v>#NAME?</v>
      </c>
      <c r="D20" s="1"/>
      <c r="E20" s="1"/>
      <c r="L20" s="2"/>
      <c r="M20" s="2"/>
      <c r="O20" s="3"/>
      <c r="P20" s="3"/>
    </row>
    <row r="21" spans="1:16" x14ac:dyDescent="0.25">
      <c r="A21" t="e" cm="1">
        <f t="array" ref="A21">--Select * from EMS.dbo.ADP_Calendar</f>
        <v>#NAME?</v>
      </c>
      <c r="D21" s="1"/>
      <c r="E21" s="1"/>
      <c r="L21" s="2"/>
      <c r="M21" s="2"/>
      <c r="O21" s="3"/>
      <c r="P21" s="3"/>
    </row>
    <row r="22" spans="1:16" x14ac:dyDescent="0.25">
      <c r="A22" t="s">
        <v>296</v>
      </c>
      <c r="D22" s="1"/>
      <c r="E22" s="1"/>
      <c r="L22" s="2"/>
      <c r="M22" s="2"/>
      <c r="O22" s="3"/>
      <c r="P22" s="3"/>
    </row>
    <row r="23" spans="1:16" x14ac:dyDescent="0.25">
      <c r="A23" t="s">
        <v>297</v>
      </c>
      <c r="D23" s="1"/>
      <c r="E23" s="1"/>
      <c r="L23" s="2"/>
      <c r="M23" s="2"/>
      <c r="O23" s="3"/>
      <c r="P23" s="3"/>
    </row>
    <row r="24" spans="1:16" x14ac:dyDescent="0.25">
      <c r="A24" t="s">
        <v>298</v>
      </c>
      <c r="D24" s="1"/>
      <c r="E24" s="1"/>
      <c r="L24" s="2"/>
      <c r="M24" s="2"/>
      <c r="O24" s="3"/>
      <c r="P24" s="3"/>
    </row>
    <row r="25" spans="1:16" x14ac:dyDescent="0.25">
      <c r="D25" s="1"/>
      <c r="E25" s="1"/>
      <c r="L25" s="2"/>
      <c r="M25" s="2"/>
      <c r="O25" s="3"/>
      <c r="P25" s="3"/>
    </row>
    <row r="26" spans="1:16" x14ac:dyDescent="0.25">
      <c r="A26" t="s">
        <v>299</v>
      </c>
      <c r="D26" s="1"/>
      <c r="E26" s="1"/>
      <c r="L26" s="2"/>
      <c r="M26" s="2"/>
      <c r="O26" s="3"/>
      <c r="P26" s="3"/>
    </row>
    <row r="27" spans="1:16" x14ac:dyDescent="0.25">
      <c r="A27" t="s">
        <v>300</v>
      </c>
      <c r="D27" s="1"/>
      <c r="E27" s="1"/>
      <c r="L27" s="2"/>
      <c r="M27" s="2"/>
      <c r="O27" s="3"/>
      <c r="P27" s="3"/>
    </row>
    <row r="28" spans="1:16" x14ac:dyDescent="0.25">
      <c r="A28" t="s">
        <v>301</v>
      </c>
      <c r="D28" s="1"/>
      <c r="E28" s="1"/>
      <c r="L28" s="2"/>
      <c r="M28" s="2"/>
      <c r="O28" s="3"/>
      <c r="P28" s="3"/>
    </row>
    <row r="29" spans="1:16" x14ac:dyDescent="0.25">
      <c r="A29" t="s">
        <v>302</v>
      </c>
      <c r="D29" s="1"/>
      <c r="E29" s="1"/>
      <c r="L29" s="2"/>
      <c r="M29" s="2"/>
      <c r="O29" s="3"/>
      <c r="P29" s="3"/>
    </row>
    <row r="30" spans="1:16" x14ac:dyDescent="0.25">
      <c r="A30" t="s">
        <v>303</v>
      </c>
      <c r="D30" s="1"/>
      <c r="E30" s="1"/>
      <c r="L30" s="2"/>
      <c r="M30" s="2"/>
      <c r="O30" s="3"/>
      <c r="P30" s="3"/>
    </row>
    <row r="31" spans="1:16" x14ac:dyDescent="0.25">
      <c r="A31" t="s">
        <v>304</v>
      </c>
      <c r="D31" s="1"/>
      <c r="E31" s="1"/>
      <c r="L31" s="2"/>
      <c r="M31" s="2"/>
      <c r="O31" s="3"/>
      <c r="P31" s="3"/>
    </row>
    <row r="32" spans="1:16" x14ac:dyDescent="0.25">
      <c r="A32" t="s">
        <v>305</v>
      </c>
      <c r="D32" s="1"/>
      <c r="E32" s="1"/>
      <c r="L32" s="2"/>
      <c r="M32" s="2"/>
      <c r="O32" s="3"/>
      <c r="P32" s="3"/>
    </row>
    <row r="33" spans="1:16" x14ac:dyDescent="0.25">
      <c r="D33" s="1"/>
      <c r="E33" s="1"/>
      <c r="L33" s="2"/>
      <c r="M33" s="2"/>
      <c r="O33" s="3"/>
      <c r="P33" s="3"/>
    </row>
    <row r="34" spans="1:16" x14ac:dyDescent="0.25">
      <c r="A34" t="s">
        <v>73</v>
      </c>
      <c r="D34" s="1"/>
      <c r="E34" s="1"/>
      <c r="L34" s="2"/>
      <c r="M34" s="2"/>
      <c r="O34" s="3"/>
      <c r="P34" s="3"/>
    </row>
    <row r="35" spans="1:16" x14ac:dyDescent="0.25">
      <c r="D35" s="1"/>
      <c r="E35" s="1"/>
      <c r="L35" s="2"/>
      <c r="M35" s="2"/>
      <c r="O35" s="3"/>
      <c r="P35" s="3"/>
    </row>
    <row r="36" spans="1:16" x14ac:dyDescent="0.25">
      <c r="A36" t="e" cm="1">
        <f t="array" aca="1" ref="A36" ca="1">--Modified:Han(9/1/22) - Added to log the usage</f>
        <v>#NAME?</v>
      </c>
      <c r="D36" s="1"/>
      <c r="E36" s="1"/>
      <c r="L36" s="2"/>
      <c r="M36" s="2"/>
      <c r="O36" s="3"/>
      <c r="P36" s="3"/>
    </row>
    <row r="37" spans="1:16" x14ac:dyDescent="0.25">
      <c r="A37" t="s">
        <v>74</v>
      </c>
      <c r="D37" s="1"/>
      <c r="E37" s="1"/>
      <c r="L37" s="2"/>
      <c r="M37" s="2"/>
      <c r="O37" s="3"/>
      <c r="P37" s="3"/>
    </row>
    <row r="38" spans="1:16" x14ac:dyDescent="0.25">
      <c r="A38" t="s">
        <v>75</v>
      </c>
      <c r="D38" s="1"/>
      <c r="E38" s="1"/>
      <c r="L38" s="2"/>
      <c r="M38" s="2"/>
      <c r="O38" s="3"/>
      <c r="P38" s="3"/>
    </row>
    <row r="39" spans="1:16" x14ac:dyDescent="0.25">
      <c r="A39" t="e" cm="1">
        <f t="array" aca="1" ref="A39" ca="1">--Modified:Han(9/15/22) - Added NTLogInUserID</f>
        <v>#NAME?</v>
      </c>
      <c r="D39" s="1"/>
      <c r="E39" s="1"/>
      <c r="L39" s="2"/>
      <c r="M39" s="2"/>
      <c r="O39" s="3"/>
      <c r="P39" s="3"/>
    </row>
    <row r="40" spans="1:16" x14ac:dyDescent="0.25">
      <c r="A40" t="s">
        <v>215</v>
      </c>
      <c r="D40" s="1"/>
      <c r="E40" s="1"/>
      <c r="L40" s="2"/>
      <c r="M40" s="2"/>
      <c r="O40" s="3"/>
      <c r="P40" s="3"/>
    </row>
    <row r="41" spans="1:16" x14ac:dyDescent="0.25">
      <c r="D41" s="1"/>
      <c r="E41" s="1"/>
      <c r="L41" s="2"/>
      <c r="M41" s="2"/>
      <c r="O41" s="3"/>
      <c r="P41" s="3"/>
    </row>
    <row r="42" spans="1:16" x14ac:dyDescent="0.25">
      <c r="A42" t="s">
        <v>76</v>
      </c>
      <c r="D42" s="1"/>
      <c r="E42" s="1"/>
      <c r="L42" s="2"/>
      <c r="M42" s="2"/>
      <c r="O42" s="3"/>
      <c r="P42" s="3"/>
    </row>
    <row r="43" spans="1:16" x14ac:dyDescent="0.25">
      <c r="D43" s="1"/>
      <c r="E43" s="1"/>
      <c r="L43" s="2"/>
      <c r="M43" s="2"/>
      <c r="O43" s="3"/>
      <c r="P43" s="3"/>
    </row>
    <row r="44" spans="1:16" x14ac:dyDescent="0.25">
      <c r="A44" t="s">
        <v>77</v>
      </c>
      <c r="D44" s="1"/>
      <c r="E44" s="1"/>
      <c r="L44" s="2"/>
      <c r="M44" s="2"/>
      <c r="O44" s="3"/>
      <c r="P44" s="3"/>
    </row>
    <row r="45" spans="1:16" x14ac:dyDescent="0.25">
      <c r="D45" s="1"/>
      <c r="E45" s="1"/>
      <c r="L45" s="2"/>
      <c r="M45" s="2"/>
      <c r="O45" s="3"/>
      <c r="P45" s="3"/>
    </row>
    <row r="46" spans="1:16" x14ac:dyDescent="0.25">
      <c r="A46" t="s">
        <v>306</v>
      </c>
      <c r="D46" s="1"/>
      <c r="E46" s="1"/>
      <c r="L46" s="2"/>
      <c r="M46" s="2"/>
      <c r="O46" s="3"/>
      <c r="P46" s="3"/>
    </row>
    <row r="47" spans="1:16" x14ac:dyDescent="0.25">
      <c r="A47" t="e" cm="1">
        <f t="array" aca="1" ref="A47" ca="1">--Modified:Han(11/8/19) - new special group of employees to access Sales Calls</f>
        <v>#NAME?</v>
      </c>
      <c r="D47" s="1"/>
      <c r="E47" s="1"/>
      <c r="L47" s="2"/>
      <c r="M47" s="2"/>
      <c r="O47" s="3"/>
      <c r="P47" s="3"/>
    </row>
    <row r="48" spans="1:16" x14ac:dyDescent="0.25">
      <c r="A48" t="s">
        <v>307</v>
      </c>
      <c r="D48" s="1"/>
      <c r="E48" s="1"/>
      <c r="L48" s="2"/>
      <c r="M48" s="4"/>
      <c r="O48" s="3"/>
      <c r="P48" s="3"/>
    </row>
    <row r="49" spans="1:16" x14ac:dyDescent="0.25">
      <c r="A49" t="s">
        <v>308</v>
      </c>
      <c r="D49" s="1"/>
      <c r="E49" s="1"/>
      <c r="L49" s="2"/>
      <c r="M49" s="4"/>
      <c r="O49" s="3"/>
      <c r="P49" s="3"/>
    </row>
    <row r="50" spans="1:16" x14ac:dyDescent="0.25">
      <c r="A50" t="s">
        <v>309</v>
      </c>
      <c r="D50" s="1"/>
      <c r="E50" s="1"/>
      <c r="L50" s="2"/>
      <c r="M50" s="4"/>
      <c r="O50" s="3"/>
      <c r="P50" s="3"/>
    </row>
    <row r="51" spans="1:16" x14ac:dyDescent="0.25">
      <c r="A51" t="s">
        <v>310</v>
      </c>
      <c r="D51" s="1"/>
      <c r="E51" s="1"/>
      <c r="L51" s="2"/>
      <c r="M51" s="4"/>
      <c r="O51" s="3"/>
      <c r="P51" s="3"/>
    </row>
    <row r="52" spans="1:16" x14ac:dyDescent="0.25">
      <c r="A52" t="s">
        <v>311</v>
      </c>
      <c r="D52" s="1"/>
      <c r="E52" s="1"/>
      <c r="L52" s="2"/>
      <c r="M52" s="4"/>
      <c r="O52" s="3"/>
      <c r="P52" s="3"/>
    </row>
    <row r="53" spans="1:16" x14ac:dyDescent="0.25">
      <c r="A53" t="s">
        <v>312</v>
      </c>
      <c r="D53" s="1"/>
      <c r="E53" s="1"/>
      <c r="L53" s="2"/>
      <c r="M53" s="4"/>
      <c r="O53" s="3"/>
      <c r="P53" s="3"/>
    </row>
    <row r="54" spans="1:16" x14ac:dyDescent="0.25">
      <c r="A54" t="s">
        <v>313</v>
      </c>
      <c r="D54" s="1"/>
      <c r="E54" s="1"/>
      <c r="L54" s="2"/>
      <c r="M54" s="4"/>
      <c r="O54" s="3"/>
      <c r="P54" s="3"/>
    </row>
    <row r="55" spans="1:16" x14ac:dyDescent="0.25">
      <c r="A55" t="s">
        <v>314</v>
      </c>
      <c r="D55" s="1"/>
      <c r="E55" s="1"/>
      <c r="L55" s="2"/>
      <c r="M55" s="4"/>
      <c r="O55" s="3"/>
      <c r="P55" s="3"/>
    </row>
    <row r="56" spans="1:16" x14ac:dyDescent="0.25">
      <c r="A56" t="s">
        <v>315</v>
      </c>
      <c r="D56" s="1"/>
      <c r="E56" s="1"/>
      <c r="L56" s="2"/>
      <c r="M56" s="4"/>
      <c r="O56" s="3"/>
      <c r="P56" s="3"/>
    </row>
    <row r="57" spans="1:16" x14ac:dyDescent="0.25">
      <c r="A57" t="s">
        <v>316</v>
      </c>
      <c r="D57" s="1"/>
      <c r="E57" s="1"/>
      <c r="L57" s="2"/>
      <c r="M57" s="4"/>
      <c r="O57" s="3"/>
      <c r="P57" s="3"/>
    </row>
    <row r="58" spans="1:16" x14ac:dyDescent="0.25">
      <c r="D58" s="1"/>
      <c r="E58" s="1"/>
      <c r="L58" s="2"/>
      <c r="M58" s="4"/>
      <c r="O58" s="3"/>
      <c r="P58" s="3"/>
    </row>
    <row r="59" spans="1:16" x14ac:dyDescent="0.25">
      <c r="A59" t="s">
        <v>317</v>
      </c>
      <c r="D59" s="1"/>
      <c r="E59" s="1"/>
      <c r="L59" s="2"/>
      <c r="M59" s="4"/>
      <c r="O59" s="3"/>
      <c r="P59" s="3"/>
    </row>
    <row r="60" spans="1:16" x14ac:dyDescent="0.25">
      <c r="A60" t="s">
        <v>318</v>
      </c>
      <c r="D60" s="1"/>
      <c r="E60" s="1"/>
      <c r="L60" s="2"/>
      <c r="M60" s="4"/>
      <c r="O60" s="3"/>
      <c r="P60" s="3"/>
    </row>
    <row r="61" spans="1:16" x14ac:dyDescent="0.25">
      <c r="A61" t="s">
        <v>319</v>
      </c>
      <c r="D61" s="1"/>
      <c r="E61" s="1"/>
      <c r="L61" s="2"/>
      <c r="M61" s="4"/>
      <c r="O61" s="3"/>
      <c r="P61" s="3"/>
    </row>
    <row r="62" spans="1:16" x14ac:dyDescent="0.25">
      <c r="A62" t="s">
        <v>295</v>
      </c>
      <c r="D62" s="1"/>
      <c r="E62" s="1"/>
      <c r="L62" s="2"/>
      <c r="M62" s="4"/>
      <c r="O62" s="3"/>
      <c r="P62" s="3"/>
    </row>
    <row r="63" spans="1:16" x14ac:dyDescent="0.25">
      <c r="D63" s="1"/>
      <c r="E63" s="1"/>
      <c r="L63" s="2"/>
      <c r="M63" s="4"/>
      <c r="O63" s="3"/>
      <c r="P63" s="3"/>
    </row>
    <row r="64" spans="1:16" x14ac:dyDescent="0.25">
      <c r="A64" t="e" cm="1">
        <f t="array" aca="1" ref="A64" ca="1">--Modified:Han(6/4/19) - Added</f>
        <v>#NAME?</v>
      </c>
      <c r="D64" s="1"/>
      <c r="E64" s="1"/>
      <c r="L64" s="2"/>
      <c r="M64" s="4"/>
      <c r="O64" s="3"/>
      <c r="P64" s="3"/>
    </row>
    <row r="65" spans="1:16" x14ac:dyDescent="0.25">
      <c r="A65" t="s">
        <v>78</v>
      </c>
      <c r="D65" s="1"/>
      <c r="E65" s="1"/>
      <c r="L65" s="2"/>
      <c r="M65" s="4"/>
      <c r="O65" s="3"/>
      <c r="P65" s="3"/>
    </row>
    <row r="66" spans="1:16" x14ac:dyDescent="0.25">
      <c r="B66" t="s">
        <v>79</v>
      </c>
      <c r="D66" s="1"/>
      <c r="E66" s="1"/>
      <c r="L66" s="2"/>
      <c r="M66" s="4"/>
      <c r="O66" s="3"/>
      <c r="P66" s="3"/>
    </row>
    <row r="67" spans="1:16" x14ac:dyDescent="0.25">
      <c r="D67" s="1"/>
      <c r="E67" s="1"/>
      <c r="L67" s="2"/>
      <c r="M67" s="4"/>
      <c r="O67" s="3"/>
      <c r="P67" s="3"/>
    </row>
    <row r="68" spans="1:16" x14ac:dyDescent="0.25">
      <c r="A68" t="s">
        <v>306</v>
      </c>
      <c r="D68" s="1"/>
      <c r="E68" s="1"/>
      <c r="L68" s="2"/>
      <c r="M68" s="4"/>
      <c r="O68" s="3"/>
      <c r="P68" s="3"/>
    </row>
    <row r="69" spans="1:16" x14ac:dyDescent="0.25">
      <c r="A69" t="e" cm="1">
        <f t="array" aca="1" ref="A69" ca="1">--Modified:Han(11/8/19) - to allow special group to access Sales Calls</f>
        <v>#NAME?</v>
      </c>
      <c r="D69" s="1"/>
      <c r="E69" s="1"/>
      <c r="L69" s="2"/>
      <c r="M69" s="4"/>
      <c r="O69" s="3"/>
      <c r="P69" s="3"/>
    </row>
    <row r="70" spans="1:16" x14ac:dyDescent="0.25">
      <c r="A70" t="e" cm="1">
        <f t="array" ref="A70">--INSERT INTO _xlfn.SINGLE(EmpTable Exec KeyFlow.SP_Confirm_Employee_Hierarchy_ByManager _xlfn.SINGLE(UserID))</f>
        <v>#NAME?</v>
      </c>
      <c r="D70" s="1"/>
      <c r="E70" s="1"/>
      <c r="L70" s="2"/>
      <c r="M70" s="4"/>
      <c r="O70" s="3"/>
      <c r="P70" s="3"/>
    </row>
    <row r="71" spans="1:16" x14ac:dyDescent="0.25">
      <c r="A71" t="s">
        <v>320</v>
      </c>
      <c r="D71" s="1"/>
      <c r="E71" s="1"/>
      <c r="L71" s="2"/>
      <c r="M71" s="4"/>
      <c r="O71" s="3"/>
      <c r="P71" s="3"/>
    </row>
    <row r="72" spans="1:16" x14ac:dyDescent="0.25">
      <c r="B72" t="s">
        <v>321</v>
      </c>
      <c r="D72" s="1"/>
      <c r="E72" s="1"/>
      <c r="L72" s="2"/>
      <c r="M72" s="4"/>
      <c r="O72" s="3"/>
      <c r="P72" s="3"/>
    </row>
    <row r="73" spans="1:16" x14ac:dyDescent="0.25">
      <c r="A73" t="s">
        <v>322</v>
      </c>
      <c r="D73" s="1"/>
      <c r="E73" s="1"/>
      <c r="L73" s="2"/>
      <c r="M73" s="4"/>
      <c r="O73" s="3"/>
      <c r="P73" s="3"/>
    </row>
    <row r="74" spans="1:16" x14ac:dyDescent="0.25">
      <c r="B74" t="s">
        <v>80</v>
      </c>
      <c r="D74" s="1"/>
      <c r="E74" s="1"/>
      <c r="L74" s="2"/>
      <c r="M74" s="4"/>
      <c r="O74" s="3"/>
      <c r="P74" s="3"/>
    </row>
    <row r="75" spans="1:16" x14ac:dyDescent="0.25">
      <c r="A75" t="s">
        <v>295</v>
      </c>
      <c r="D75" s="1"/>
      <c r="E75" s="1"/>
      <c r="L75" s="2"/>
      <c r="M75" s="4"/>
      <c r="O75" s="3"/>
      <c r="P75" s="3"/>
    </row>
    <row r="76" spans="1:16" x14ac:dyDescent="0.25">
      <c r="D76" s="1"/>
      <c r="E76" s="1"/>
      <c r="L76" s="2"/>
      <c r="M76" s="4"/>
      <c r="O76" s="3"/>
      <c r="P76" s="3"/>
    </row>
    <row r="77" spans="1:16" x14ac:dyDescent="0.25">
      <c r="A77" t="s">
        <v>80</v>
      </c>
      <c r="D77" s="1"/>
      <c r="E77" s="1"/>
      <c r="L77" s="2"/>
      <c r="M77" s="4"/>
      <c r="O77" s="3"/>
      <c r="P77" s="3"/>
    </row>
    <row r="78" spans="1:16" x14ac:dyDescent="0.25">
      <c r="D78" s="1"/>
      <c r="E78" s="1"/>
      <c r="L78" s="2"/>
      <c r="M78" s="4"/>
      <c r="O78" s="3"/>
      <c r="P78" s="3"/>
    </row>
    <row r="79" spans="1:16" x14ac:dyDescent="0.25">
      <c r="A79" t="s">
        <v>306</v>
      </c>
      <c r="D79" s="1"/>
      <c r="E79" s="1"/>
      <c r="L79" s="2"/>
      <c r="M79" s="4"/>
      <c r="O79" s="3"/>
      <c r="P79" s="3"/>
    </row>
    <row r="80" spans="1:16" x14ac:dyDescent="0.25">
      <c r="A80" t="s">
        <v>323</v>
      </c>
      <c r="D80" s="1"/>
      <c r="E80" s="1"/>
      <c r="L80" s="2"/>
      <c r="M80" s="4"/>
      <c r="O80" s="3"/>
      <c r="P80" s="3"/>
    </row>
    <row r="81" spans="1:16" x14ac:dyDescent="0.25">
      <c r="A81" t="s">
        <v>83</v>
      </c>
      <c r="D81" s="1"/>
      <c r="E81" s="1"/>
      <c r="L81" s="2"/>
      <c r="M81" s="4"/>
      <c r="O81" s="3"/>
      <c r="P81" s="3"/>
    </row>
    <row r="82" spans="1:16" x14ac:dyDescent="0.25">
      <c r="A82" t="s">
        <v>324</v>
      </c>
      <c r="D82" s="1"/>
      <c r="E82" s="1"/>
      <c r="L82" s="2"/>
      <c r="M82" s="4"/>
      <c r="O82" s="3"/>
      <c r="P82" s="3"/>
    </row>
    <row r="83" spans="1:16" x14ac:dyDescent="0.25">
      <c r="A83" t="s">
        <v>325</v>
      </c>
      <c r="D83" s="1"/>
      <c r="E83" s="1"/>
      <c r="L83" s="2"/>
      <c r="M83" s="4"/>
      <c r="O83" s="3"/>
      <c r="P83" s="3"/>
    </row>
    <row r="84" spans="1:16" x14ac:dyDescent="0.25">
      <c r="B84" t="s">
        <v>326</v>
      </c>
      <c r="D84" s="1"/>
      <c r="E84" s="1"/>
      <c r="L84" s="2"/>
      <c r="M84" s="4"/>
      <c r="O84" s="3"/>
      <c r="P84" s="3"/>
    </row>
    <row r="85" spans="1:16" x14ac:dyDescent="0.25">
      <c r="B85" t="s">
        <v>327</v>
      </c>
      <c r="D85" s="1"/>
      <c r="E85" s="1"/>
      <c r="L85" s="2"/>
      <c r="M85" s="4"/>
      <c r="O85" s="3"/>
      <c r="P85" s="3"/>
    </row>
    <row r="86" spans="1:16" x14ac:dyDescent="0.25">
      <c r="A86" t="s">
        <v>328</v>
      </c>
      <c r="D86" s="1"/>
      <c r="E86" s="1"/>
      <c r="L86" s="2"/>
      <c r="M86" s="4"/>
      <c r="O86" s="3"/>
      <c r="P86" s="3"/>
    </row>
    <row r="87" spans="1:16" x14ac:dyDescent="0.25">
      <c r="B87" t="s">
        <v>329</v>
      </c>
      <c r="D87" s="1"/>
      <c r="E87" s="1"/>
      <c r="L87" s="2"/>
      <c r="M87" s="4"/>
      <c r="O87" s="3"/>
      <c r="P87" s="3"/>
    </row>
    <row r="88" spans="1:16" x14ac:dyDescent="0.25">
      <c r="D88" s="1"/>
      <c r="E88" s="1"/>
      <c r="L88" s="2"/>
      <c r="M88" s="4"/>
      <c r="O88" s="3"/>
      <c r="P88" s="3"/>
    </row>
    <row r="89" spans="1:16" x14ac:dyDescent="0.25">
      <c r="A89" t="s">
        <v>330</v>
      </c>
      <c r="D89" s="1"/>
      <c r="E89" s="1"/>
      <c r="L89" s="2"/>
      <c r="M89" s="4"/>
      <c r="O89" s="3"/>
      <c r="P89" s="3"/>
    </row>
    <row r="90" spans="1:16" x14ac:dyDescent="0.25">
      <c r="A90" t="s">
        <v>83</v>
      </c>
      <c r="D90" s="1"/>
      <c r="E90" s="1"/>
      <c r="L90" s="2"/>
      <c r="M90" s="4"/>
      <c r="O90" s="3"/>
      <c r="P90" s="3"/>
    </row>
    <row r="91" spans="1:16" x14ac:dyDescent="0.25">
      <c r="A91" t="s">
        <v>331</v>
      </c>
      <c r="D91" s="1"/>
      <c r="E91" s="1"/>
      <c r="L91" s="2"/>
      <c r="M91" s="4"/>
      <c r="O91" s="3"/>
      <c r="P91" s="3"/>
    </row>
    <row r="92" spans="1:16" x14ac:dyDescent="0.25">
      <c r="A92" t="s">
        <v>332</v>
      </c>
      <c r="D92" s="1"/>
      <c r="E92" s="1"/>
      <c r="L92" s="2"/>
      <c r="M92" s="4"/>
      <c r="O92" s="3"/>
      <c r="P92" s="3"/>
    </row>
    <row r="93" spans="1:16" x14ac:dyDescent="0.25">
      <c r="B93" t="s">
        <v>86</v>
      </c>
      <c r="D93" s="1"/>
      <c r="E93" s="1"/>
      <c r="L93" s="2"/>
      <c r="M93" s="4"/>
      <c r="O93" s="3"/>
      <c r="P93" s="3"/>
    </row>
    <row r="94" spans="1:16" x14ac:dyDescent="0.25">
      <c r="B94" t="s">
        <v>333</v>
      </c>
      <c r="D94" s="1"/>
      <c r="E94" s="1"/>
      <c r="L94" s="2"/>
      <c r="M94" s="4"/>
      <c r="O94" s="3"/>
      <c r="P94" s="3"/>
    </row>
    <row r="95" spans="1:16" x14ac:dyDescent="0.25">
      <c r="A95" t="s">
        <v>334</v>
      </c>
      <c r="D95" s="1"/>
      <c r="E95" s="1"/>
      <c r="L95" s="2"/>
      <c r="M95" s="4"/>
      <c r="O95" s="3"/>
      <c r="P95" s="3"/>
    </row>
    <row r="96" spans="1:16" x14ac:dyDescent="0.25">
      <c r="B96" t="s">
        <v>335</v>
      </c>
      <c r="D96" s="1"/>
      <c r="E96" s="1"/>
      <c r="L96" s="2"/>
      <c r="M96" s="4"/>
      <c r="O96" s="3"/>
      <c r="P96" s="3"/>
    </row>
    <row r="97" spans="1:16" x14ac:dyDescent="0.25">
      <c r="B97" t="s">
        <v>336</v>
      </c>
      <c r="D97" s="1"/>
      <c r="E97" s="1"/>
      <c r="L97" s="2"/>
      <c r="M97" s="4"/>
      <c r="O97" s="3"/>
      <c r="P97" s="3"/>
    </row>
    <row r="98" spans="1:16" x14ac:dyDescent="0.25">
      <c r="A98" t="s">
        <v>295</v>
      </c>
      <c r="D98" s="1"/>
      <c r="E98" s="1"/>
      <c r="L98" s="2"/>
      <c r="M98" s="4"/>
      <c r="O98" s="3"/>
      <c r="P98" s="3"/>
    </row>
    <row r="99" spans="1:16" x14ac:dyDescent="0.25">
      <c r="A99" t="s">
        <v>81</v>
      </c>
      <c r="D99" s="1"/>
      <c r="E99" s="1"/>
      <c r="L99" s="2"/>
      <c r="M99" s="4"/>
      <c r="O99" s="3"/>
      <c r="P99" s="3"/>
    </row>
    <row r="100" spans="1:16" x14ac:dyDescent="0.25">
      <c r="A100" t="s">
        <v>82</v>
      </c>
      <c r="D100" s="1"/>
      <c r="E100" s="1"/>
      <c r="L100" s="2"/>
      <c r="M100" s="4"/>
      <c r="O100" s="3"/>
      <c r="P100" s="3"/>
    </row>
    <row r="101" spans="1:16" x14ac:dyDescent="0.25">
      <c r="B101" t="s">
        <v>83</v>
      </c>
      <c r="D101" s="1"/>
      <c r="E101" s="1"/>
      <c r="L101" s="2"/>
      <c r="M101" s="4"/>
      <c r="O101" s="3"/>
      <c r="P101" s="3"/>
    </row>
    <row r="102" spans="1:16" x14ac:dyDescent="0.25">
      <c r="B102" t="s">
        <v>84</v>
      </c>
      <c r="D102" s="1"/>
      <c r="E102" s="1"/>
      <c r="L102" s="2"/>
      <c r="M102" s="4"/>
      <c r="O102" s="3"/>
      <c r="P102" s="3"/>
    </row>
    <row r="103" spans="1:16" x14ac:dyDescent="0.25">
      <c r="B103" t="s">
        <v>85</v>
      </c>
      <c r="D103" s="1"/>
      <c r="E103" s="1"/>
      <c r="L103" s="2"/>
      <c r="M103" s="4"/>
      <c r="O103" s="3"/>
      <c r="P103" s="3"/>
    </row>
    <row r="104" spans="1:16" x14ac:dyDescent="0.25">
      <c r="C104" t="s">
        <v>86</v>
      </c>
      <c r="D104" s="1"/>
      <c r="E104" s="1"/>
      <c r="L104" s="2"/>
      <c r="M104" s="4"/>
      <c r="O104" s="3"/>
      <c r="P104" s="3"/>
    </row>
    <row r="105" spans="1:16" x14ac:dyDescent="0.25">
      <c r="B105" t="s">
        <v>87</v>
      </c>
      <c r="D105" s="1"/>
      <c r="E105" s="1"/>
      <c r="L105" s="2"/>
      <c r="M105" s="4"/>
      <c r="O105" s="3"/>
      <c r="P105" s="3"/>
    </row>
    <row r="106" spans="1:16" x14ac:dyDescent="0.25">
      <c r="C106" t="s">
        <v>88</v>
      </c>
      <c r="D106" s="1"/>
      <c r="E106" s="1"/>
      <c r="L106" s="2"/>
      <c r="M106" s="4"/>
      <c r="O106" s="3"/>
      <c r="P106" s="3"/>
    </row>
    <row r="107" spans="1:16" x14ac:dyDescent="0.25">
      <c r="C107" t="s">
        <v>89</v>
      </c>
      <c r="D107" s="1"/>
      <c r="E107" s="1"/>
      <c r="L107" s="2"/>
      <c r="M107" s="4"/>
      <c r="O107" s="3"/>
      <c r="P107" s="3"/>
    </row>
    <row r="108" spans="1:16" x14ac:dyDescent="0.25">
      <c r="C108" t="s">
        <v>90</v>
      </c>
      <c r="D108" s="1"/>
      <c r="E108" s="1"/>
      <c r="L108" s="2"/>
      <c r="M108" s="4"/>
      <c r="O108" s="3"/>
      <c r="P108" s="3"/>
    </row>
    <row r="109" spans="1:16" x14ac:dyDescent="0.25">
      <c r="C109" t="s">
        <v>91</v>
      </c>
      <c r="D109" s="1"/>
      <c r="E109" s="1"/>
      <c r="L109" s="2"/>
      <c r="M109" s="4"/>
      <c r="O109" s="3"/>
      <c r="P109" s="3"/>
    </row>
    <row r="110" spans="1:16" x14ac:dyDescent="0.25">
      <c r="D110" s="1" t="s">
        <v>216</v>
      </c>
      <c r="E110" s="1"/>
      <c r="L110" s="2"/>
      <c r="M110" s="4"/>
      <c r="O110" s="3"/>
      <c r="P110" s="3"/>
    </row>
    <row r="111" spans="1:16" x14ac:dyDescent="0.25">
      <c r="D111" s="1" t="s">
        <v>92</v>
      </c>
      <c r="E111" s="1"/>
      <c r="L111" s="2"/>
      <c r="M111" s="4"/>
      <c r="O111" s="3"/>
      <c r="P111" s="3"/>
    </row>
    <row r="112" spans="1:16" x14ac:dyDescent="0.25">
      <c r="D112" s="1" t="s">
        <v>93</v>
      </c>
      <c r="E112" s="1"/>
      <c r="L112" s="2"/>
      <c r="M112" s="4"/>
      <c r="O112" s="3"/>
      <c r="P112" s="3"/>
    </row>
    <row r="113" spans="1:16" x14ac:dyDescent="0.25">
      <c r="C113" t="s">
        <v>94</v>
      </c>
      <c r="D113" s="1"/>
      <c r="E113" s="1"/>
      <c r="L113" s="2"/>
      <c r="M113" s="4"/>
      <c r="O113" s="3"/>
      <c r="P113" s="3"/>
    </row>
    <row r="114" spans="1:16" x14ac:dyDescent="0.25">
      <c r="D114" s="1"/>
      <c r="E114" s="1"/>
      <c r="L114" s="2"/>
      <c r="M114" s="4"/>
      <c r="O114" s="3"/>
      <c r="P114" s="3"/>
    </row>
    <row r="115" spans="1:16" x14ac:dyDescent="0.25">
      <c r="A115" t="e" cm="1">
        <f t="array" aca="1" ref="A115" ca="1">--Modified:Han(6/23/21) - Added UploadDate</f>
        <v>#NAME?</v>
      </c>
      <c r="D115" s="1"/>
      <c r="E115" s="1"/>
      <c r="L115" s="2"/>
      <c r="M115" s="4"/>
      <c r="O115" s="3"/>
      <c r="P115" s="3"/>
    </row>
    <row r="116" spans="1:16" x14ac:dyDescent="0.25">
      <c r="A116" t="s">
        <v>95</v>
      </c>
      <c r="D116" s="1"/>
      <c r="E116" s="1"/>
      <c r="L116" s="2"/>
      <c r="M116" s="4"/>
      <c r="O116" s="3"/>
      <c r="P116" s="3"/>
    </row>
    <row r="117" spans="1:16" x14ac:dyDescent="0.25">
      <c r="A117" t="s">
        <v>96</v>
      </c>
      <c r="D117" s="1"/>
      <c r="E117" s="1"/>
      <c r="L117" s="2"/>
      <c r="M117" s="4"/>
      <c r="O117" s="3"/>
      <c r="P117" s="3"/>
    </row>
    <row r="118" spans="1:16" x14ac:dyDescent="0.25">
      <c r="D118" s="1"/>
      <c r="E118" s="1"/>
      <c r="L118" s="2"/>
      <c r="M118" s="4"/>
      <c r="O118" s="3"/>
      <c r="P118" s="3"/>
    </row>
    <row r="119" spans="1:16" x14ac:dyDescent="0.25">
      <c r="A119" t="e" cm="1">
        <f t="array" ref="A119">--Temp table to save</f>
        <v>#NAME?</v>
      </c>
      <c r="D119" s="1"/>
      <c r="E119" s="1"/>
      <c r="L119" s="2"/>
      <c r="M119" s="4"/>
      <c r="O119" s="3"/>
      <c r="P119" s="3"/>
    </row>
    <row r="120" spans="1:16" x14ac:dyDescent="0.25">
      <c r="A120" t="s">
        <v>97</v>
      </c>
      <c r="D120" s="1"/>
      <c r="E120" s="1"/>
      <c r="L120" s="2"/>
      <c r="M120" s="4"/>
      <c r="O120" s="3"/>
      <c r="P120" s="3"/>
    </row>
    <row r="121" spans="1:16" x14ac:dyDescent="0.25">
      <c r="A121" t="e" cm="1">
        <f t="array" aca="1" ref="A121" ca="1">--Modified:Han(9/14/22) - Added MType</f>
        <v>#NAME?</v>
      </c>
      <c r="D121" s="1"/>
      <c r="E121" s="1"/>
      <c r="L121" s="2"/>
      <c r="M121" s="4"/>
      <c r="O121" s="3"/>
      <c r="P121" s="3"/>
    </row>
    <row r="122" spans="1:16" x14ac:dyDescent="0.25">
      <c r="A122" t="s">
        <v>98</v>
      </c>
      <c r="D122" s="1"/>
      <c r="E122" s="1"/>
      <c r="L122" s="2"/>
      <c r="M122" s="4"/>
      <c r="O122" s="3"/>
      <c r="P122" s="3"/>
    </row>
    <row r="123" spans="1:16" x14ac:dyDescent="0.25">
      <c r="A123" t="s">
        <v>217</v>
      </c>
      <c r="D123" s="1"/>
      <c r="E123" s="1"/>
      <c r="L123" s="2"/>
      <c r="M123" s="4"/>
      <c r="O123" s="3"/>
      <c r="P123" s="3"/>
    </row>
    <row r="124" spans="1:16" x14ac:dyDescent="0.25">
      <c r="A124" t="s">
        <v>99</v>
      </c>
      <c r="D124" s="1"/>
      <c r="E124" s="1"/>
      <c r="L124" s="2"/>
      <c r="M124" s="4"/>
      <c r="O124" s="3"/>
      <c r="P124" s="3"/>
    </row>
    <row r="125" spans="1:16" x14ac:dyDescent="0.25">
      <c r="B125" t="s">
        <v>100</v>
      </c>
      <c r="D125" s="1"/>
      <c r="E125" s="1"/>
      <c r="L125" s="2"/>
      <c r="M125" s="4"/>
      <c r="O125" s="3"/>
      <c r="P125" s="3"/>
    </row>
    <row r="126" spans="1:16" x14ac:dyDescent="0.25">
      <c r="B126" t="s">
        <v>101</v>
      </c>
      <c r="D126" s="1"/>
      <c r="E126" s="1"/>
      <c r="L126" s="2"/>
      <c r="M126" s="4"/>
      <c r="O126" s="3"/>
      <c r="P126" s="3"/>
    </row>
    <row r="127" spans="1:16" x14ac:dyDescent="0.25">
      <c r="B127" t="s">
        <v>102</v>
      </c>
      <c r="D127" s="1"/>
      <c r="E127" s="1"/>
      <c r="L127" s="2"/>
      <c r="M127" s="4"/>
      <c r="O127" s="3"/>
      <c r="P127" s="3"/>
    </row>
    <row r="128" spans="1:16" x14ac:dyDescent="0.25">
      <c r="B128" t="s">
        <v>218</v>
      </c>
      <c r="D128" s="1"/>
      <c r="E128" s="1"/>
      <c r="L128" s="2"/>
      <c r="M128" s="4"/>
      <c r="O128" s="3"/>
      <c r="P128" s="3"/>
    </row>
    <row r="129" spans="1:16" x14ac:dyDescent="0.25">
      <c r="D129" s="1"/>
      <c r="E129" s="1"/>
      <c r="L129" s="2"/>
      <c r="M129" s="4"/>
      <c r="O129" s="3"/>
      <c r="P129" s="3"/>
    </row>
    <row r="130" spans="1:16" x14ac:dyDescent="0.25">
      <c r="A130" t="s">
        <v>103</v>
      </c>
      <c r="D130" s="1"/>
      <c r="E130" s="1"/>
      <c r="L130" s="2"/>
      <c r="M130" s="4"/>
      <c r="O130" s="3"/>
      <c r="P130" s="3"/>
    </row>
    <row r="131" spans="1:16" x14ac:dyDescent="0.25">
      <c r="A131" t="s">
        <v>104</v>
      </c>
      <c r="D131" s="1"/>
      <c r="E131" s="1"/>
      <c r="L131" s="2"/>
      <c r="M131" s="4"/>
      <c r="O131" s="3"/>
      <c r="P131" s="3"/>
    </row>
    <row r="132" spans="1:16" x14ac:dyDescent="0.25">
      <c r="A132" t="e" cm="1">
        <f t="array" aca="1" ref="A132" ca="1">--Modified:Han(8/14/18) - Added _xlfn.SINGLE(TitleID)</f>
        <v>#NAME?</v>
      </c>
      <c r="D132" s="1"/>
      <c r="E132" s="1"/>
      <c r="L132" s="2"/>
      <c r="M132" s="4"/>
      <c r="O132" s="3"/>
      <c r="P132" s="3"/>
    </row>
    <row r="133" spans="1:16" x14ac:dyDescent="0.25">
      <c r="A133" t="e" cm="1">
        <f t="array" aca="1" ref="A133" ca="1">--Modified:Han(7/26/18) - updated the condition of OfficeID with LocID</f>
        <v>#NAME?</v>
      </c>
      <c r="D133" s="1"/>
      <c r="E133" s="1"/>
      <c r="L133" s="2"/>
      <c r="M133" s="4"/>
      <c r="O133" s="3"/>
      <c r="P133" s="3"/>
    </row>
    <row r="134" spans="1:16" x14ac:dyDescent="0.25">
      <c r="A134" t="e" cm="1">
        <f t="array" aca="1" ref="A134" ca="1">--Modified:Han(7/25/18) - updated with new parameters, _xlfn.SINGLE(OfficeID and _xlfn.SINGLE(SalesLineID))</f>
        <v>#NAME?</v>
      </c>
      <c r="D134" s="1"/>
      <c r="E134" s="1"/>
      <c r="L134" s="2"/>
      <c r="M134" s="4"/>
      <c r="O134" s="3"/>
      <c r="P134" s="3"/>
    </row>
    <row r="135" spans="1:16" x14ac:dyDescent="0.25">
      <c r="A135" t="s">
        <v>105</v>
      </c>
      <c r="D135" s="1"/>
      <c r="E135" s="1"/>
      <c r="L135" s="2"/>
      <c r="M135" s="4"/>
      <c r="O135" s="3"/>
      <c r="P135" s="3"/>
    </row>
    <row r="136" spans="1:16" x14ac:dyDescent="0.25">
      <c r="A136" t="s">
        <v>106</v>
      </c>
      <c r="D136" s="1"/>
      <c r="E136" s="1"/>
      <c r="L136" s="2"/>
      <c r="M136" s="4"/>
      <c r="O136" s="3"/>
      <c r="P136" s="3"/>
    </row>
    <row r="137" spans="1:16" x14ac:dyDescent="0.25">
      <c r="A137" t="e" cm="1">
        <f t="array" aca="1" ref="A137" ca="1">--Modified:Han(6/23/21) - Added _xlfn.SINGLE(UploadDate)</f>
        <v>#NAME?</v>
      </c>
      <c r="D137" s="1"/>
      <c r="E137" s="1"/>
      <c r="L137" s="2"/>
      <c r="M137" s="4"/>
      <c r="O137" s="3"/>
      <c r="P137" s="3"/>
    </row>
    <row r="138" spans="1:16" x14ac:dyDescent="0.25">
      <c r="A138" t="e" cm="1">
        <f t="array" aca="1" ref="A138" ca="1">--Modified:Han(6/25/21) - Added WFH condition, Cal.EarningsCode</f>
        <v>#NAME?</v>
      </c>
      <c r="D138" s="1"/>
      <c r="E138" s="1"/>
      <c r="L138" s="2"/>
      <c r="M138" s="4"/>
      <c r="O138" s="3"/>
      <c r="P138" s="3"/>
    </row>
    <row r="139" spans="1:16" x14ac:dyDescent="0.25">
      <c r="D139" s="1"/>
      <c r="E139" s="1"/>
      <c r="L139" s="2"/>
      <c r="M139" s="4"/>
      <c r="O139" s="3"/>
      <c r="P139" s="3"/>
    </row>
    <row r="140" spans="1:16" x14ac:dyDescent="0.25">
      <c r="A140" t="e" cm="1">
        <f t="array" aca="1" ref="A140" ca="1">--Modified:Han(9/2/22) - Added table alias, ET</f>
        <v>#NAME?</v>
      </c>
      <c r="D140" s="1"/>
      <c r="E140" s="1"/>
      <c r="L140" s="2"/>
      <c r="M140" s="4"/>
      <c r="O140" s="3"/>
      <c r="P140" s="3"/>
    </row>
    <row r="141" spans="1:16" x14ac:dyDescent="0.25">
      <c r="A141" t="e" cm="1">
        <f t="array" aca="1" ref="A141" ca="1">--Modified:Han(9/12/22) - Added CAL2 alias</f>
        <v>#NAME?</v>
      </c>
      <c r="D141" s="1"/>
      <c r="E141" s="1"/>
      <c r="L141" s="2"/>
      <c r="M141" s="4"/>
      <c r="O141" s="3"/>
      <c r="P141" s="3"/>
    </row>
    <row r="142" spans="1:16" x14ac:dyDescent="0.25">
      <c r="A142" t="e" cm="1">
        <f t="array" aca="1" ref="A142" ca="1">--Modified:Han(9/13/22) - replaced whole SQL with new one below along with CAL2 alias</f>
        <v>#NAME?</v>
      </c>
      <c r="D142" s="1"/>
      <c r="E142" s="1"/>
      <c r="L142" s="2"/>
      <c r="M142" s="4"/>
      <c r="O142" s="3"/>
      <c r="P142" s="3"/>
    </row>
    <row r="143" spans="1:16" x14ac:dyDescent="0.25">
      <c r="A143" t="s">
        <v>222</v>
      </c>
      <c r="D143" s="1"/>
      <c r="E143" s="1"/>
      <c r="L143" s="2"/>
      <c r="M143" s="4"/>
      <c r="O143" s="3"/>
      <c r="P143" s="3"/>
    </row>
    <row r="144" spans="1:16" x14ac:dyDescent="0.25">
      <c r="A144" t="s">
        <v>111</v>
      </c>
      <c r="D144" s="1"/>
      <c r="E144" s="1"/>
      <c r="L144" s="2"/>
      <c r="M144" s="4"/>
      <c r="O144" s="3"/>
      <c r="P144" s="3"/>
    </row>
    <row r="145" spans="1:16" x14ac:dyDescent="0.25">
      <c r="A145" t="s">
        <v>112</v>
      </c>
      <c r="D145" s="1"/>
      <c r="E145" s="1"/>
      <c r="L145" s="2"/>
      <c r="M145" s="4"/>
      <c r="O145" s="3"/>
      <c r="P145" s="3"/>
    </row>
    <row r="146" spans="1:16" x14ac:dyDescent="0.25">
      <c r="B146" t="s">
        <v>223</v>
      </c>
      <c r="D146" s="1"/>
      <c r="E146" s="1"/>
      <c r="L146" s="2"/>
      <c r="M146" s="4"/>
      <c r="O146" s="3"/>
      <c r="P146" s="3"/>
    </row>
    <row r="147" spans="1:16" x14ac:dyDescent="0.25">
      <c r="B147" t="s">
        <v>224</v>
      </c>
      <c r="D147" s="1"/>
      <c r="E147" s="1"/>
      <c r="L147" s="2"/>
      <c r="M147" s="4"/>
      <c r="O147" s="3"/>
      <c r="P147" s="3"/>
    </row>
    <row r="148" spans="1:16" x14ac:dyDescent="0.25">
      <c r="D148" s="1"/>
      <c r="E148" s="1"/>
      <c r="L148" s="2"/>
      <c r="M148" s="4"/>
      <c r="O148" s="3"/>
      <c r="P148" s="3"/>
    </row>
    <row r="149" spans="1:16" x14ac:dyDescent="0.25">
      <c r="B149" t="s">
        <v>219</v>
      </c>
      <c r="D149" s="1"/>
      <c r="E149" s="1"/>
      <c r="L149" s="2"/>
      <c r="M149" s="4"/>
      <c r="O149" s="3"/>
      <c r="P149" s="3"/>
    </row>
    <row r="150" spans="1:16" x14ac:dyDescent="0.25">
      <c r="D150" s="1"/>
      <c r="E150" s="1"/>
      <c r="L150" s="2"/>
      <c r="M150" s="4"/>
      <c r="O150" s="3"/>
      <c r="P150" s="3"/>
    </row>
    <row r="151" spans="1:16" x14ac:dyDescent="0.25">
      <c r="B151" t="s">
        <v>220</v>
      </c>
    </row>
    <row r="152" spans="1:16" x14ac:dyDescent="0.25">
      <c r="B152" t="s">
        <v>225</v>
      </c>
    </row>
    <row r="153" spans="1:16" x14ac:dyDescent="0.25">
      <c r="B153" t="s">
        <v>122</v>
      </c>
    </row>
    <row r="154" spans="1:16" x14ac:dyDescent="0.25">
      <c r="B154" t="s">
        <v>226</v>
      </c>
    </row>
    <row r="155" spans="1:16" x14ac:dyDescent="0.25">
      <c r="B155" t="s">
        <v>123</v>
      </c>
    </row>
    <row r="156" spans="1:16" x14ac:dyDescent="0.25">
      <c r="B156" t="s">
        <v>124</v>
      </c>
    </row>
    <row r="157" spans="1:16" x14ac:dyDescent="0.25">
      <c r="B157" t="s">
        <v>125</v>
      </c>
    </row>
    <row r="158" spans="1:16" x14ac:dyDescent="0.25">
      <c r="B158" t="s">
        <v>227</v>
      </c>
    </row>
    <row r="159" spans="1:16" x14ac:dyDescent="0.25">
      <c r="B159" t="s">
        <v>228</v>
      </c>
    </row>
    <row r="160" spans="1:16" x14ac:dyDescent="0.25">
      <c r="A160" t="e" cm="1">
        <f t="array" aca="1" ref="A160" ca="1">--from EMS.dbo.ADP_Calendar Cal with(NOLOCK)</f>
        <v>#NAME?</v>
      </c>
    </row>
    <row r="161" spans="1:3" x14ac:dyDescent="0.25">
      <c r="A161" t="s">
        <v>129</v>
      </c>
    </row>
    <row r="162" spans="1:3" x14ac:dyDescent="0.25">
      <c r="B162" t="s">
        <v>130</v>
      </c>
    </row>
    <row r="163" spans="1:3" x14ac:dyDescent="0.25">
      <c r="B163" t="s">
        <v>131</v>
      </c>
    </row>
    <row r="164" spans="1:3" x14ac:dyDescent="0.25">
      <c r="B164" t="s">
        <v>132</v>
      </c>
    </row>
    <row r="165" spans="1:3" x14ac:dyDescent="0.25">
      <c r="B165" t="s">
        <v>221</v>
      </c>
    </row>
    <row r="166" spans="1:3" x14ac:dyDescent="0.25">
      <c r="A166" t="s">
        <v>134</v>
      </c>
    </row>
    <row r="167" spans="1:3" x14ac:dyDescent="0.25">
      <c r="B167" t="s">
        <v>136</v>
      </c>
    </row>
    <row r="168" spans="1:3" x14ac:dyDescent="0.25">
      <c r="B168" t="s">
        <v>137</v>
      </c>
    </row>
    <row r="169" spans="1:3" x14ac:dyDescent="0.25">
      <c r="B169" t="s">
        <v>337</v>
      </c>
    </row>
    <row r="170" spans="1:3" x14ac:dyDescent="0.25">
      <c r="B170" t="s">
        <v>72</v>
      </c>
      <c r="C170" t="s">
        <v>230</v>
      </c>
    </row>
    <row r="172" spans="1:3" x14ac:dyDescent="0.25">
      <c r="A172" t="s">
        <v>231</v>
      </c>
    </row>
    <row r="173" spans="1:3" x14ac:dyDescent="0.25">
      <c r="A173" t="s">
        <v>111</v>
      </c>
    </row>
    <row r="174" spans="1:3" x14ac:dyDescent="0.25">
      <c r="A174" t="s">
        <v>140</v>
      </c>
    </row>
    <row r="175" spans="1:3" x14ac:dyDescent="0.25">
      <c r="B175" t="s">
        <v>232</v>
      </c>
    </row>
    <row r="176" spans="1:3" x14ac:dyDescent="0.25">
      <c r="B176" t="s">
        <v>233</v>
      </c>
    </row>
    <row r="177" spans="1:3" x14ac:dyDescent="0.25">
      <c r="B177" t="s">
        <v>234</v>
      </c>
    </row>
    <row r="178" spans="1:3" x14ac:dyDescent="0.25">
      <c r="B178" t="s">
        <v>235</v>
      </c>
    </row>
    <row r="179" spans="1:3" x14ac:dyDescent="0.25">
      <c r="B179" t="s">
        <v>236</v>
      </c>
    </row>
    <row r="180" spans="1:3" x14ac:dyDescent="0.25">
      <c r="B180" t="s">
        <v>143</v>
      </c>
    </row>
    <row r="181" spans="1:3" x14ac:dyDescent="0.25">
      <c r="B181" t="s">
        <v>237</v>
      </c>
    </row>
    <row r="182" spans="1:3" x14ac:dyDescent="0.25">
      <c r="B182" t="s">
        <v>145</v>
      </c>
    </row>
    <row r="183" spans="1:3" x14ac:dyDescent="0.25">
      <c r="B183" t="s">
        <v>238</v>
      </c>
    </row>
    <row r="184" spans="1:3" x14ac:dyDescent="0.25">
      <c r="B184" t="s">
        <v>239</v>
      </c>
    </row>
    <row r="185" spans="1:3" x14ac:dyDescent="0.25">
      <c r="A185" t="s">
        <v>149</v>
      </c>
    </row>
    <row r="186" spans="1:3" x14ac:dyDescent="0.25">
      <c r="B186" t="e" cm="1">
        <f t="array" aca="1" ref="B186" ca="1">--Direct20KA_Dev.dbo.ACT_ActivityTable A with(NOLOCK)</f>
        <v>#NAME?</v>
      </c>
    </row>
    <row r="187" spans="1:3" x14ac:dyDescent="0.25">
      <c r="B187" t="s">
        <v>240</v>
      </c>
    </row>
    <row r="188" spans="1:3" x14ac:dyDescent="0.25">
      <c r="C188" t="s">
        <v>241</v>
      </c>
    </row>
    <row r="189" spans="1:3" x14ac:dyDescent="0.25">
      <c r="B189" t="s">
        <v>151</v>
      </c>
    </row>
    <row r="190" spans="1:3" x14ac:dyDescent="0.25">
      <c r="B190" t="s">
        <v>152</v>
      </c>
    </row>
    <row r="191" spans="1:3" x14ac:dyDescent="0.25">
      <c r="B191" t="s">
        <v>153</v>
      </c>
    </row>
    <row r="192" spans="1:3" x14ac:dyDescent="0.25">
      <c r="B192" t="s">
        <v>242</v>
      </c>
    </row>
    <row r="193" spans="1:3" x14ac:dyDescent="0.25">
      <c r="B193" t="s">
        <v>154</v>
      </c>
    </row>
    <row r="194" spans="1:3" x14ac:dyDescent="0.25">
      <c r="A194" t="s">
        <v>243</v>
      </c>
    </row>
    <row r="195" spans="1:3" x14ac:dyDescent="0.25">
      <c r="B195" t="s">
        <v>244</v>
      </c>
    </row>
    <row r="196" spans="1:3" x14ac:dyDescent="0.25">
      <c r="C196" t="s">
        <v>245</v>
      </c>
    </row>
    <row r="197" spans="1:3" x14ac:dyDescent="0.25">
      <c r="A197" t="s">
        <v>246</v>
      </c>
    </row>
    <row r="198" spans="1:3" x14ac:dyDescent="0.25">
      <c r="A198" t="s">
        <v>338</v>
      </c>
    </row>
    <row r="199" spans="1:3" x14ac:dyDescent="0.25">
      <c r="A199" t="s">
        <v>140</v>
      </c>
    </row>
    <row r="200" spans="1:3" x14ac:dyDescent="0.25">
      <c r="B200" t="s">
        <v>141</v>
      </c>
    </row>
    <row r="201" spans="1:3" x14ac:dyDescent="0.25">
      <c r="B201" t="s">
        <v>117</v>
      </c>
    </row>
    <row r="202" spans="1:3" x14ac:dyDescent="0.25">
      <c r="B202" t="s">
        <v>142</v>
      </c>
    </row>
    <row r="203" spans="1:3" x14ac:dyDescent="0.25">
      <c r="B203" t="s">
        <v>233</v>
      </c>
    </row>
    <row r="204" spans="1:3" x14ac:dyDescent="0.25">
      <c r="B204" t="s">
        <v>339</v>
      </c>
    </row>
    <row r="205" spans="1:3" x14ac:dyDescent="0.25">
      <c r="B205" t="s">
        <v>340</v>
      </c>
    </row>
    <row r="206" spans="1:3" x14ac:dyDescent="0.25">
      <c r="C206" t="s">
        <v>341</v>
      </c>
    </row>
    <row r="207" spans="1:3" x14ac:dyDescent="0.25">
      <c r="B207" t="s">
        <v>342</v>
      </c>
    </row>
    <row r="208" spans="1:3" x14ac:dyDescent="0.25">
      <c r="B208" t="s">
        <v>343</v>
      </c>
    </row>
    <row r="209" spans="1:3" x14ac:dyDescent="0.25">
      <c r="B209" t="s">
        <v>344</v>
      </c>
    </row>
    <row r="210" spans="1:3" x14ac:dyDescent="0.25">
      <c r="C210" t="s">
        <v>345</v>
      </c>
    </row>
    <row r="211" spans="1:3" x14ac:dyDescent="0.25">
      <c r="B211" t="s">
        <v>346</v>
      </c>
    </row>
    <row r="212" spans="1:3" x14ac:dyDescent="0.25">
      <c r="B212" t="s">
        <v>347</v>
      </c>
    </row>
    <row r="213" spans="1:3" x14ac:dyDescent="0.25">
      <c r="B213" t="s">
        <v>143</v>
      </c>
    </row>
    <row r="214" spans="1:3" x14ac:dyDescent="0.25">
      <c r="B214" t="s">
        <v>144</v>
      </c>
    </row>
    <row r="215" spans="1:3" x14ac:dyDescent="0.25">
      <c r="B215" t="s">
        <v>145</v>
      </c>
    </row>
    <row r="216" spans="1:3" x14ac:dyDescent="0.25">
      <c r="B216" t="s">
        <v>146</v>
      </c>
    </row>
    <row r="217" spans="1:3" x14ac:dyDescent="0.25">
      <c r="B217" t="s">
        <v>147</v>
      </c>
    </row>
    <row r="218" spans="1:3" x14ac:dyDescent="0.25">
      <c r="B218" t="s">
        <v>148</v>
      </c>
    </row>
    <row r="219" spans="1:3" x14ac:dyDescent="0.25">
      <c r="B219" t="s">
        <v>348</v>
      </c>
    </row>
    <row r="220" spans="1:3" x14ac:dyDescent="0.25">
      <c r="A220" t="s">
        <v>149</v>
      </c>
    </row>
    <row r="221" spans="1:3" x14ac:dyDescent="0.25">
      <c r="B221" t="e" cm="1">
        <f t="array" aca="1" ref="B221" ca="1">--Direct20KA_Dev.dbo.ACT_ActivityTable A with(NOLOCK)</f>
        <v>#NAME?</v>
      </c>
    </row>
    <row r="222" spans="1:3" x14ac:dyDescent="0.25">
      <c r="B222" t="s">
        <v>150</v>
      </c>
    </row>
    <row r="223" spans="1:3" x14ac:dyDescent="0.25">
      <c r="B223" t="s">
        <v>151</v>
      </c>
    </row>
    <row r="224" spans="1:3" x14ac:dyDescent="0.25">
      <c r="B224" t="s">
        <v>152</v>
      </c>
    </row>
    <row r="225" spans="1:2" x14ac:dyDescent="0.25">
      <c r="B225" t="s">
        <v>153</v>
      </c>
    </row>
    <row r="226" spans="1:2" x14ac:dyDescent="0.25">
      <c r="B226" t="s">
        <v>154</v>
      </c>
    </row>
    <row r="227" spans="1:2" x14ac:dyDescent="0.25">
      <c r="A227" t="s">
        <v>155</v>
      </c>
    </row>
    <row r="228" spans="1:2" x14ac:dyDescent="0.25">
      <c r="B228" t="s">
        <v>156</v>
      </c>
    </row>
    <row r="229" spans="1:2" x14ac:dyDescent="0.25">
      <c r="B229" t="s">
        <v>157</v>
      </c>
    </row>
    <row r="230" spans="1:2" x14ac:dyDescent="0.25">
      <c r="B230" t="s">
        <v>158</v>
      </c>
    </row>
    <row r="231" spans="1:2" x14ac:dyDescent="0.25">
      <c r="B231" t="s">
        <v>349</v>
      </c>
    </row>
    <row r="232" spans="1:2" x14ac:dyDescent="0.25">
      <c r="B232" t="s">
        <v>350</v>
      </c>
    </row>
    <row r="233" spans="1:2" x14ac:dyDescent="0.25">
      <c r="B233" t="s">
        <v>351</v>
      </c>
    </row>
    <row r="234" spans="1:2" x14ac:dyDescent="0.25">
      <c r="A234" t="s">
        <v>352</v>
      </c>
    </row>
    <row r="235" spans="1:2" x14ac:dyDescent="0.25">
      <c r="B235" t="s">
        <v>353</v>
      </c>
    </row>
    <row r="236" spans="1:2" x14ac:dyDescent="0.25">
      <c r="B236" t="s">
        <v>354</v>
      </c>
    </row>
    <row r="237" spans="1:2" x14ac:dyDescent="0.25">
      <c r="B237" t="s">
        <v>355</v>
      </c>
    </row>
    <row r="238" spans="1:2" x14ac:dyDescent="0.25">
      <c r="A238" t="s">
        <v>159</v>
      </c>
    </row>
    <row r="239" spans="1:2" x14ac:dyDescent="0.25">
      <c r="A239" t="s">
        <v>295</v>
      </c>
    </row>
    <row r="241" spans="1:3" x14ac:dyDescent="0.25">
      <c r="A241" t="s">
        <v>356</v>
      </c>
    </row>
    <row r="242" spans="1:3" x14ac:dyDescent="0.25">
      <c r="A242" t="s">
        <v>112</v>
      </c>
    </row>
    <row r="243" spans="1:3" x14ac:dyDescent="0.25">
      <c r="B243" t="s">
        <v>113</v>
      </c>
    </row>
    <row r="244" spans="1:3" x14ac:dyDescent="0.25">
      <c r="B244" t="s">
        <v>114</v>
      </c>
    </row>
    <row r="245" spans="1:3" x14ac:dyDescent="0.25">
      <c r="B245" t="s">
        <v>115</v>
      </c>
    </row>
    <row r="246" spans="1:3" x14ac:dyDescent="0.25">
      <c r="B246" t="s">
        <v>116</v>
      </c>
    </row>
    <row r="247" spans="1:3" x14ac:dyDescent="0.25">
      <c r="B247" t="s">
        <v>357</v>
      </c>
    </row>
    <row r="248" spans="1:3" x14ac:dyDescent="0.25">
      <c r="B248" t="s">
        <v>117</v>
      </c>
    </row>
    <row r="249" spans="1:3" x14ac:dyDescent="0.25">
      <c r="B249" t="s">
        <v>118</v>
      </c>
    </row>
    <row r="250" spans="1:3" x14ac:dyDescent="0.25">
      <c r="B250" t="s">
        <v>119</v>
      </c>
    </row>
    <row r="251" spans="1:3" x14ac:dyDescent="0.25">
      <c r="B251" t="s">
        <v>120</v>
      </c>
    </row>
    <row r="253" spans="1:3" x14ac:dyDescent="0.25">
      <c r="B253" t="s">
        <v>358</v>
      </c>
    </row>
    <row r="254" spans="1:3" x14ac:dyDescent="0.25">
      <c r="B254" t="s">
        <v>359</v>
      </c>
    </row>
    <row r="255" spans="1:3" x14ac:dyDescent="0.25">
      <c r="C255" t="s">
        <v>360</v>
      </c>
    </row>
    <row r="256" spans="1:3" x14ac:dyDescent="0.25">
      <c r="B256" t="s">
        <v>361</v>
      </c>
    </row>
    <row r="257" spans="1:3" x14ac:dyDescent="0.25">
      <c r="B257" t="s">
        <v>362</v>
      </c>
    </row>
    <row r="258" spans="1:3" x14ac:dyDescent="0.25">
      <c r="C258" t="s">
        <v>363</v>
      </c>
    </row>
    <row r="260" spans="1:3" x14ac:dyDescent="0.25">
      <c r="B260" t="s">
        <v>364</v>
      </c>
    </row>
    <row r="261" spans="1:3" x14ac:dyDescent="0.25">
      <c r="B261" t="s">
        <v>365</v>
      </c>
    </row>
    <row r="262" spans="1:3" x14ac:dyDescent="0.25">
      <c r="B262" t="s">
        <v>121</v>
      </c>
    </row>
    <row r="263" spans="1:3" x14ac:dyDescent="0.25">
      <c r="B263" t="s">
        <v>122</v>
      </c>
    </row>
    <row r="264" spans="1:3" x14ac:dyDescent="0.25">
      <c r="B264" t="s">
        <v>226</v>
      </c>
    </row>
    <row r="265" spans="1:3" x14ac:dyDescent="0.25">
      <c r="B265" t="s">
        <v>123</v>
      </c>
    </row>
    <row r="266" spans="1:3" x14ac:dyDescent="0.25">
      <c r="B266" t="s">
        <v>124</v>
      </c>
    </row>
    <row r="267" spans="1:3" x14ac:dyDescent="0.25">
      <c r="B267" t="s">
        <v>125</v>
      </c>
    </row>
    <row r="268" spans="1:3" x14ac:dyDescent="0.25">
      <c r="B268" t="s">
        <v>126</v>
      </c>
    </row>
    <row r="269" spans="1:3" x14ac:dyDescent="0.25">
      <c r="B269" t="s">
        <v>127</v>
      </c>
    </row>
    <row r="270" spans="1:3" x14ac:dyDescent="0.25">
      <c r="B270" t="s">
        <v>128</v>
      </c>
    </row>
    <row r="271" spans="1:3" x14ac:dyDescent="0.25">
      <c r="B271" t="s">
        <v>366</v>
      </c>
    </row>
    <row r="272" spans="1:3" x14ac:dyDescent="0.25">
      <c r="A272" t="e" cm="1">
        <f t="array" aca="1" ref="A272" ca="1">--from EMS.dbo.ADP_Calendar Cal with(NOLOCK)</f>
        <v>#NAME?</v>
      </c>
    </row>
    <row r="273" spans="1:3" x14ac:dyDescent="0.25">
      <c r="A273" t="s">
        <v>129</v>
      </c>
    </row>
    <row r="274" spans="1:3" x14ac:dyDescent="0.25">
      <c r="B274" t="s">
        <v>130</v>
      </c>
    </row>
    <row r="275" spans="1:3" x14ac:dyDescent="0.25">
      <c r="B275" t="s">
        <v>131</v>
      </c>
    </row>
    <row r="276" spans="1:3" x14ac:dyDescent="0.25">
      <c r="B276" t="s">
        <v>367</v>
      </c>
    </row>
    <row r="277" spans="1:3" x14ac:dyDescent="0.25">
      <c r="B277" t="s">
        <v>72</v>
      </c>
      <c r="C277" t="s">
        <v>368</v>
      </c>
    </row>
    <row r="278" spans="1:3" x14ac:dyDescent="0.25">
      <c r="B278" t="s">
        <v>132</v>
      </c>
    </row>
    <row r="279" spans="1:3" x14ac:dyDescent="0.25">
      <c r="C279" t="s">
        <v>133</v>
      </c>
    </row>
    <row r="280" spans="1:3" x14ac:dyDescent="0.25">
      <c r="B280" t="e" cm="1">
        <f t="array" aca="1" ref="B280" ca="1">--LEFT JOIN ems.dbo.Card_SFUpload UPL with(NOLOCK) ON UPL.DateOff = Cal.CalendarDate and UPL.EmployeeID = CAL.EmployeeID</f>
        <v>#NAME?</v>
      </c>
    </row>
    <row r="281" spans="1:3" x14ac:dyDescent="0.25">
      <c r="A281" t="s">
        <v>134</v>
      </c>
    </row>
    <row r="282" spans="1:3" x14ac:dyDescent="0.25">
      <c r="B282" t="s">
        <v>135</v>
      </c>
    </row>
    <row r="283" spans="1:3" x14ac:dyDescent="0.25">
      <c r="B283" t="s">
        <v>136</v>
      </c>
    </row>
    <row r="284" spans="1:3" x14ac:dyDescent="0.25">
      <c r="B284" t="s">
        <v>137</v>
      </c>
    </row>
    <row r="285" spans="1:3" x14ac:dyDescent="0.25">
      <c r="B285" t="s">
        <v>229</v>
      </c>
    </row>
    <row r="286" spans="1:3" x14ac:dyDescent="0.25">
      <c r="C286" t="s">
        <v>230</v>
      </c>
    </row>
    <row r="287" spans="1:3" x14ac:dyDescent="0.25">
      <c r="A287" t="s">
        <v>295</v>
      </c>
    </row>
    <row r="289" spans="1:2" x14ac:dyDescent="0.25">
      <c r="B289" t="s">
        <v>369</v>
      </c>
    </row>
    <row r="290" spans="1:2" x14ac:dyDescent="0.25">
      <c r="B290" t="s">
        <v>370</v>
      </c>
    </row>
    <row r="291" spans="1:2" x14ac:dyDescent="0.25">
      <c r="B291" t="s">
        <v>371</v>
      </c>
    </row>
    <row r="292" spans="1:2" x14ac:dyDescent="0.25">
      <c r="B292" t="s">
        <v>372</v>
      </c>
    </row>
    <row r="293" spans="1:2" x14ac:dyDescent="0.25">
      <c r="A293" t="s">
        <v>373</v>
      </c>
    </row>
    <row r="294" spans="1:2" x14ac:dyDescent="0.25">
      <c r="B294" t="s">
        <v>374</v>
      </c>
    </row>
    <row r="295" spans="1:2" x14ac:dyDescent="0.25">
      <c r="B295" t="s">
        <v>375</v>
      </c>
    </row>
    <row r="296" spans="1:2" x14ac:dyDescent="0.25">
      <c r="B296" t="s">
        <v>376</v>
      </c>
    </row>
    <row r="297" spans="1:2" x14ac:dyDescent="0.25">
      <c r="B297" t="s">
        <v>355</v>
      </c>
    </row>
    <row r="299" spans="1:2" x14ac:dyDescent="0.25">
      <c r="A299" t="e" cm="1">
        <f t="array" aca="1" ref="A299" ca="1">--Modified:Han(11/8/19) - Added _xlfn.SINGLE(AdminEmpTab)</f>
        <v>#NAME?</v>
      </c>
    </row>
    <row r="300" spans="1:2" x14ac:dyDescent="0.25">
      <c r="A300" t="e" cm="1">
        <f t="array" aca="1" ref="A300" ca="1">--Modified:Han(6/3/19) - Added Sales Calls, Only WHEN _xlfn.SINGLE(UserID is Sales)</f>
        <v>#NAME?</v>
      </c>
    </row>
    <row r="301" spans="1:2" x14ac:dyDescent="0.25">
      <c r="A301" t="s">
        <v>138</v>
      </c>
    </row>
    <row r="302" spans="1:2" x14ac:dyDescent="0.25">
      <c r="A302" t="s">
        <v>377</v>
      </c>
    </row>
    <row r="303" spans="1:2" x14ac:dyDescent="0.25">
      <c r="A303" t="e" cm="1">
        <f t="array" aca="1" ref="A303" ca="1">--Modified:Han(8/31/22) - Updates with new table, Direct20KA_DEV.dbo.KA_ACT_ActivityTable_forCAL</f>
        <v>#NAME?</v>
      </c>
    </row>
    <row r="306" spans="1:3" x14ac:dyDescent="0.25">
      <c r="A306" t="e" cm="1">
        <f t="array" aca="1" ref="A306" ca="1">--Modified:Han(8/22/22) - Added Time-Punch</f>
        <v>#NAME?</v>
      </c>
    </row>
    <row r="307" spans="1:3" x14ac:dyDescent="0.25">
      <c r="A307" t="s">
        <v>378</v>
      </c>
    </row>
    <row r="308" spans="1:3" x14ac:dyDescent="0.25">
      <c r="A308" t="s">
        <v>107</v>
      </c>
    </row>
    <row r="309" spans="1:3" x14ac:dyDescent="0.25">
      <c r="B309" t="s">
        <v>108</v>
      </c>
      <c r="C309" t="s">
        <v>200</v>
      </c>
    </row>
    <row r="310" spans="1:3" x14ac:dyDescent="0.25">
      <c r="A310" t="s">
        <v>379</v>
      </c>
    </row>
    <row r="311" spans="1:3" x14ac:dyDescent="0.25">
      <c r="B311" t="s">
        <v>380</v>
      </c>
    </row>
    <row r="312" spans="1:3" x14ac:dyDescent="0.25">
      <c r="B312" t="s">
        <v>381</v>
      </c>
    </row>
    <row r="313" spans="1:3" x14ac:dyDescent="0.25">
      <c r="B313" t="s">
        <v>382</v>
      </c>
    </row>
    <row r="314" spans="1:3" x14ac:dyDescent="0.25">
      <c r="B314" t="s">
        <v>383</v>
      </c>
    </row>
    <row r="315" spans="1:3" x14ac:dyDescent="0.25">
      <c r="B315" t="s">
        <v>384</v>
      </c>
    </row>
    <row r="316" spans="1:3" x14ac:dyDescent="0.25">
      <c r="C316" t="s">
        <v>385</v>
      </c>
    </row>
    <row r="317" spans="1:3" x14ac:dyDescent="0.25">
      <c r="B317" t="s">
        <v>386</v>
      </c>
    </row>
    <row r="318" spans="1:3" x14ac:dyDescent="0.25">
      <c r="B318" t="s">
        <v>387</v>
      </c>
    </row>
    <row r="319" spans="1:3" x14ac:dyDescent="0.25">
      <c r="C319" t="s">
        <v>388</v>
      </c>
    </row>
    <row r="320" spans="1:3" x14ac:dyDescent="0.25">
      <c r="B320" t="s">
        <v>389</v>
      </c>
    </row>
    <row r="321" spans="1:2" x14ac:dyDescent="0.25">
      <c r="B321" t="s">
        <v>390</v>
      </c>
    </row>
    <row r="322" spans="1:2" x14ac:dyDescent="0.25">
      <c r="B322" t="s">
        <v>391</v>
      </c>
    </row>
    <row r="323" spans="1:2" x14ac:dyDescent="0.25">
      <c r="B323" t="s">
        <v>392</v>
      </c>
    </row>
    <row r="324" spans="1:2" x14ac:dyDescent="0.25">
      <c r="B324" t="s">
        <v>393</v>
      </c>
    </row>
    <row r="325" spans="1:2" x14ac:dyDescent="0.25">
      <c r="B325" t="s">
        <v>394</v>
      </c>
    </row>
    <row r="326" spans="1:2" x14ac:dyDescent="0.25">
      <c r="B326" t="s">
        <v>395</v>
      </c>
    </row>
    <row r="327" spans="1:2" x14ac:dyDescent="0.25">
      <c r="B327" t="s">
        <v>396</v>
      </c>
    </row>
    <row r="329" spans="1:2" x14ac:dyDescent="0.25">
      <c r="A329" t="s">
        <v>397</v>
      </c>
    </row>
    <row r="330" spans="1:2" x14ac:dyDescent="0.25">
      <c r="B330" t="s">
        <v>398</v>
      </c>
    </row>
    <row r="331" spans="1:2" x14ac:dyDescent="0.25">
      <c r="B331" t="s">
        <v>399</v>
      </c>
    </row>
    <row r="332" spans="1:2" x14ac:dyDescent="0.25">
      <c r="A332" t="s">
        <v>134</v>
      </c>
    </row>
    <row r="333" spans="1:2" x14ac:dyDescent="0.25">
      <c r="B333" t="s">
        <v>400</v>
      </c>
    </row>
    <row r="334" spans="1:2" x14ac:dyDescent="0.25">
      <c r="B334" t="s">
        <v>401</v>
      </c>
    </row>
    <row r="335" spans="1:2" x14ac:dyDescent="0.25">
      <c r="B335" t="s">
        <v>402</v>
      </c>
    </row>
    <row r="336" spans="1:2" x14ac:dyDescent="0.25">
      <c r="B336" t="s">
        <v>403</v>
      </c>
    </row>
    <row r="337" spans="1:3" x14ac:dyDescent="0.25">
      <c r="C337" t="s">
        <v>404</v>
      </c>
    </row>
    <row r="338" spans="1:3" x14ac:dyDescent="0.25">
      <c r="B338" t="s">
        <v>405</v>
      </c>
    </row>
    <row r="339" spans="1:3" x14ac:dyDescent="0.25">
      <c r="B339" t="s">
        <v>406</v>
      </c>
    </row>
    <row r="340" spans="1:3" x14ac:dyDescent="0.25">
      <c r="B340" t="s">
        <v>369</v>
      </c>
    </row>
    <row r="341" spans="1:3" x14ac:dyDescent="0.25">
      <c r="B341" t="s">
        <v>371</v>
      </c>
    </row>
    <row r="342" spans="1:3" x14ac:dyDescent="0.25">
      <c r="B342" t="s">
        <v>407</v>
      </c>
    </row>
    <row r="343" spans="1:3" x14ac:dyDescent="0.25">
      <c r="A343" t="s">
        <v>408</v>
      </c>
    </row>
    <row r="344" spans="1:3" x14ac:dyDescent="0.25">
      <c r="B344" t="s">
        <v>409</v>
      </c>
    </row>
    <row r="345" spans="1:3" x14ac:dyDescent="0.25">
      <c r="B345" t="s">
        <v>410</v>
      </c>
    </row>
    <row r="346" spans="1:3" x14ac:dyDescent="0.25">
      <c r="B346" t="s">
        <v>376</v>
      </c>
    </row>
    <row r="347" spans="1:3" x14ac:dyDescent="0.25">
      <c r="B347" t="s">
        <v>355</v>
      </c>
    </row>
    <row r="348" spans="1:3" x14ac:dyDescent="0.25">
      <c r="A348" t="e" cm="1">
        <f t="array" aca="1" ref="A348" ca="1">--Modified:Han(8/22/22) - Moved after Time-Punch info</f>
        <v>#NAME?</v>
      </c>
    </row>
    <row r="349" spans="1:3" x14ac:dyDescent="0.25">
      <c r="A349" t="s">
        <v>295</v>
      </c>
    </row>
    <row r="350" spans="1:3" x14ac:dyDescent="0.25">
      <c r="A350" t="s">
        <v>160</v>
      </c>
    </row>
    <row r="351" spans="1:3" x14ac:dyDescent="0.25">
      <c r="A351" t="e" cm="1">
        <f t="array" ref="A351">--UOD (Sales)</f>
        <v>#NAME?</v>
      </c>
    </row>
    <row r="352" spans="1:3" x14ac:dyDescent="0.25">
      <c r="A352" t="s">
        <v>107</v>
      </c>
    </row>
    <row r="353" spans="1:3" x14ac:dyDescent="0.25">
      <c r="B353" t="s">
        <v>108</v>
      </c>
      <c r="C353" t="s">
        <v>247</v>
      </c>
    </row>
    <row r="354" spans="1:3" x14ac:dyDescent="0.25">
      <c r="A354" t="s">
        <v>248</v>
      </c>
    </row>
    <row r="355" spans="1:3" x14ac:dyDescent="0.25">
      <c r="B355" t="s">
        <v>249</v>
      </c>
    </row>
    <row r="356" spans="1:3" x14ac:dyDescent="0.25">
      <c r="B356" t="s">
        <v>161</v>
      </c>
    </row>
    <row r="357" spans="1:3" x14ac:dyDescent="0.25">
      <c r="B357" t="s">
        <v>250</v>
      </c>
    </row>
    <row r="358" spans="1:3" x14ac:dyDescent="0.25">
      <c r="A358" t="s">
        <v>162</v>
      </c>
    </row>
    <row r="359" spans="1:3" x14ac:dyDescent="0.25">
      <c r="B359" t="s">
        <v>163</v>
      </c>
    </row>
    <row r="360" spans="1:3" x14ac:dyDescent="0.25">
      <c r="B360" t="s">
        <v>164</v>
      </c>
    </row>
    <row r="361" spans="1:3" x14ac:dyDescent="0.25">
      <c r="B361" t="s">
        <v>251</v>
      </c>
    </row>
    <row r="362" spans="1:3" x14ac:dyDescent="0.25">
      <c r="A362" t="s">
        <v>165</v>
      </c>
    </row>
    <row r="363" spans="1:3" x14ac:dyDescent="0.25">
      <c r="B363" t="s">
        <v>252</v>
      </c>
    </row>
    <row r="364" spans="1:3" x14ac:dyDescent="0.25">
      <c r="A364" t="s">
        <v>411</v>
      </c>
    </row>
    <row r="365" spans="1:3" x14ac:dyDescent="0.25">
      <c r="A365" t="s">
        <v>412</v>
      </c>
    </row>
    <row r="366" spans="1:3" x14ac:dyDescent="0.25">
      <c r="B366" t="s">
        <v>161</v>
      </c>
    </row>
    <row r="367" spans="1:3" x14ac:dyDescent="0.25">
      <c r="B367" t="s">
        <v>413</v>
      </c>
    </row>
    <row r="368" spans="1:3" x14ac:dyDescent="0.25">
      <c r="A368" t="s">
        <v>162</v>
      </c>
    </row>
    <row r="369" spans="1:3" x14ac:dyDescent="0.25">
      <c r="B369" t="s">
        <v>163</v>
      </c>
    </row>
    <row r="370" spans="1:3" x14ac:dyDescent="0.25">
      <c r="B370" t="s">
        <v>164</v>
      </c>
    </row>
    <row r="371" spans="1:3" x14ac:dyDescent="0.25">
      <c r="A371" t="s">
        <v>165</v>
      </c>
    </row>
    <row r="372" spans="1:3" x14ac:dyDescent="0.25">
      <c r="B372" t="s">
        <v>109</v>
      </c>
    </row>
    <row r="373" spans="1:3" x14ac:dyDescent="0.25">
      <c r="C373" t="s">
        <v>110</v>
      </c>
    </row>
    <row r="374" spans="1:3" x14ac:dyDescent="0.25">
      <c r="A374" t="s">
        <v>295</v>
      </c>
    </row>
    <row r="377" spans="1:3" x14ac:dyDescent="0.25">
      <c r="A377" t="e" cm="1">
        <f t="array" aca="1" ref="A377" ca="1">--Modified:Han(8/25/22) - Added custom entry through the Keyence Calendar</f>
        <v>#NAME?</v>
      </c>
    </row>
    <row r="378" spans="1:3" x14ac:dyDescent="0.25">
      <c r="A378" t="e" cm="1">
        <f t="array" aca="1" ref="A378" ca="1">--Modified:Han(9/1/22) - Updates ON event type and Moved before OFFICE/WFH following</f>
        <v>#NAME?</v>
      </c>
    </row>
    <row r="379" spans="1:3" x14ac:dyDescent="0.25">
      <c r="A379" t="s">
        <v>166</v>
      </c>
    </row>
    <row r="380" spans="1:3" x14ac:dyDescent="0.25">
      <c r="A380" t="e" cm="1">
        <f t="array" aca="1" ref="A380" ca="1">--Modified:Han(9/8/22) - Added Cal for multiple days</f>
        <v>#NAME?</v>
      </c>
    </row>
    <row r="381" spans="1:3" x14ac:dyDescent="0.25">
      <c r="A381" t="s">
        <v>253</v>
      </c>
    </row>
    <row r="382" spans="1:3" x14ac:dyDescent="0.25">
      <c r="A382" t="s">
        <v>107</v>
      </c>
    </row>
    <row r="383" spans="1:3" x14ac:dyDescent="0.25">
      <c r="B383" t="s">
        <v>108</v>
      </c>
      <c r="C383" t="s">
        <v>247</v>
      </c>
    </row>
    <row r="384" spans="1:3" x14ac:dyDescent="0.25">
      <c r="A384" t="s">
        <v>167</v>
      </c>
    </row>
    <row r="385" spans="1:3" x14ac:dyDescent="0.25">
      <c r="B385" t="s">
        <v>254</v>
      </c>
    </row>
    <row r="386" spans="1:3" x14ac:dyDescent="0.25">
      <c r="B386" t="s">
        <v>255</v>
      </c>
    </row>
    <row r="387" spans="1:3" x14ac:dyDescent="0.25">
      <c r="A387" t="s">
        <v>256</v>
      </c>
    </row>
    <row r="388" spans="1:3" x14ac:dyDescent="0.25">
      <c r="C388" t="s">
        <v>257</v>
      </c>
    </row>
    <row r="389" spans="1:3" x14ac:dyDescent="0.25">
      <c r="B389" t="s">
        <v>258</v>
      </c>
    </row>
    <row r="390" spans="1:3" x14ac:dyDescent="0.25">
      <c r="A390" t="s">
        <v>168</v>
      </c>
    </row>
    <row r="391" spans="1:3" x14ac:dyDescent="0.25">
      <c r="B391" t="s">
        <v>169</v>
      </c>
    </row>
    <row r="392" spans="1:3" x14ac:dyDescent="0.25">
      <c r="B392" t="s">
        <v>259</v>
      </c>
    </row>
    <row r="393" spans="1:3" x14ac:dyDescent="0.25">
      <c r="B393" t="s">
        <v>260</v>
      </c>
    </row>
    <row r="394" spans="1:3" x14ac:dyDescent="0.25">
      <c r="B394" t="s">
        <v>261</v>
      </c>
    </row>
    <row r="395" spans="1:3" x14ac:dyDescent="0.25">
      <c r="A395" t="s">
        <v>262</v>
      </c>
    </row>
    <row r="396" spans="1:3" x14ac:dyDescent="0.25">
      <c r="B396" t="s">
        <v>263</v>
      </c>
    </row>
    <row r="397" spans="1:3" x14ac:dyDescent="0.25">
      <c r="A397" t="s">
        <v>369</v>
      </c>
    </row>
    <row r="398" spans="1:3" x14ac:dyDescent="0.25">
      <c r="A398" t="s">
        <v>107</v>
      </c>
    </row>
    <row r="399" spans="1:3" x14ac:dyDescent="0.25">
      <c r="B399" t="s">
        <v>108</v>
      </c>
      <c r="C399" t="s">
        <v>200</v>
      </c>
    </row>
    <row r="400" spans="1:3" x14ac:dyDescent="0.25">
      <c r="A400" t="s">
        <v>167</v>
      </c>
    </row>
    <row r="401" spans="1:3" x14ac:dyDescent="0.25">
      <c r="B401" t="s">
        <v>254</v>
      </c>
    </row>
    <row r="402" spans="1:3" x14ac:dyDescent="0.25">
      <c r="B402" t="s">
        <v>414</v>
      </c>
    </row>
    <row r="403" spans="1:3" x14ac:dyDescent="0.25">
      <c r="B403" t="s">
        <v>415</v>
      </c>
    </row>
    <row r="404" spans="1:3" x14ac:dyDescent="0.25">
      <c r="C404" t="s">
        <v>416</v>
      </c>
    </row>
    <row r="405" spans="1:3" x14ac:dyDescent="0.25">
      <c r="B405" t="s">
        <v>417</v>
      </c>
    </row>
    <row r="406" spans="1:3" x14ac:dyDescent="0.25">
      <c r="C406" t="s">
        <v>418</v>
      </c>
    </row>
    <row r="407" spans="1:3" x14ac:dyDescent="0.25">
      <c r="B407" t="s">
        <v>419</v>
      </c>
    </row>
    <row r="408" spans="1:3" x14ac:dyDescent="0.25">
      <c r="A408" t="s">
        <v>420</v>
      </c>
    </row>
    <row r="409" spans="1:3" x14ac:dyDescent="0.25">
      <c r="B409" t="e">
        <f ca="1">--CAST(E.EventStart as Date), CAST(E.EventEnd as Date)</f>
        <v>#NAME?</v>
      </c>
    </row>
    <row r="410" spans="1:3" x14ac:dyDescent="0.25">
      <c r="B410" t="s">
        <v>421</v>
      </c>
    </row>
    <row r="411" spans="1:3" x14ac:dyDescent="0.25">
      <c r="A411" t="s">
        <v>168</v>
      </c>
    </row>
    <row r="412" spans="1:3" x14ac:dyDescent="0.25">
      <c r="B412" t="s">
        <v>169</v>
      </c>
    </row>
    <row r="413" spans="1:3" x14ac:dyDescent="0.25">
      <c r="B413" t="s">
        <v>259</v>
      </c>
    </row>
    <row r="414" spans="1:3" x14ac:dyDescent="0.25">
      <c r="B414" t="s">
        <v>422</v>
      </c>
    </row>
    <row r="415" spans="1:3" x14ac:dyDescent="0.25">
      <c r="B415" t="e" cm="1">
        <f t="array" aca="1" ref="B415" ca="1">--JOIN Direct20KA_Dev.dbo.SYS_CalendarTable Cal with(NOLOCK) ON Cal.CalendarDate &gt;= E.EventStart and Cal.CalendarDate &lt;= E.EventEnd</f>
        <v>#NAME?</v>
      </c>
    </row>
    <row r="416" spans="1:3" x14ac:dyDescent="0.25">
      <c r="A416" t="s">
        <v>423</v>
      </c>
    </row>
    <row r="417" spans="1:3" x14ac:dyDescent="0.25">
      <c r="B417" t="e" cm="1">
        <f t="array" aca="1" ref="B417" ca="1">--E.EventEnd Between CAST(_xlfn.SINGLE(StartDate as DATETime)) and CAST(_xlfn.SINGLE(EndDate as DATETime))</f>
        <v>#NAME?</v>
      </c>
    </row>
    <row r="418" spans="1:3" x14ac:dyDescent="0.25">
      <c r="B418" t="s">
        <v>263</v>
      </c>
    </row>
    <row r="419" spans="1:3" x14ac:dyDescent="0.25">
      <c r="A419" t="s">
        <v>295</v>
      </c>
    </row>
    <row r="421" spans="1:3" x14ac:dyDescent="0.25">
      <c r="A421" t="s">
        <v>170</v>
      </c>
    </row>
    <row r="422" spans="1:3" x14ac:dyDescent="0.25">
      <c r="A422" t="s">
        <v>107</v>
      </c>
    </row>
    <row r="423" spans="1:3" x14ac:dyDescent="0.25">
      <c r="B423" t="s">
        <v>108</v>
      </c>
      <c r="C423" t="s">
        <v>247</v>
      </c>
    </row>
    <row r="424" spans="1:3" x14ac:dyDescent="0.25">
      <c r="A424" t="s">
        <v>171</v>
      </c>
    </row>
    <row r="425" spans="1:3" x14ac:dyDescent="0.25">
      <c r="B425" t="s">
        <v>172</v>
      </c>
    </row>
    <row r="426" spans="1:3" x14ac:dyDescent="0.25">
      <c r="B426" t="s">
        <v>173</v>
      </c>
    </row>
    <row r="427" spans="1:3" x14ac:dyDescent="0.25">
      <c r="A427" t="s">
        <v>174</v>
      </c>
    </row>
    <row r="428" spans="1:3" x14ac:dyDescent="0.25">
      <c r="B428" t="s">
        <v>175</v>
      </c>
    </row>
    <row r="429" spans="1:3" x14ac:dyDescent="0.25">
      <c r="B429" t="s">
        <v>264</v>
      </c>
    </row>
    <row r="430" spans="1:3" x14ac:dyDescent="0.25">
      <c r="A430" t="s">
        <v>85</v>
      </c>
    </row>
    <row r="431" spans="1:3" x14ac:dyDescent="0.25">
      <c r="B431" t="s">
        <v>176</v>
      </c>
    </row>
    <row r="432" spans="1:3" x14ac:dyDescent="0.25">
      <c r="B432" t="s">
        <v>177</v>
      </c>
    </row>
    <row r="433" spans="1:3" x14ac:dyDescent="0.25">
      <c r="C433" t="s">
        <v>178</v>
      </c>
    </row>
    <row r="434" spans="1:3" x14ac:dyDescent="0.25">
      <c r="C434" t="s">
        <v>179</v>
      </c>
    </row>
    <row r="435" spans="1:3" x14ac:dyDescent="0.25">
      <c r="B435" t="s">
        <v>180</v>
      </c>
    </row>
    <row r="436" spans="1:3" x14ac:dyDescent="0.25">
      <c r="C436" t="s">
        <v>181</v>
      </c>
    </row>
    <row r="437" spans="1:3" x14ac:dyDescent="0.25">
      <c r="A437" t="s">
        <v>182</v>
      </c>
    </row>
    <row r="438" spans="1:3" x14ac:dyDescent="0.25">
      <c r="B438" t="s">
        <v>183</v>
      </c>
    </row>
    <row r="439" spans="1:3" x14ac:dyDescent="0.25">
      <c r="B439" t="s">
        <v>265</v>
      </c>
    </row>
    <row r="441" spans="1:3" x14ac:dyDescent="0.25">
      <c r="A441" t="s">
        <v>160</v>
      </c>
    </row>
    <row r="442" spans="1:3" x14ac:dyDescent="0.25">
      <c r="A442" t="e" cm="1">
        <f t="array" aca="1" ref="A442" ca="1">--Modified:Han(8/31/22) - OFFICE for SE1 Title</f>
        <v>#NAME?</v>
      </c>
    </row>
    <row r="443" spans="1:3" x14ac:dyDescent="0.25">
      <c r="A443" t="s">
        <v>266</v>
      </c>
    </row>
    <row r="444" spans="1:3" x14ac:dyDescent="0.25">
      <c r="A444" t="s">
        <v>185</v>
      </c>
    </row>
    <row r="445" spans="1:3" x14ac:dyDescent="0.25">
      <c r="A445" t="e" cm="1">
        <f t="array" aca="1" ref="A445" ca="1">--Modified:Han(9/14/22) - Added MType</f>
        <v>#NAME?</v>
      </c>
    </row>
    <row r="446" spans="1:3" x14ac:dyDescent="0.25">
      <c r="A446" t="s">
        <v>107</v>
      </c>
    </row>
    <row r="447" spans="1:3" x14ac:dyDescent="0.25">
      <c r="B447" t="s">
        <v>108</v>
      </c>
      <c r="C447" t="s">
        <v>247</v>
      </c>
    </row>
    <row r="448" spans="1:3" x14ac:dyDescent="0.25">
      <c r="A448" t="s">
        <v>267</v>
      </c>
    </row>
    <row r="449" spans="1:3" x14ac:dyDescent="0.25">
      <c r="B449" t="s">
        <v>187</v>
      </c>
    </row>
    <row r="450" spans="1:3" x14ac:dyDescent="0.25">
      <c r="B450" t="s">
        <v>268</v>
      </c>
    </row>
    <row r="451" spans="1:3" x14ac:dyDescent="0.25">
      <c r="B451" t="s">
        <v>269</v>
      </c>
    </row>
    <row r="452" spans="1:3" x14ac:dyDescent="0.25">
      <c r="B452" t="s">
        <v>270</v>
      </c>
    </row>
    <row r="453" spans="1:3" x14ac:dyDescent="0.25">
      <c r="B453" t="s">
        <v>228</v>
      </c>
    </row>
    <row r="454" spans="1:3" x14ac:dyDescent="0.25">
      <c r="A454" t="s">
        <v>189</v>
      </c>
    </row>
    <row r="455" spans="1:3" x14ac:dyDescent="0.25">
      <c r="B455" t="s">
        <v>190</v>
      </c>
    </row>
    <row r="456" spans="1:3" x14ac:dyDescent="0.25">
      <c r="B456" t="s">
        <v>176</v>
      </c>
    </row>
    <row r="457" spans="1:3" x14ac:dyDescent="0.25">
      <c r="B457" t="s">
        <v>191</v>
      </c>
    </row>
    <row r="458" spans="1:3" x14ac:dyDescent="0.25">
      <c r="B458" t="s">
        <v>271</v>
      </c>
    </row>
    <row r="459" spans="1:3" x14ac:dyDescent="0.25">
      <c r="A459" t="s">
        <v>272</v>
      </c>
    </row>
    <row r="460" spans="1:3" x14ac:dyDescent="0.25">
      <c r="C460" t="s">
        <v>273</v>
      </c>
    </row>
    <row r="461" spans="1:3" x14ac:dyDescent="0.25">
      <c r="A461" t="s">
        <v>424</v>
      </c>
    </row>
    <row r="462" spans="1:3" x14ac:dyDescent="0.25">
      <c r="A462" t="s">
        <v>186</v>
      </c>
    </row>
    <row r="463" spans="1:3" x14ac:dyDescent="0.25">
      <c r="B463" t="s">
        <v>425</v>
      </c>
    </row>
    <row r="464" spans="1:3" x14ac:dyDescent="0.25">
      <c r="B464" t="s">
        <v>187</v>
      </c>
    </row>
    <row r="465" spans="1:4" x14ac:dyDescent="0.25">
      <c r="B465" t="s">
        <v>188</v>
      </c>
    </row>
    <row r="466" spans="1:4" x14ac:dyDescent="0.25">
      <c r="B466" t="s">
        <v>426</v>
      </c>
    </row>
    <row r="467" spans="1:4" x14ac:dyDescent="0.25">
      <c r="B467" t="s">
        <v>269</v>
      </c>
    </row>
    <row r="468" spans="1:4" x14ac:dyDescent="0.25">
      <c r="B468" t="s">
        <v>270</v>
      </c>
    </row>
    <row r="469" spans="1:4" x14ac:dyDescent="0.25">
      <c r="B469" t="s">
        <v>427</v>
      </c>
    </row>
    <row r="470" spans="1:4" x14ac:dyDescent="0.25">
      <c r="A470" t="s">
        <v>189</v>
      </c>
    </row>
    <row r="471" spans="1:4" x14ac:dyDescent="0.25">
      <c r="B471" t="s">
        <v>190</v>
      </c>
    </row>
    <row r="472" spans="1:4" x14ac:dyDescent="0.25">
      <c r="B472" t="s">
        <v>176</v>
      </c>
    </row>
    <row r="473" spans="1:4" x14ac:dyDescent="0.25">
      <c r="B473" t="s">
        <v>191</v>
      </c>
    </row>
    <row r="474" spans="1:4" x14ac:dyDescent="0.25">
      <c r="C474" t="s">
        <v>192</v>
      </c>
    </row>
    <row r="475" spans="1:4" x14ac:dyDescent="0.25">
      <c r="B475" t="s">
        <v>193</v>
      </c>
    </row>
    <row r="476" spans="1:4" x14ac:dyDescent="0.25">
      <c r="A476" t="s">
        <v>194</v>
      </c>
    </row>
    <row r="477" spans="1:4" x14ac:dyDescent="0.25">
      <c r="B477" t="s">
        <v>184</v>
      </c>
    </row>
    <row r="478" spans="1:4" x14ac:dyDescent="0.25">
      <c r="D478" t="s">
        <v>195</v>
      </c>
    </row>
    <row r="479" spans="1:4" x14ac:dyDescent="0.25">
      <c r="A479" t="s">
        <v>295</v>
      </c>
    </row>
    <row r="481" spans="1:3" x14ac:dyDescent="0.25">
      <c r="A481" t="s">
        <v>369</v>
      </c>
    </row>
    <row r="482" spans="1:3" x14ac:dyDescent="0.25">
      <c r="A482" t="s">
        <v>196</v>
      </c>
    </row>
    <row r="483" spans="1:3" x14ac:dyDescent="0.25">
      <c r="A483" t="s">
        <v>428</v>
      </c>
    </row>
    <row r="485" spans="1:3" x14ac:dyDescent="0.25">
      <c r="A485" t="s">
        <v>197</v>
      </c>
    </row>
    <row r="486" spans="1:3" x14ac:dyDescent="0.25">
      <c r="A486" t="s">
        <v>429</v>
      </c>
    </row>
    <row r="487" spans="1:3" x14ac:dyDescent="0.25">
      <c r="A487" t="s">
        <v>198</v>
      </c>
    </row>
    <row r="488" spans="1:3" x14ac:dyDescent="0.25">
      <c r="B488" t="s">
        <v>199</v>
      </c>
    </row>
    <row r="489" spans="1:3" x14ac:dyDescent="0.25">
      <c r="B489" t="s">
        <v>430</v>
      </c>
    </row>
    <row r="490" spans="1:3" x14ac:dyDescent="0.25">
      <c r="A490" t="s">
        <v>431</v>
      </c>
    </row>
    <row r="491" spans="1:3" x14ac:dyDescent="0.25">
      <c r="A491" t="e" cm="1">
        <f t="array" aca="1" ref="A491" ca="1">--Modified:Han(9/14/22) - Added MType</f>
        <v>#NAME?</v>
      </c>
    </row>
    <row r="492" spans="1:3" x14ac:dyDescent="0.25">
      <c r="A492" t="s">
        <v>107</v>
      </c>
    </row>
    <row r="493" spans="1:3" x14ac:dyDescent="0.25">
      <c r="B493" t="s">
        <v>108</v>
      </c>
      <c r="C493" t="s">
        <v>247</v>
      </c>
    </row>
    <row r="494" spans="1:3" x14ac:dyDescent="0.25">
      <c r="A494" t="s">
        <v>201</v>
      </c>
    </row>
    <row r="495" spans="1:3" x14ac:dyDescent="0.25">
      <c r="B495" t="s">
        <v>202</v>
      </c>
    </row>
    <row r="496" spans="1:3" x14ac:dyDescent="0.25">
      <c r="B496" t="s">
        <v>432</v>
      </c>
    </row>
    <row r="497" spans="1:4" x14ac:dyDescent="0.25">
      <c r="C497" t="s">
        <v>203</v>
      </c>
    </row>
    <row r="498" spans="1:4" x14ac:dyDescent="0.25">
      <c r="B498" t="s">
        <v>433</v>
      </c>
    </row>
    <row r="499" spans="1:4" x14ac:dyDescent="0.25">
      <c r="C499" t="s">
        <v>204</v>
      </c>
    </row>
    <row r="500" spans="1:4" x14ac:dyDescent="0.25">
      <c r="B500" t="s">
        <v>205</v>
      </c>
    </row>
    <row r="501" spans="1:4" x14ac:dyDescent="0.25">
      <c r="B501" t="s">
        <v>434</v>
      </c>
    </row>
    <row r="502" spans="1:4" x14ac:dyDescent="0.25">
      <c r="B502" t="s">
        <v>207</v>
      </c>
    </row>
    <row r="503" spans="1:4" x14ac:dyDescent="0.25">
      <c r="B503" t="s">
        <v>435</v>
      </c>
    </row>
    <row r="504" spans="1:4" x14ac:dyDescent="0.25">
      <c r="A504" t="s">
        <v>208</v>
      </c>
    </row>
    <row r="505" spans="1:4" x14ac:dyDescent="0.25">
      <c r="B505" t="s">
        <v>209</v>
      </c>
    </row>
    <row r="506" spans="1:4" x14ac:dyDescent="0.25">
      <c r="B506" t="s">
        <v>210</v>
      </c>
    </row>
    <row r="507" spans="1:4" x14ac:dyDescent="0.25">
      <c r="B507" t="s">
        <v>211</v>
      </c>
    </row>
    <row r="508" spans="1:4" x14ac:dyDescent="0.25">
      <c r="A508" t="s">
        <v>194</v>
      </c>
    </row>
    <row r="509" spans="1:4" x14ac:dyDescent="0.25">
      <c r="B509" t="s">
        <v>184</v>
      </c>
    </row>
    <row r="510" spans="1:4" x14ac:dyDescent="0.25">
      <c r="D510" t="s">
        <v>436</v>
      </c>
    </row>
    <row r="511" spans="1:4" x14ac:dyDescent="0.25">
      <c r="A511" t="s">
        <v>212</v>
      </c>
    </row>
    <row r="512" spans="1:4" x14ac:dyDescent="0.25">
      <c r="A512" t="s">
        <v>295</v>
      </c>
    </row>
    <row r="514" spans="1:3" x14ac:dyDescent="0.25">
      <c r="A514" t="e" cm="1">
        <f t="array" ref="A514">--Return</f>
        <v>#NAME?</v>
      </c>
    </row>
    <row r="515" spans="1:3" x14ac:dyDescent="0.25">
      <c r="A515" t="s">
        <v>369</v>
      </c>
    </row>
    <row r="516" spans="1:3" x14ac:dyDescent="0.25">
      <c r="A516" t="s">
        <v>213</v>
      </c>
    </row>
    <row r="517" spans="1:3" x14ac:dyDescent="0.25">
      <c r="B517" t="s">
        <v>108</v>
      </c>
      <c r="C517" t="s">
        <v>286</v>
      </c>
    </row>
    <row r="518" spans="1:3" x14ac:dyDescent="0.25">
      <c r="A518" t="s">
        <v>214</v>
      </c>
    </row>
    <row r="519" spans="1:3" x14ac:dyDescent="0.25">
      <c r="A519" t="s">
        <v>295</v>
      </c>
    </row>
    <row r="521" spans="1:3" x14ac:dyDescent="0.25">
      <c r="A521" t="e" cm="1">
        <f t="array" ref="A521">--Return grouping By type</f>
        <v>#NAME?</v>
      </c>
    </row>
    <row r="522" spans="1:3" x14ac:dyDescent="0.25">
      <c r="A522" t="e" cm="1">
        <f t="array" aca="1" ref="A522" ca="1">--Modified:Han(9/7/22) - Added CustomEventID, EventStartInFormat, EventEndInFormat, CustomEventComment</f>
        <v>#NAME?</v>
      </c>
    </row>
    <row r="523" spans="1:3" x14ac:dyDescent="0.25">
      <c r="A523" t="s">
        <v>274</v>
      </c>
    </row>
    <row r="524" spans="1:3" x14ac:dyDescent="0.25">
      <c r="B524" t="s">
        <v>275</v>
      </c>
    </row>
    <row r="525" spans="1:3" x14ac:dyDescent="0.25">
      <c r="C525" t="s">
        <v>276</v>
      </c>
    </row>
    <row r="526" spans="1:3" x14ac:dyDescent="0.25">
      <c r="B526" t="s">
        <v>277</v>
      </c>
    </row>
    <row r="527" spans="1:3" x14ac:dyDescent="0.25">
      <c r="C527" t="s">
        <v>278</v>
      </c>
    </row>
    <row r="528" spans="1:3" x14ac:dyDescent="0.25">
      <c r="A528" t="s">
        <v>279</v>
      </c>
      <c r="B528" t="s">
        <v>280</v>
      </c>
    </row>
    <row r="529" spans="1:3" x14ac:dyDescent="0.25">
      <c r="B529" t="s">
        <v>281</v>
      </c>
    </row>
    <row r="530" spans="1:3" x14ac:dyDescent="0.25">
      <c r="B530" t="s">
        <v>282</v>
      </c>
    </row>
    <row r="531" spans="1:3" x14ac:dyDescent="0.25">
      <c r="A531" t="s">
        <v>283</v>
      </c>
    </row>
    <row r="532" spans="1:3" x14ac:dyDescent="0.25">
      <c r="A532" t="s">
        <v>284</v>
      </c>
    </row>
    <row r="533" spans="1:3" x14ac:dyDescent="0.25">
      <c r="A533" t="s">
        <v>285</v>
      </c>
    </row>
    <row r="534" spans="1:3" x14ac:dyDescent="0.25">
      <c r="A534" t="s">
        <v>139</v>
      </c>
    </row>
    <row r="535" spans="1:3" x14ac:dyDescent="0.25">
      <c r="A535" t="s">
        <v>213</v>
      </c>
    </row>
    <row r="536" spans="1:3" x14ac:dyDescent="0.25">
      <c r="B536" t="s">
        <v>108</v>
      </c>
      <c r="C536" t="s">
        <v>286</v>
      </c>
    </row>
    <row r="537" spans="1:3" x14ac:dyDescent="0.25">
      <c r="B537" t="s">
        <v>287</v>
      </c>
    </row>
    <row r="538" spans="1:3" x14ac:dyDescent="0.25">
      <c r="A538" t="s">
        <v>214</v>
      </c>
    </row>
    <row r="539" spans="1:3" x14ac:dyDescent="0.25">
      <c r="A539" t="s">
        <v>288</v>
      </c>
    </row>
    <row r="540" spans="1:3" x14ac:dyDescent="0.25">
      <c r="A540" t="s">
        <v>289</v>
      </c>
    </row>
    <row r="542" spans="1:3" x14ac:dyDescent="0.25">
      <c r="A542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0D921-8E02-4799-8DE1-D1A390FFFC13}">
  <dimension ref="A1:C20"/>
  <sheetViews>
    <sheetView tabSelected="1" workbookViewId="0">
      <selection activeCell="I15" sqref="I15"/>
    </sheetView>
  </sheetViews>
  <sheetFormatPr defaultRowHeight="15" x14ac:dyDescent="0.25"/>
  <sheetData>
    <row r="1" spans="1:3" x14ac:dyDescent="0.25">
      <c r="A1" t="s">
        <v>50</v>
      </c>
    </row>
    <row r="2" spans="1:3" x14ac:dyDescent="0.25">
      <c r="A2" t="s">
        <v>51</v>
      </c>
    </row>
    <row r="4" spans="1:3" x14ac:dyDescent="0.25">
      <c r="A4" t="s">
        <v>52</v>
      </c>
      <c r="B4" t="s">
        <v>53</v>
      </c>
    </row>
    <row r="6" spans="1:3" x14ac:dyDescent="0.25">
      <c r="A6" t="s">
        <v>54</v>
      </c>
      <c r="B6" t="s">
        <v>438</v>
      </c>
    </row>
    <row r="7" spans="1:3" x14ac:dyDescent="0.25">
      <c r="C7" t="s">
        <v>55</v>
      </c>
    </row>
    <row r="8" spans="1:3" x14ac:dyDescent="0.25">
      <c r="C8" t="s">
        <v>56</v>
      </c>
    </row>
    <row r="9" spans="1:3" x14ac:dyDescent="0.25">
      <c r="C9" t="s">
        <v>57</v>
      </c>
    </row>
    <row r="10" spans="1:3" x14ac:dyDescent="0.25">
      <c r="C10" t="s">
        <v>58</v>
      </c>
    </row>
    <row r="11" spans="1:3" x14ac:dyDescent="0.25">
      <c r="C11" t="s">
        <v>59</v>
      </c>
    </row>
    <row r="12" spans="1:3" x14ac:dyDescent="0.25">
      <c r="C12" t="s">
        <v>60</v>
      </c>
    </row>
    <row r="13" spans="1:3" x14ac:dyDescent="0.25">
      <c r="C13" t="s">
        <v>61</v>
      </c>
    </row>
    <row r="14" spans="1:3" x14ac:dyDescent="0.25">
      <c r="C14" t="s">
        <v>62</v>
      </c>
    </row>
    <row r="15" spans="1:3" x14ac:dyDescent="0.25">
      <c r="C15" t="s">
        <v>63</v>
      </c>
    </row>
    <row r="16" spans="1:3" x14ac:dyDescent="0.25">
      <c r="C16" t="s">
        <v>64</v>
      </c>
    </row>
    <row r="18" spans="1:2" x14ac:dyDescent="0.25">
      <c r="A18" t="s">
        <v>65</v>
      </c>
      <c r="B18" t="s">
        <v>66</v>
      </c>
    </row>
    <row r="20" spans="1:2" x14ac:dyDescent="0.25">
      <c r="A20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7BC4C-EF11-4611-9DA5-A9053BEBD2BF}">
  <dimension ref="A1:Q151"/>
  <sheetViews>
    <sheetView workbookViewId="0">
      <selection activeCell="E106" sqref="E106"/>
    </sheetView>
  </sheetViews>
  <sheetFormatPr defaultRowHeight="15" x14ac:dyDescent="0.25"/>
  <cols>
    <col min="4" max="4" width="138" bestFit="1" customWidth="1"/>
    <col min="5" max="5" width="53.42578125" bestFit="1" customWidth="1"/>
    <col min="15" max="15" width="18.42578125" bestFit="1" customWidth="1"/>
    <col min="16" max="16" width="17.5703125" bestFit="1" customWidth="1"/>
  </cols>
  <sheetData>
    <row r="1" spans="1:17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437</v>
      </c>
    </row>
    <row r="2" spans="1:17" x14ac:dyDescent="0.25">
      <c r="A2">
        <v>1</v>
      </c>
      <c r="B2" t="s">
        <v>0</v>
      </c>
      <c r="C2" t="s">
        <v>0</v>
      </c>
      <c r="D2" s="3">
        <v>44998</v>
      </c>
      <c r="E2" s="3">
        <v>44998.499305555553</v>
      </c>
      <c r="F2">
        <v>0</v>
      </c>
      <c r="G2" t="s">
        <v>1</v>
      </c>
      <c r="H2" t="s">
        <v>0</v>
      </c>
      <c r="I2">
        <v>12910</v>
      </c>
      <c r="J2" t="s">
        <v>2</v>
      </c>
      <c r="K2" t="s">
        <v>0</v>
      </c>
      <c r="L2" s="2">
        <v>0.33333333333333331</v>
      </c>
      <c r="M2" s="2">
        <v>0.66666666666666663</v>
      </c>
      <c r="N2">
        <v>0</v>
      </c>
      <c r="O2" s="3">
        <v>44998</v>
      </c>
      <c r="P2" s="3">
        <v>44998.499305555553</v>
      </c>
    </row>
    <row r="3" spans="1:17" x14ac:dyDescent="0.25">
      <c r="A3">
        <v>2</v>
      </c>
      <c r="B3" t="s">
        <v>0</v>
      </c>
      <c r="C3" t="s">
        <v>0</v>
      </c>
      <c r="D3" s="3">
        <v>44998.5</v>
      </c>
      <c r="E3" s="1">
        <v>44998.999305555553</v>
      </c>
      <c r="F3">
        <v>0</v>
      </c>
      <c r="G3" t="s">
        <v>1</v>
      </c>
      <c r="H3" t="s">
        <v>0</v>
      </c>
      <c r="I3">
        <v>12910</v>
      </c>
      <c r="J3" t="s">
        <v>2</v>
      </c>
      <c r="K3" t="s">
        <v>0</v>
      </c>
      <c r="L3" s="2">
        <v>0.33333333333333331</v>
      </c>
      <c r="M3" s="2">
        <v>0.66666666666666663</v>
      </c>
      <c r="N3">
        <v>0</v>
      </c>
      <c r="O3" s="3">
        <v>44998.5</v>
      </c>
      <c r="P3" s="3">
        <v>44998.999305555553</v>
      </c>
    </row>
    <row r="4" spans="1:17" x14ac:dyDescent="0.25">
      <c r="A4">
        <v>3</v>
      </c>
      <c r="B4" t="s">
        <v>0</v>
      </c>
      <c r="C4" t="s">
        <v>0</v>
      </c>
      <c r="D4" s="3">
        <v>44998</v>
      </c>
      <c r="E4" s="1">
        <v>44998.499305555553</v>
      </c>
      <c r="F4">
        <v>0</v>
      </c>
      <c r="G4" t="s">
        <v>1</v>
      </c>
      <c r="H4" t="s">
        <v>0</v>
      </c>
      <c r="I4">
        <v>11471</v>
      </c>
      <c r="J4" t="s">
        <v>3</v>
      </c>
      <c r="K4" t="s">
        <v>0</v>
      </c>
      <c r="L4" s="2">
        <v>0.33333333333333331</v>
      </c>
      <c r="M4" s="2">
        <v>0.66666666666666663</v>
      </c>
      <c r="N4">
        <v>0</v>
      </c>
      <c r="O4" s="3">
        <v>44998</v>
      </c>
      <c r="P4" s="3">
        <v>44998.499305555553</v>
      </c>
    </row>
    <row r="5" spans="1:17" x14ac:dyDescent="0.25">
      <c r="A5">
        <v>4</v>
      </c>
      <c r="B5" t="s">
        <v>0</v>
      </c>
      <c r="C5" t="s">
        <v>0</v>
      </c>
      <c r="D5" s="3">
        <v>44998.5</v>
      </c>
      <c r="E5" s="1">
        <v>44998.999305555553</v>
      </c>
      <c r="F5">
        <v>0</v>
      </c>
      <c r="G5" t="s">
        <v>1</v>
      </c>
      <c r="H5" t="s">
        <v>0</v>
      </c>
      <c r="I5">
        <v>11471</v>
      </c>
      <c r="J5" t="s">
        <v>3</v>
      </c>
      <c r="K5" t="s">
        <v>0</v>
      </c>
      <c r="L5" s="2">
        <v>0.33333333333333331</v>
      </c>
      <c r="M5" s="2">
        <v>0.66666666666666663</v>
      </c>
      <c r="N5">
        <v>0</v>
      </c>
      <c r="O5" s="3">
        <v>44998.5</v>
      </c>
      <c r="P5" s="3">
        <v>44998.999305555553</v>
      </c>
    </row>
    <row r="6" spans="1:17" x14ac:dyDescent="0.25">
      <c r="A6">
        <v>5</v>
      </c>
      <c r="B6" t="s">
        <v>0</v>
      </c>
      <c r="C6" t="s">
        <v>0</v>
      </c>
      <c r="D6" s="3">
        <v>44998</v>
      </c>
      <c r="E6" s="1">
        <v>44998.499305555553</v>
      </c>
      <c r="F6">
        <v>0</v>
      </c>
      <c r="G6" t="s">
        <v>1</v>
      </c>
      <c r="H6" t="s">
        <v>0</v>
      </c>
      <c r="I6">
        <v>11133</v>
      </c>
      <c r="J6" t="s">
        <v>4</v>
      </c>
      <c r="K6" t="s">
        <v>0</v>
      </c>
      <c r="L6" s="2">
        <v>0.33333333333333331</v>
      </c>
      <c r="M6" s="2">
        <v>0.66666666666666663</v>
      </c>
      <c r="N6">
        <v>0</v>
      </c>
      <c r="O6" s="3">
        <v>44998</v>
      </c>
      <c r="P6" s="3">
        <v>44998.499305555553</v>
      </c>
    </row>
    <row r="7" spans="1:17" x14ac:dyDescent="0.25">
      <c r="A7">
        <v>6</v>
      </c>
      <c r="B7" t="s">
        <v>0</v>
      </c>
      <c r="C7" t="s">
        <v>0</v>
      </c>
      <c r="D7" s="1">
        <v>44998.5</v>
      </c>
      <c r="E7" s="1">
        <v>44998.999305555553</v>
      </c>
      <c r="F7">
        <v>0</v>
      </c>
      <c r="G7" t="s">
        <v>1</v>
      </c>
      <c r="H7" t="s">
        <v>0</v>
      </c>
      <c r="I7">
        <v>11133</v>
      </c>
      <c r="J7" t="s">
        <v>4</v>
      </c>
      <c r="K7" t="s">
        <v>0</v>
      </c>
      <c r="L7" s="2">
        <v>0.33333333333333331</v>
      </c>
      <c r="M7" s="2">
        <v>0.66666666666666663</v>
      </c>
      <c r="N7">
        <v>0</v>
      </c>
      <c r="O7" s="3">
        <v>44998.5</v>
      </c>
      <c r="P7" s="3">
        <v>44998.999305555553</v>
      </c>
    </row>
    <row r="8" spans="1:17" x14ac:dyDescent="0.25">
      <c r="A8">
        <v>7</v>
      </c>
      <c r="B8" t="s">
        <v>0</v>
      </c>
      <c r="C8" t="s">
        <v>0</v>
      </c>
      <c r="D8" s="1">
        <v>44998</v>
      </c>
      <c r="E8" s="1">
        <v>44998.499305555553</v>
      </c>
      <c r="F8">
        <v>0</v>
      </c>
      <c r="G8" t="s">
        <v>1</v>
      </c>
      <c r="H8" t="s">
        <v>0</v>
      </c>
      <c r="I8">
        <v>10660</v>
      </c>
      <c r="J8" t="s">
        <v>5</v>
      </c>
      <c r="K8" t="s">
        <v>0</v>
      </c>
      <c r="L8" s="2">
        <v>0.33333333333333331</v>
      </c>
      <c r="M8" s="2">
        <v>0.66666666666666663</v>
      </c>
      <c r="N8">
        <v>0</v>
      </c>
      <c r="O8" s="3">
        <v>44998</v>
      </c>
      <c r="P8" s="3">
        <v>44998.499305555553</v>
      </c>
    </row>
    <row r="9" spans="1:17" x14ac:dyDescent="0.25">
      <c r="A9">
        <v>8</v>
      </c>
      <c r="B9" t="s">
        <v>0</v>
      </c>
      <c r="C9" t="s">
        <v>0</v>
      </c>
      <c r="D9" s="1">
        <v>44998.5</v>
      </c>
      <c r="E9" s="1">
        <v>44998.999305555553</v>
      </c>
      <c r="F9">
        <v>0</v>
      </c>
      <c r="G9" t="s">
        <v>1</v>
      </c>
      <c r="H9" t="s">
        <v>0</v>
      </c>
      <c r="I9">
        <v>10660</v>
      </c>
      <c r="J9" t="s">
        <v>5</v>
      </c>
      <c r="K9" t="s">
        <v>0</v>
      </c>
      <c r="L9" s="2">
        <v>0.33333333333333331</v>
      </c>
      <c r="M9" s="2">
        <v>0.66666666666666663</v>
      </c>
      <c r="N9">
        <v>0</v>
      </c>
      <c r="O9" s="3">
        <v>44998.5</v>
      </c>
      <c r="P9" s="3">
        <v>44998.999305555553</v>
      </c>
    </row>
    <row r="10" spans="1:17" x14ac:dyDescent="0.25">
      <c r="A10">
        <v>9</v>
      </c>
      <c r="B10" t="s">
        <v>0</v>
      </c>
      <c r="C10" t="s">
        <v>0</v>
      </c>
      <c r="D10" s="1">
        <v>44998</v>
      </c>
      <c r="E10" s="1">
        <v>44998.499305555553</v>
      </c>
      <c r="F10">
        <v>0</v>
      </c>
      <c r="G10" t="s">
        <v>1</v>
      </c>
      <c r="H10" t="s">
        <v>0</v>
      </c>
      <c r="I10">
        <v>13488</v>
      </c>
      <c r="J10" t="s">
        <v>6</v>
      </c>
      <c r="K10" t="s">
        <v>0</v>
      </c>
      <c r="L10" s="2">
        <v>0.33333333333333331</v>
      </c>
      <c r="M10" s="2">
        <v>0.66666666666666663</v>
      </c>
      <c r="N10">
        <v>0</v>
      </c>
      <c r="O10" s="3">
        <v>44998</v>
      </c>
      <c r="P10" s="3">
        <v>44998.499305555553</v>
      </c>
    </row>
    <row r="11" spans="1:17" x14ac:dyDescent="0.25">
      <c r="A11">
        <v>10</v>
      </c>
      <c r="B11" t="s">
        <v>0</v>
      </c>
      <c r="C11" t="s">
        <v>0</v>
      </c>
      <c r="D11" s="1">
        <v>44998.5</v>
      </c>
      <c r="E11" s="1">
        <v>44998.999305555553</v>
      </c>
      <c r="F11">
        <v>0</v>
      </c>
      <c r="G11" t="s">
        <v>1</v>
      </c>
      <c r="H11" t="s">
        <v>0</v>
      </c>
      <c r="I11">
        <v>13488</v>
      </c>
      <c r="J11" t="s">
        <v>6</v>
      </c>
      <c r="K11" t="s">
        <v>0</v>
      </c>
      <c r="L11" s="2">
        <v>0.33333333333333331</v>
      </c>
      <c r="M11" s="2">
        <v>0.66666666666666663</v>
      </c>
      <c r="N11">
        <v>0</v>
      </c>
      <c r="O11" s="3">
        <v>44998.5</v>
      </c>
      <c r="P11" s="3">
        <v>44998.999305555553</v>
      </c>
    </row>
    <row r="12" spans="1:17" x14ac:dyDescent="0.25">
      <c r="A12">
        <v>11</v>
      </c>
      <c r="B12" t="s">
        <v>7</v>
      </c>
      <c r="C12" t="s">
        <v>7</v>
      </c>
      <c r="D12" s="1">
        <v>44998</v>
      </c>
      <c r="E12" s="1">
        <v>44998.499305555553</v>
      </c>
      <c r="F12">
        <v>0</v>
      </c>
      <c r="G12" t="s">
        <v>8</v>
      </c>
      <c r="H12" t="s">
        <v>9</v>
      </c>
      <c r="I12">
        <v>11992</v>
      </c>
      <c r="J12" t="s">
        <v>10</v>
      </c>
      <c r="K12" t="s">
        <v>11</v>
      </c>
      <c r="L12" s="2">
        <v>0.33333333333333331</v>
      </c>
      <c r="M12" s="2">
        <v>0.66666666666666663</v>
      </c>
      <c r="N12">
        <v>0</v>
      </c>
      <c r="O12" s="3">
        <v>44998</v>
      </c>
      <c r="P12" s="3">
        <v>44998.499305555553</v>
      </c>
    </row>
    <row r="13" spans="1:17" x14ac:dyDescent="0.25">
      <c r="A13">
        <v>12</v>
      </c>
      <c r="B13" t="s">
        <v>7</v>
      </c>
      <c r="C13" t="s">
        <v>7</v>
      </c>
      <c r="D13" s="1">
        <v>44998.5</v>
      </c>
      <c r="E13" s="1">
        <v>44998.999305555553</v>
      </c>
      <c r="F13">
        <v>0</v>
      </c>
      <c r="G13" t="s">
        <v>8</v>
      </c>
      <c r="H13" t="s">
        <v>9</v>
      </c>
      <c r="I13">
        <v>11992</v>
      </c>
      <c r="J13" t="s">
        <v>10</v>
      </c>
      <c r="K13" t="s">
        <v>11</v>
      </c>
      <c r="L13" s="2">
        <v>0.33333333333333331</v>
      </c>
      <c r="M13" s="2">
        <v>0.66666666666666663</v>
      </c>
      <c r="N13">
        <v>0</v>
      </c>
      <c r="O13" s="3">
        <v>44998.5</v>
      </c>
      <c r="P13" s="3">
        <v>44998.999305555553</v>
      </c>
    </row>
    <row r="14" spans="1:17" x14ac:dyDescent="0.25">
      <c r="A14">
        <v>13</v>
      </c>
      <c r="B14" t="s">
        <v>0</v>
      </c>
      <c r="C14" t="s">
        <v>0</v>
      </c>
      <c r="D14" s="1">
        <v>44998</v>
      </c>
      <c r="E14" s="1">
        <v>44998.499305555553</v>
      </c>
      <c r="F14">
        <v>0</v>
      </c>
      <c r="G14" t="s">
        <v>1</v>
      </c>
      <c r="H14" t="s">
        <v>0</v>
      </c>
      <c r="I14">
        <v>11993</v>
      </c>
      <c r="J14" t="s">
        <v>12</v>
      </c>
      <c r="K14" t="s">
        <v>0</v>
      </c>
      <c r="L14" s="2">
        <v>0.33333333333333331</v>
      </c>
      <c r="M14" s="2">
        <v>0.66666666666666663</v>
      </c>
      <c r="N14">
        <v>0</v>
      </c>
      <c r="O14" s="3">
        <v>44998</v>
      </c>
      <c r="P14" s="3">
        <v>44998.499305555553</v>
      </c>
    </row>
    <row r="15" spans="1:17" x14ac:dyDescent="0.25">
      <c r="A15">
        <v>14</v>
      </c>
      <c r="B15" t="s">
        <v>0</v>
      </c>
      <c r="C15" t="s">
        <v>0</v>
      </c>
      <c r="D15" s="1">
        <v>44998.5</v>
      </c>
      <c r="E15" s="1">
        <v>44998.999305555553</v>
      </c>
      <c r="F15">
        <v>0</v>
      </c>
      <c r="G15" t="s">
        <v>1</v>
      </c>
      <c r="H15" t="s">
        <v>0</v>
      </c>
      <c r="I15">
        <v>11993</v>
      </c>
      <c r="J15" t="s">
        <v>12</v>
      </c>
      <c r="K15" t="s">
        <v>0</v>
      </c>
      <c r="L15" s="2">
        <v>0.33333333333333331</v>
      </c>
      <c r="M15" s="2">
        <v>0.66666666666666663</v>
      </c>
      <c r="N15">
        <v>0</v>
      </c>
      <c r="O15" s="3">
        <v>44998.5</v>
      </c>
      <c r="P15" s="3">
        <v>44998.999305555553</v>
      </c>
    </row>
    <row r="16" spans="1:17" x14ac:dyDescent="0.25">
      <c r="A16">
        <v>15</v>
      </c>
      <c r="B16" t="s">
        <v>0</v>
      </c>
      <c r="C16" t="s">
        <v>0</v>
      </c>
      <c r="D16" s="1">
        <v>44999</v>
      </c>
      <c r="E16" s="1">
        <v>44999.499305555553</v>
      </c>
      <c r="F16">
        <v>0</v>
      </c>
      <c r="G16" t="s">
        <v>1</v>
      </c>
      <c r="H16" t="s">
        <v>0</v>
      </c>
      <c r="I16">
        <v>12910</v>
      </c>
      <c r="J16" t="s">
        <v>2</v>
      </c>
      <c r="K16" t="s">
        <v>0</v>
      </c>
      <c r="L16" s="2">
        <v>0.33333333333333331</v>
      </c>
      <c r="M16" s="2">
        <v>0.66666666666666663</v>
      </c>
      <c r="N16">
        <v>0</v>
      </c>
      <c r="O16" s="3">
        <v>44999</v>
      </c>
      <c r="P16" s="3">
        <v>44999.499305555553</v>
      </c>
    </row>
    <row r="17" spans="1:16" x14ac:dyDescent="0.25">
      <c r="A17">
        <v>16</v>
      </c>
      <c r="B17" t="s">
        <v>0</v>
      </c>
      <c r="C17" t="s">
        <v>0</v>
      </c>
      <c r="D17" s="1">
        <v>44999.5</v>
      </c>
      <c r="E17" s="1">
        <v>44999.999305555553</v>
      </c>
      <c r="F17">
        <v>0</v>
      </c>
      <c r="G17" t="s">
        <v>1</v>
      </c>
      <c r="H17" t="s">
        <v>0</v>
      </c>
      <c r="I17">
        <v>12910</v>
      </c>
      <c r="J17" t="s">
        <v>2</v>
      </c>
      <c r="K17" t="s">
        <v>0</v>
      </c>
      <c r="L17" s="2">
        <v>0.33333333333333331</v>
      </c>
      <c r="M17" s="2">
        <v>0.66666666666666663</v>
      </c>
      <c r="N17">
        <v>0</v>
      </c>
      <c r="O17" s="3">
        <v>44999.5</v>
      </c>
      <c r="P17" s="3">
        <v>44999.999305555553</v>
      </c>
    </row>
    <row r="18" spans="1:16" x14ac:dyDescent="0.25">
      <c r="A18">
        <v>17</v>
      </c>
      <c r="B18" t="s">
        <v>0</v>
      </c>
      <c r="C18" t="s">
        <v>0</v>
      </c>
      <c r="D18" s="1">
        <v>44999</v>
      </c>
      <c r="E18" s="1">
        <v>44999.499305555553</v>
      </c>
      <c r="F18">
        <v>0</v>
      </c>
      <c r="G18" t="s">
        <v>1</v>
      </c>
      <c r="H18" t="s">
        <v>0</v>
      </c>
      <c r="I18">
        <v>10660</v>
      </c>
      <c r="J18" t="s">
        <v>5</v>
      </c>
      <c r="K18" t="s">
        <v>0</v>
      </c>
      <c r="L18" s="2">
        <v>0.33333333333333331</v>
      </c>
      <c r="M18" s="2">
        <v>0.66666666666666663</v>
      </c>
      <c r="N18">
        <v>0</v>
      </c>
      <c r="O18" s="3">
        <v>44999</v>
      </c>
      <c r="P18" s="3">
        <v>44999.499305555553</v>
      </c>
    </row>
    <row r="19" spans="1:16" x14ac:dyDescent="0.25">
      <c r="A19">
        <v>18</v>
      </c>
      <c r="B19" t="s">
        <v>0</v>
      </c>
      <c r="C19" t="s">
        <v>0</v>
      </c>
      <c r="D19" s="1">
        <v>44999.5</v>
      </c>
      <c r="E19" s="1">
        <v>44999.999305555553</v>
      </c>
      <c r="F19">
        <v>0</v>
      </c>
      <c r="G19" t="s">
        <v>1</v>
      </c>
      <c r="H19" t="s">
        <v>0</v>
      </c>
      <c r="I19">
        <v>10660</v>
      </c>
      <c r="J19" t="s">
        <v>5</v>
      </c>
      <c r="K19" t="s">
        <v>0</v>
      </c>
      <c r="L19" s="2">
        <v>0.33333333333333331</v>
      </c>
      <c r="M19" s="2">
        <v>0.66666666666666663</v>
      </c>
      <c r="N19">
        <v>0</v>
      </c>
      <c r="O19" s="3">
        <v>44999.5</v>
      </c>
      <c r="P19" s="3">
        <v>44999.999305555553</v>
      </c>
    </row>
    <row r="20" spans="1:16" x14ac:dyDescent="0.25">
      <c r="A20">
        <v>19</v>
      </c>
      <c r="B20" t="s">
        <v>0</v>
      </c>
      <c r="C20" t="s">
        <v>0</v>
      </c>
      <c r="D20" s="1">
        <v>44999</v>
      </c>
      <c r="E20" s="1">
        <v>44999.499305555553</v>
      </c>
      <c r="F20">
        <v>0</v>
      </c>
      <c r="G20" t="s">
        <v>1</v>
      </c>
      <c r="H20" t="s">
        <v>0</v>
      </c>
      <c r="I20">
        <v>10402</v>
      </c>
      <c r="J20" t="s">
        <v>13</v>
      </c>
      <c r="K20" t="s">
        <v>0</v>
      </c>
      <c r="L20" s="2">
        <v>0.29166666666666669</v>
      </c>
      <c r="M20" s="2">
        <v>0.625</v>
      </c>
      <c r="N20">
        <v>0</v>
      </c>
      <c r="O20" s="3">
        <v>44999</v>
      </c>
      <c r="P20" s="3">
        <v>44999.499305555553</v>
      </c>
    </row>
    <row r="21" spans="1:16" x14ac:dyDescent="0.25">
      <c r="A21">
        <v>20</v>
      </c>
      <c r="B21" t="s">
        <v>0</v>
      </c>
      <c r="C21" t="s">
        <v>0</v>
      </c>
      <c r="D21" s="1">
        <v>44999.5</v>
      </c>
      <c r="E21" s="1">
        <v>44999.999305555553</v>
      </c>
      <c r="F21">
        <v>0</v>
      </c>
      <c r="G21" t="s">
        <v>1</v>
      </c>
      <c r="H21" t="s">
        <v>0</v>
      </c>
      <c r="I21">
        <v>10402</v>
      </c>
      <c r="J21" t="s">
        <v>13</v>
      </c>
      <c r="K21" t="s">
        <v>0</v>
      </c>
      <c r="L21" s="2">
        <v>0.29166666666666669</v>
      </c>
      <c r="M21" s="2">
        <v>0.625</v>
      </c>
      <c r="N21">
        <v>0</v>
      </c>
      <c r="O21" s="3">
        <v>44999.5</v>
      </c>
      <c r="P21" s="3">
        <v>44999.999305555553</v>
      </c>
    </row>
    <row r="22" spans="1:16" x14ac:dyDescent="0.25">
      <c r="A22">
        <v>21</v>
      </c>
      <c r="B22" t="s">
        <v>0</v>
      </c>
      <c r="C22" t="s">
        <v>0</v>
      </c>
      <c r="D22" s="1">
        <v>44999</v>
      </c>
      <c r="E22" s="1">
        <v>44999.499305555553</v>
      </c>
      <c r="F22">
        <v>0</v>
      </c>
      <c r="G22" t="s">
        <v>1</v>
      </c>
      <c r="H22" t="s">
        <v>0</v>
      </c>
      <c r="I22">
        <v>10089</v>
      </c>
      <c r="J22" t="s">
        <v>14</v>
      </c>
      <c r="K22" t="s">
        <v>0</v>
      </c>
      <c r="L22" s="2">
        <v>0.3125</v>
      </c>
      <c r="M22" s="2">
        <v>0.64583333333333337</v>
      </c>
      <c r="N22">
        <v>0</v>
      </c>
      <c r="O22" s="3">
        <v>44999</v>
      </c>
      <c r="P22" s="3">
        <v>44999.499305555553</v>
      </c>
    </row>
    <row r="23" spans="1:16" x14ac:dyDescent="0.25">
      <c r="A23">
        <v>22</v>
      </c>
      <c r="B23" t="s">
        <v>0</v>
      </c>
      <c r="C23" t="s">
        <v>0</v>
      </c>
      <c r="D23" s="1">
        <v>44999.5</v>
      </c>
      <c r="E23" s="1">
        <v>44999.999305555553</v>
      </c>
      <c r="F23">
        <v>0</v>
      </c>
      <c r="G23" t="s">
        <v>1</v>
      </c>
      <c r="H23" t="s">
        <v>0</v>
      </c>
      <c r="I23">
        <v>10089</v>
      </c>
      <c r="J23" t="s">
        <v>14</v>
      </c>
      <c r="K23" t="s">
        <v>0</v>
      </c>
      <c r="L23" s="2">
        <v>0.3125</v>
      </c>
      <c r="M23" s="2">
        <v>0.64583333333333337</v>
      </c>
      <c r="N23">
        <v>0</v>
      </c>
      <c r="O23" s="3">
        <v>44999.5</v>
      </c>
      <c r="P23" s="3">
        <v>44999.999305555553</v>
      </c>
    </row>
    <row r="24" spans="1:16" x14ac:dyDescent="0.25">
      <c r="A24">
        <v>23</v>
      </c>
      <c r="B24" t="s">
        <v>7</v>
      </c>
      <c r="C24" t="s">
        <v>7</v>
      </c>
      <c r="D24" s="1">
        <v>44999</v>
      </c>
      <c r="E24" s="1">
        <v>44999.499305555553</v>
      </c>
      <c r="F24">
        <v>0</v>
      </c>
      <c r="G24" t="s">
        <v>8</v>
      </c>
      <c r="H24" t="s">
        <v>9</v>
      </c>
      <c r="I24">
        <v>13548</v>
      </c>
      <c r="J24" t="s">
        <v>15</v>
      </c>
      <c r="K24" t="s">
        <v>11</v>
      </c>
      <c r="L24" s="2">
        <v>0.33333333333333331</v>
      </c>
      <c r="M24" s="2">
        <v>0.66666666666666663</v>
      </c>
      <c r="N24">
        <v>0</v>
      </c>
      <c r="O24" s="3">
        <v>44999</v>
      </c>
      <c r="P24" s="3">
        <v>44999.499305555553</v>
      </c>
    </row>
    <row r="25" spans="1:16" x14ac:dyDescent="0.25">
      <c r="A25">
        <v>24</v>
      </c>
      <c r="B25" t="s">
        <v>7</v>
      </c>
      <c r="C25" t="s">
        <v>7</v>
      </c>
      <c r="D25" s="1">
        <v>44999.5</v>
      </c>
      <c r="E25" s="1">
        <v>44999.999305555553</v>
      </c>
      <c r="F25">
        <v>0</v>
      </c>
      <c r="G25" t="s">
        <v>8</v>
      </c>
      <c r="H25" t="s">
        <v>9</v>
      </c>
      <c r="I25">
        <v>13548</v>
      </c>
      <c r="J25" t="s">
        <v>15</v>
      </c>
      <c r="K25" t="s">
        <v>11</v>
      </c>
      <c r="L25" s="2">
        <v>0.33333333333333331</v>
      </c>
      <c r="M25" s="2">
        <v>0.66666666666666663</v>
      </c>
      <c r="N25">
        <v>0</v>
      </c>
      <c r="O25" s="3">
        <v>44999.5</v>
      </c>
      <c r="P25" s="3">
        <v>44999.999305555553</v>
      </c>
    </row>
    <row r="26" spans="1:16" x14ac:dyDescent="0.25">
      <c r="A26">
        <v>25</v>
      </c>
      <c r="B26" t="s">
        <v>7</v>
      </c>
      <c r="C26" t="s">
        <v>7</v>
      </c>
      <c r="D26" s="1">
        <v>44999</v>
      </c>
      <c r="E26" s="1">
        <v>44999.499305555553</v>
      </c>
      <c r="F26">
        <v>0</v>
      </c>
      <c r="G26" t="s">
        <v>8</v>
      </c>
      <c r="H26" t="s">
        <v>9</v>
      </c>
      <c r="I26">
        <v>11992</v>
      </c>
      <c r="J26" t="s">
        <v>10</v>
      </c>
      <c r="K26" t="s">
        <v>11</v>
      </c>
      <c r="L26" s="2">
        <v>0.33333333333333331</v>
      </c>
      <c r="M26" s="2">
        <v>0.66666666666666663</v>
      </c>
      <c r="N26">
        <v>0</v>
      </c>
      <c r="O26" s="3">
        <v>44999</v>
      </c>
      <c r="P26" s="3">
        <v>44999.499305555553</v>
      </c>
    </row>
    <row r="27" spans="1:16" x14ac:dyDescent="0.25">
      <c r="A27">
        <v>26</v>
      </c>
      <c r="B27" t="s">
        <v>7</v>
      </c>
      <c r="C27" t="s">
        <v>7</v>
      </c>
      <c r="D27" s="1">
        <v>44999.5</v>
      </c>
      <c r="E27" s="1">
        <v>44999.999305555553</v>
      </c>
      <c r="F27">
        <v>0</v>
      </c>
      <c r="G27" t="s">
        <v>8</v>
      </c>
      <c r="H27" t="s">
        <v>9</v>
      </c>
      <c r="I27">
        <v>11992</v>
      </c>
      <c r="J27" t="s">
        <v>10</v>
      </c>
      <c r="K27" t="s">
        <v>11</v>
      </c>
      <c r="L27" s="2">
        <v>0.33333333333333331</v>
      </c>
      <c r="M27" s="2">
        <v>0.66666666666666663</v>
      </c>
      <c r="N27">
        <v>0</v>
      </c>
      <c r="O27" s="3">
        <v>44999.5</v>
      </c>
      <c r="P27" s="3">
        <v>44999.999305555553</v>
      </c>
    </row>
    <row r="28" spans="1:16" x14ac:dyDescent="0.25">
      <c r="A28">
        <v>27</v>
      </c>
      <c r="B28" t="s">
        <v>16</v>
      </c>
      <c r="C28" t="s">
        <v>16</v>
      </c>
      <c r="D28" s="1">
        <v>45000</v>
      </c>
      <c r="E28" s="1">
        <v>45000.499305555553</v>
      </c>
      <c r="F28">
        <v>0</v>
      </c>
      <c r="G28" t="s">
        <v>17</v>
      </c>
      <c r="H28" t="s">
        <v>18</v>
      </c>
      <c r="I28">
        <v>11133</v>
      </c>
      <c r="J28" t="s">
        <v>4</v>
      </c>
      <c r="K28" t="s">
        <v>19</v>
      </c>
      <c r="L28" s="2">
        <v>0.33333333333333331</v>
      </c>
      <c r="M28" s="2">
        <v>0.41666666666666669</v>
      </c>
      <c r="N28">
        <v>0</v>
      </c>
      <c r="O28" s="3">
        <v>45000</v>
      </c>
      <c r="P28" s="3">
        <v>45000.499305555553</v>
      </c>
    </row>
    <row r="29" spans="1:16" x14ac:dyDescent="0.25">
      <c r="A29">
        <v>28</v>
      </c>
      <c r="B29" t="s">
        <v>20</v>
      </c>
      <c r="C29" t="s">
        <v>20</v>
      </c>
      <c r="D29" s="1">
        <v>45000</v>
      </c>
      <c r="E29" s="1">
        <v>45000.499305555553</v>
      </c>
      <c r="F29">
        <v>0</v>
      </c>
      <c r="G29" t="s">
        <v>17</v>
      </c>
      <c r="H29" t="s">
        <v>18</v>
      </c>
      <c r="I29">
        <v>10806</v>
      </c>
      <c r="J29" t="s">
        <v>21</v>
      </c>
      <c r="K29" t="s">
        <v>22</v>
      </c>
      <c r="L29" s="2">
        <v>0.29166666666666669</v>
      </c>
      <c r="M29" s="2">
        <v>0.45833333333333331</v>
      </c>
      <c r="N29">
        <v>0</v>
      </c>
      <c r="O29" s="3">
        <v>45000</v>
      </c>
      <c r="P29" s="3">
        <v>45000.499305555553</v>
      </c>
    </row>
    <row r="30" spans="1:16" x14ac:dyDescent="0.25">
      <c r="A30">
        <v>29</v>
      </c>
      <c r="B30" t="s">
        <v>7</v>
      </c>
      <c r="C30" t="s">
        <v>7</v>
      </c>
      <c r="D30" s="1">
        <v>45000</v>
      </c>
      <c r="E30" s="1">
        <v>45000.499305555553</v>
      </c>
      <c r="F30">
        <v>0</v>
      </c>
      <c r="G30" t="s">
        <v>8</v>
      </c>
      <c r="H30" t="s">
        <v>9</v>
      </c>
      <c r="I30">
        <v>11992</v>
      </c>
      <c r="J30" t="s">
        <v>10</v>
      </c>
      <c r="K30" t="s">
        <v>11</v>
      </c>
      <c r="L30" s="2">
        <v>0.33333333333333331</v>
      </c>
      <c r="M30" s="2">
        <v>0.66666666666666663</v>
      </c>
      <c r="N30">
        <v>0</v>
      </c>
      <c r="O30" s="3">
        <v>45000</v>
      </c>
      <c r="P30" s="3">
        <v>45000.499305555553</v>
      </c>
    </row>
    <row r="31" spans="1:16" x14ac:dyDescent="0.25">
      <c r="A31">
        <v>30</v>
      </c>
      <c r="B31" t="s">
        <v>7</v>
      </c>
      <c r="C31" t="s">
        <v>7</v>
      </c>
      <c r="D31" s="1">
        <v>45000.5</v>
      </c>
      <c r="E31" s="1">
        <v>45000.999305555553</v>
      </c>
      <c r="F31">
        <v>0</v>
      </c>
      <c r="G31" t="s">
        <v>8</v>
      </c>
      <c r="H31" t="s">
        <v>9</v>
      </c>
      <c r="I31">
        <v>11992</v>
      </c>
      <c r="J31" t="s">
        <v>10</v>
      </c>
      <c r="K31" t="s">
        <v>11</v>
      </c>
      <c r="L31" s="2">
        <v>0.33333333333333331</v>
      </c>
      <c r="M31" s="2">
        <v>0.66666666666666663</v>
      </c>
      <c r="N31">
        <v>0</v>
      </c>
      <c r="O31" s="3">
        <v>45000.5</v>
      </c>
      <c r="P31" s="3">
        <v>45000.999305555553</v>
      </c>
    </row>
    <row r="32" spans="1:16" x14ac:dyDescent="0.25">
      <c r="A32">
        <v>31</v>
      </c>
      <c r="B32" t="s">
        <v>7</v>
      </c>
      <c r="C32" t="s">
        <v>7</v>
      </c>
      <c r="D32" s="1">
        <v>45001</v>
      </c>
      <c r="E32" s="1">
        <v>45001.499305555553</v>
      </c>
      <c r="F32">
        <v>0</v>
      </c>
      <c r="G32" t="s">
        <v>8</v>
      </c>
      <c r="H32" t="s">
        <v>9</v>
      </c>
      <c r="I32">
        <v>12910</v>
      </c>
      <c r="J32" t="s">
        <v>2</v>
      </c>
      <c r="K32" t="s">
        <v>11</v>
      </c>
      <c r="L32" s="2">
        <v>0.33333333333333331</v>
      </c>
      <c r="M32" s="2">
        <v>0.66666666666666663</v>
      </c>
      <c r="N32">
        <v>0</v>
      </c>
      <c r="O32" s="3">
        <v>45001</v>
      </c>
      <c r="P32" s="3">
        <v>45001.499305555553</v>
      </c>
    </row>
    <row r="33" spans="1:16" x14ac:dyDescent="0.25">
      <c r="A33">
        <v>32</v>
      </c>
      <c r="B33" t="s">
        <v>7</v>
      </c>
      <c r="C33" t="s">
        <v>7</v>
      </c>
      <c r="D33" s="1">
        <v>45001.5</v>
      </c>
      <c r="E33" s="1">
        <v>45001.999305555553</v>
      </c>
      <c r="F33">
        <v>0</v>
      </c>
      <c r="G33" t="s">
        <v>8</v>
      </c>
      <c r="H33" t="s">
        <v>9</v>
      </c>
      <c r="I33">
        <v>12910</v>
      </c>
      <c r="J33" t="s">
        <v>2</v>
      </c>
      <c r="K33" t="s">
        <v>11</v>
      </c>
      <c r="L33" s="2">
        <v>0.33333333333333331</v>
      </c>
      <c r="M33" s="2">
        <v>0.66666666666666663</v>
      </c>
      <c r="N33">
        <v>0</v>
      </c>
      <c r="O33" s="3">
        <v>45001.5</v>
      </c>
      <c r="P33" s="3">
        <v>45001.999305555553</v>
      </c>
    </row>
    <row r="34" spans="1:16" x14ac:dyDescent="0.25">
      <c r="A34">
        <v>33</v>
      </c>
      <c r="B34" t="s">
        <v>0</v>
      </c>
      <c r="C34" t="s">
        <v>0</v>
      </c>
      <c r="D34" s="1">
        <v>45001</v>
      </c>
      <c r="E34" s="1">
        <v>45001.499305555553</v>
      </c>
      <c r="F34">
        <v>0</v>
      </c>
      <c r="G34" t="s">
        <v>1</v>
      </c>
      <c r="H34" t="s">
        <v>0</v>
      </c>
      <c r="I34">
        <v>11133</v>
      </c>
      <c r="J34" t="s">
        <v>4</v>
      </c>
      <c r="K34" t="s">
        <v>0</v>
      </c>
      <c r="L34" s="2">
        <v>0.33333333333333331</v>
      </c>
      <c r="M34" s="2">
        <v>0.66666666666666663</v>
      </c>
      <c r="N34">
        <v>0</v>
      </c>
      <c r="O34" s="3">
        <v>45001</v>
      </c>
      <c r="P34" s="3">
        <v>45001.499305555553</v>
      </c>
    </row>
    <row r="35" spans="1:16" x14ac:dyDescent="0.25">
      <c r="A35">
        <v>34</v>
      </c>
      <c r="B35" t="s">
        <v>0</v>
      </c>
      <c r="C35" t="s">
        <v>0</v>
      </c>
      <c r="D35" s="1">
        <v>45001.5</v>
      </c>
      <c r="E35" s="1">
        <v>45001.999305555553</v>
      </c>
      <c r="F35">
        <v>0</v>
      </c>
      <c r="G35" t="s">
        <v>1</v>
      </c>
      <c r="H35" t="s">
        <v>0</v>
      </c>
      <c r="I35">
        <v>11133</v>
      </c>
      <c r="J35" t="s">
        <v>4</v>
      </c>
      <c r="K35" t="s">
        <v>0</v>
      </c>
      <c r="L35" s="2">
        <v>0.33333333333333331</v>
      </c>
      <c r="M35" s="2">
        <v>0.66666666666666663</v>
      </c>
      <c r="N35">
        <v>0</v>
      </c>
      <c r="O35" s="3">
        <v>45001.5</v>
      </c>
      <c r="P35" s="3">
        <v>45001.999305555553</v>
      </c>
    </row>
    <row r="36" spans="1:16" x14ac:dyDescent="0.25">
      <c r="A36">
        <v>35</v>
      </c>
      <c r="B36" t="s">
        <v>7</v>
      </c>
      <c r="C36" t="s">
        <v>7</v>
      </c>
      <c r="D36" s="1">
        <v>45001</v>
      </c>
      <c r="E36" s="1">
        <v>45001.499305555553</v>
      </c>
      <c r="F36">
        <v>0</v>
      </c>
      <c r="G36" t="s">
        <v>8</v>
      </c>
      <c r="H36" t="s">
        <v>9</v>
      </c>
      <c r="I36">
        <v>11992</v>
      </c>
      <c r="J36" t="s">
        <v>10</v>
      </c>
      <c r="K36" t="s">
        <v>11</v>
      </c>
      <c r="L36" s="2">
        <v>0.33333333333333331</v>
      </c>
      <c r="M36" s="2">
        <v>0.66666666666666663</v>
      </c>
      <c r="N36">
        <v>0</v>
      </c>
      <c r="O36" s="3">
        <v>45001</v>
      </c>
      <c r="P36" s="3">
        <v>45001.499305555553</v>
      </c>
    </row>
    <row r="37" spans="1:16" x14ac:dyDescent="0.25">
      <c r="A37">
        <v>36</v>
      </c>
      <c r="B37" t="s">
        <v>7</v>
      </c>
      <c r="C37" t="s">
        <v>7</v>
      </c>
      <c r="D37" s="1">
        <v>45001.5</v>
      </c>
      <c r="E37" s="1">
        <v>45001.999305555553</v>
      </c>
      <c r="F37">
        <v>0</v>
      </c>
      <c r="G37" t="s">
        <v>8</v>
      </c>
      <c r="H37" t="s">
        <v>9</v>
      </c>
      <c r="I37">
        <v>11992</v>
      </c>
      <c r="J37" t="s">
        <v>10</v>
      </c>
      <c r="K37" t="s">
        <v>11</v>
      </c>
      <c r="L37" s="2">
        <v>0.33333333333333331</v>
      </c>
      <c r="M37" s="2">
        <v>0.66666666666666663</v>
      </c>
      <c r="N37">
        <v>0</v>
      </c>
      <c r="O37" s="3">
        <v>45001.5</v>
      </c>
      <c r="P37" s="3">
        <v>45001.999305555553</v>
      </c>
    </row>
    <row r="38" spans="1:16" x14ac:dyDescent="0.25">
      <c r="A38">
        <v>37</v>
      </c>
      <c r="B38" t="s">
        <v>0</v>
      </c>
      <c r="C38" t="s">
        <v>0</v>
      </c>
      <c r="D38" s="1">
        <v>45001</v>
      </c>
      <c r="E38" s="1">
        <v>45001.499305555553</v>
      </c>
      <c r="F38">
        <v>0</v>
      </c>
      <c r="G38" t="s">
        <v>1</v>
      </c>
      <c r="H38" t="s">
        <v>0</v>
      </c>
      <c r="I38">
        <v>13599</v>
      </c>
      <c r="J38" t="s">
        <v>23</v>
      </c>
      <c r="K38" t="s">
        <v>0</v>
      </c>
      <c r="L38" s="2">
        <v>0.33333333333333331</v>
      </c>
      <c r="M38" s="2">
        <v>0.66666666666666663</v>
      </c>
      <c r="N38">
        <v>0</v>
      </c>
      <c r="O38" s="3">
        <v>45001</v>
      </c>
      <c r="P38" s="3">
        <v>45001.499305555553</v>
      </c>
    </row>
    <row r="39" spans="1:16" x14ac:dyDescent="0.25">
      <c r="A39">
        <v>38</v>
      </c>
      <c r="B39" t="s">
        <v>0</v>
      </c>
      <c r="C39" t="s">
        <v>0</v>
      </c>
      <c r="D39" s="1">
        <v>45001.5</v>
      </c>
      <c r="E39" s="1">
        <v>45001.999305555553</v>
      </c>
      <c r="F39">
        <v>0</v>
      </c>
      <c r="G39" t="s">
        <v>1</v>
      </c>
      <c r="H39" t="s">
        <v>0</v>
      </c>
      <c r="I39">
        <v>13599</v>
      </c>
      <c r="J39" t="s">
        <v>23</v>
      </c>
      <c r="K39" t="s">
        <v>0</v>
      </c>
      <c r="L39" s="2">
        <v>0.33333333333333331</v>
      </c>
      <c r="M39" s="2">
        <v>0.66666666666666663</v>
      </c>
      <c r="N39">
        <v>0</v>
      </c>
      <c r="O39" s="3">
        <v>45001.5</v>
      </c>
      <c r="P39" s="3">
        <v>45001.999305555553</v>
      </c>
    </row>
    <row r="40" spans="1:16" x14ac:dyDescent="0.25">
      <c r="A40">
        <v>39</v>
      </c>
      <c r="B40" t="s">
        <v>20</v>
      </c>
      <c r="C40" t="s">
        <v>20</v>
      </c>
      <c r="D40" s="1">
        <v>45002</v>
      </c>
      <c r="E40" s="1">
        <v>45002.499305555553</v>
      </c>
      <c r="F40">
        <v>0</v>
      </c>
      <c r="G40" t="s">
        <v>17</v>
      </c>
      <c r="H40" t="s">
        <v>18</v>
      </c>
      <c r="I40">
        <v>11471</v>
      </c>
      <c r="J40" t="s">
        <v>3</v>
      </c>
      <c r="K40" t="s">
        <v>22</v>
      </c>
      <c r="L40" s="2">
        <v>0.33333333333333331</v>
      </c>
      <c r="M40" s="2">
        <v>0.5</v>
      </c>
      <c r="N40">
        <v>0</v>
      </c>
      <c r="O40" s="3">
        <v>45002</v>
      </c>
      <c r="P40" s="3">
        <v>45002.499305555553</v>
      </c>
    </row>
    <row r="41" spans="1:16" x14ac:dyDescent="0.25">
      <c r="A41">
        <v>40</v>
      </c>
      <c r="B41" t="s">
        <v>24</v>
      </c>
      <c r="C41" t="s">
        <v>24</v>
      </c>
      <c r="D41" s="1">
        <v>45002.5</v>
      </c>
      <c r="E41" s="1">
        <v>45002.999305555553</v>
      </c>
      <c r="F41">
        <v>0</v>
      </c>
      <c r="G41" t="s">
        <v>1</v>
      </c>
      <c r="H41" t="s">
        <v>0</v>
      </c>
      <c r="I41">
        <v>11471</v>
      </c>
      <c r="J41" t="s">
        <v>3</v>
      </c>
      <c r="K41" t="s">
        <v>0</v>
      </c>
      <c r="L41" s="2">
        <v>0.54166666666666663</v>
      </c>
      <c r="M41" s="2">
        <v>0.70833333333333337</v>
      </c>
      <c r="N41">
        <v>0</v>
      </c>
      <c r="O41" s="3">
        <v>45002.5</v>
      </c>
      <c r="P41" s="3">
        <v>45002.999305555553</v>
      </c>
    </row>
    <row r="42" spans="1:16" x14ac:dyDescent="0.25">
      <c r="A42">
        <v>41</v>
      </c>
      <c r="B42" t="s">
        <v>0</v>
      </c>
      <c r="C42" t="s">
        <v>0</v>
      </c>
      <c r="D42" s="1">
        <v>45002</v>
      </c>
      <c r="E42" s="1">
        <v>45002.499305555553</v>
      </c>
      <c r="F42">
        <v>0</v>
      </c>
      <c r="G42" t="s">
        <v>1</v>
      </c>
      <c r="H42" t="s">
        <v>0</v>
      </c>
      <c r="I42">
        <v>13488</v>
      </c>
      <c r="J42" t="s">
        <v>6</v>
      </c>
      <c r="K42" t="s">
        <v>0</v>
      </c>
      <c r="L42" s="2">
        <v>0.33333333333333331</v>
      </c>
      <c r="M42" s="2">
        <v>0.66666666666666663</v>
      </c>
      <c r="N42">
        <v>0</v>
      </c>
      <c r="O42" s="3">
        <v>45002</v>
      </c>
      <c r="P42" s="3">
        <v>45002.499305555553</v>
      </c>
    </row>
    <row r="43" spans="1:16" x14ac:dyDescent="0.25">
      <c r="A43">
        <v>42</v>
      </c>
      <c r="B43" t="s">
        <v>0</v>
      </c>
      <c r="C43" t="s">
        <v>0</v>
      </c>
      <c r="D43" s="1">
        <v>45002.5</v>
      </c>
      <c r="E43" s="1">
        <v>45002.999305555553</v>
      </c>
      <c r="F43">
        <v>0</v>
      </c>
      <c r="G43" t="s">
        <v>1</v>
      </c>
      <c r="H43" t="s">
        <v>0</v>
      </c>
      <c r="I43">
        <v>13488</v>
      </c>
      <c r="J43" t="s">
        <v>6</v>
      </c>
      <c r="K43" t="s">
        <v>0</v>
      </c>
      <c r="L43" s="2">
        <v>0.33333333333333331</v>
      </c>
      <c r="M43" s="2">
        <v>0.66666666666666663</v>
      </c>
      <c r="N43">
        <v>0</v>
      </c>
      <c r="O43" s="3">
        <v>45002.5</v>
      </c>
      <c r="P43" s="3">
        <v>45002.999305555553</v>
      </c>
    </row>
    <row r="44" spans="1:16" x14ac:dyDescent="0.25">
      <c r="A44">
        <v>43</v>
      </c>
      <c r="B44" t="s">
        <v>7</v>
      </c>
      <c r="C44" t="s">
        <v>7</v>
      </c>
      <c r="D44" s="1">
        <v>45002</v>
      </c>
      <c r="E44" s="1">
        <v>45002.499305555553</v>
      </c>
      <c r="F44">
        <v>0</v>
      </c>
      <c r="G44" t="s">
        <v>8</v>
      </c>
      <c r="H44" t="s">
        <v>9</v>
      </c>
      <c r="I44">
        <v>11992</v>
      </c>
      <c r="J44" t="s">
        <v>10</v>
      </c>
      <c r="K44" t="s">
        <v>11</v>
      </c>
      <c r="L44" s="2">
        <v>0.33333333333333331</v>
      </c>
      <c r="M44" s="2">
        <v>0.66666666666666663</v>
      </c>
      <c r="N44">
        <v>0</v>
      </c>
      <c r="O44" s="3">
        <v>45002</v>
      </c>
      <c r="P44" s="3">
        <v>45002.499305555553</v>
      </c>
    </row>
    <row r="45" spans="1:16" x14ac:dyDescent="0.25">
      <c r="A45">
        <v>44</v>
      </c>
      <c r="B45" t="s">
        <v>7</v>
      </c>
      <c r="C45" t="s">
        <v>7</v>
      </c>
      <c r="D45" s="1">
        <v>45002.5</v>
      </c>
      <c r="E45" s="1">
        <v>45002.999305555553</v>
      </c>
      <c r="F45">
        <v>0</v>
      </c>
      <c r="G45" t="s">
        <v>8</v>
      </c>
      <c r="H45" t="s">
        <v>9</v>
      </c>
      <c r="I45">
        <v>11992</v>
      </c>
      <c r="J45" t="s">
        <v>10</v>
      </c>
      <c r="K45" t="s">
        <v>11</v>
      </c>
      <c r="L45" s="2">
        <v>0.33333333333333331</v>
      </c>
      <c r="M45" s="2">
        <v>0.66666666666666663</v>
      </c>
      <c r="N45">
        <v>0</v>
      </c>
      <c r="O45" s="3">
        <v>45002.5</v>
      </c>
      <c r="P45" s="3">
        <v>45002.999305555553</v>
      </c>
    </row>
    <row r="46" spans="1:16" x14ac:dyDescent="0.25">
      <c r="A46">
        <v>45</v>
      </c>
      <c r="B46" t="s">
        <v>0</v>
      </c>
      <c r="C46" t="s">
        <v>0</v>
      </c>
      <c r="D46" s="1">
        <v>45002</v>
      </c>
      <c r="E46" s="1">
        <v>45002.499305555553</v>
      </c>
      <c r="F46">
        <v>0</v>
      </c>
      <c r="G46" t="s">
        <v>1</v>
      </c>
      <c r="H46" t="s">
        <v>0</v>
      </c>
      <c r="I46">
        <v>13599</v>
      </c>
      <c r="J46" t="s">
        <v>23</v>
      </c>
      <c r="K46" t="s">
        <v>0</v>
      </c>
      <c r="L46" s="2">
        <v>0.33333333333333331</v>
      </c>
      <c r="M46" s="2">
        <v>0.66666666666666663</v>
      </c>
      <c r="N46">
        <v>0</v>
      </c>
      <c r="O46" s="3">
        <v>45002</v>
      </c>
      <c r="P46" s="3">
        <v>45002.499305555553</v>
      </c>
    </row>
    <row r="47" spans="1:16" x14ac:dyDescent="0.25">
      <c r="A47">
        <v>46</v>
      </c>
      <c r="B47" t="s">
        <v>0</v>
      </c>
      <c r="C47" t="s">
        <v>0</v>
      </c>
      <c r="D47" s="1">
        <v>45002.5</v>
      </c>
      <c r="E47" s="1">
        <v>45002.999305555553</v>
      </c>
      <c r="F47">
        <v>0</v>
      </c>
      <c r="G47" t="s">
        <v>1</v>
      </c>
      <c r="H47" t="s">
        <v>0</v>
      </c>
      <c r="I47">
        <v>13599</v>
      </c>
      <c r="J47" t="s">
        <v>23</v>
      </c>
      <c r="K47" t="s">
        <v>0</v>
      </c>
      <c r="L47" s="2">
        <v>0.33333333333333331</v>
      </c>
      <c r="M47" s="2">
        <v>0.66666666666666663</v>
      </c>
      <c r="N47">
        <v>0</v>
      </c>
      <c r="O47" s="3">
        <v>45002.5</v>
      </c>
      <c r="P47" s="3">
        <v>45002.999305555553</v>
      </c>
    </row>
    <row r="48" spans="1:16" x14ac:dyDescent="0.25">
      <c r="A48">
        <v>40001</v>
      </c>
      <c r="B48" t="s">
        <v>25</v>
      </c>
      <c r="C48" t="s">
        <v>26</v>
      </c>
      <c r="D48" s="1">
        <v>45002.5</v>
      </c>
      <c r="E48" s="1">
        <v>45002.999305555553</v>
      </c>
      <c r="F48">
        <v>0</v>
      </c>
      <c r="G48" t="s">
        <v>17</v>
      </c>
      <c r="H48" t="s">
        <v>27</v>
      </c>
      <c r="I48">
        <v>10402</v>
      </c>
      <c r="J48" t="s">
        <v>13</v>
      </c>
      <c r="K48" t="s">
        <v>28</v>
      </c>
      <c r="L48" s="2">
        <v>0.125</v>
      </c>
      <c r="M48" s="2">
        <v>0.20833333333333334</v>
      </c>
      <c r="N48">
        <v>0</v>
      </c>
      <c r="O48" s="3">
        <v>45002.5</v>
      </c>
      <c r="P48" s="3">
        <v>45002.999305555553</v>
      </c>
    </row>
    <row r="49" spans="1:16" x14ac:dyDescent="0.25">
      <c r="A49">
        <v>30001</v>
      </c>
      <c r="B49" t="s">
        <v>29</v>
      </c>
      <c r="C49" t="s">
        <v>30</v>
      </c>
      <c r="D49" s="1">
        <v>44998</v>
      </c>
      <c r="E49" s="1">
        <v>44998.499988425923</v>
      </c>
      <c r="F49">
        <v>0</v>
      </c>
      <c r="G49" t="s">
        <v>31</v>
      </c>
      <c r="H49" t="s">
        <v>0</v>
      </c>
      <c r="I49">
        <v>10414</v>
      </c>
      <c r="J49" t="s">
        <v>30</v>
      </c>
      <c r="K49" t="s">
        <v>0</v>
      </c>
      <c r="L49" s="2">
        <v>0</v>
      </c>
      <c r="M49" s="4">
        <v>1</v>
      </c>
      <c r="N49">
        <v>0</v>
      </c>
      <c r="O49" s="3">
        <v>44998</v>
      </c>
      <c r="P49" s="3">
        <v>44998.499305555553</v>
      </c>
    </row>
    <row r="50" spans="1:16" x14ac:dyDescent="0.25">
      <c r="A50">
        <v>30002</v>
      </c>
      <c r="B50" t="s">
        <v>29</v>
      </c>
      <c r="C50" t="s">
        <v>14</v>
      </c>
      <c r="D50" s="1">
        <v>44998</v>
      </c>
      <c r="E50" s="1">
        <v>44998.499988425923</v>
      </c>
      <c r="F50">
        <v>0</v>
      </c>
      <c r="G50" t="s">
        <v>31</v>
      </c>
      <c r="H50" t="s">
        <v>0</v>
      </c>
      <c r="I50">
        <v>10089</v>
      </c>
      <c r="J50" t="s">
        <v>14</v>
      </c>
      <c r="K50" t="s">
        <v>0</v>
      </c>
      <c r="L50" s="2">
        <v>0</v>
      </c>
      <c r="M50" s="4">
        <v>1</v>
      </c>
      <c r="N50">
        <v>0</v>
      </c>
      <c r="O50" s="3">
        <v>44998</v>
      </c>
      <c r="P50" s="3">
        <v>44998.499305555553</v>
      </c>
    </row>
    <row r="51" spans="1:16" x14ac:dyDescent="0.25">
      <c r="A51">
        <v>30003</v>
      </c>
      <c r="B51" t="s">
        <v>29</v>
      </c>
      <c r="C51" t="s">
        <v>13</v>
      </c>
      <c r="D51" s="1">
        <v>44998</v>
      </c>
      <c r="E51" s="1">
        <v>44998.499988425923</v>
      </c>
      <c r="F51">
        <v>0</v>
      </c>
      <c r="G51" t="s">
        <v>31</v>
      </c>
      <c r="H51" t="s">
        <v>0</v>
      </c>
      <c r="I51">
        <v>10402</v>
      </c>
      <c r="J51" t="s">
        <v>13</v>
      </c>
      <c r="K51" t="s">
        <v>0</v>
      </c>
      <c r="L51" s="2">
        <v>0</v>
      </c>
      <c r="M51" s="4">
        <v>1</v>
      </c>
      <c r="N51">
        <v>0</v>
      </c>
      <c r="O51" s="3">
        <v>44998</v>
      </c>
      <c r="P51" s="3">
        <v>44998.499305555553</v>
      </c>
    </row>
    <row r="52" spans="1:16" x14ac:dyDescent="0.25">
      <c r="A52">
        <v>30004</v>
      </c>
      <c r="B52" t="s">
        <v>29</v>
      </c>
      <c r="C52" t="s">
        <v>21</v>
      </c>
      <c r="D52" s="1">
        <v>44998</v>
      </c>
      <c r="E52" s="1">
        <v>44998.499988425923</v>
      </c>
      <c r="F52">
        <v>0</v>
      </c>
      <c r="G52" t="s">
        <v>31</v>
      </c>
      <c r="H52" t="s">
        <v>0</v>
      </c>
      <c r="I52">
        <v>10806</v>
      </c>
      <c r="J52" t="s">
        <v>21</v>
      </c>
      <c r="K52" t="s">
        <v>0</v>
      </c>
      <c r="L52" s="2">
        <v>0</v>
      </c>
      <c r="M52" s="4">
        <v>1</v>
      </c>
      <c r="N52">
        <v>0</v>
      </c>
      <c r="O52" s="3">
        <v>44998</v>
      </c>
      <c r="P52" s="3">
        <v>44998.499305555553</v>
      </c>
    </row>
    <row r="53" spans="1:16" x14ac:dyDescent="0.25">
      <c r="A53">
        <v>30005</v>
      </c>
      <c r="B53" t="s">
        <v>29</v>
      </c>
      <c r="C53" t="s">
        <v>23</v>
      </c>
      <c r="D53" s="1">
        <v>44998</v>
      </c>
      <c r="E53" s="1">
        <v>44998.499988425923</v>
      </c>
      <c r="F53">
        <v>0</v>
      </c>
      <c r="G53" t="s">
        <v>31</v>
      </c>
      <c r="H53" t="s">
        <v>0</v>
      </c>
      <c r="I53">
        <v>13599</v>
      </c>
      <c r="J53" t="s">
        <v>23</v>
      </c>
      <c r="K53" t="s">
        <v>0</v>
      </c>
      <c r="L53" s="2">
        <v>0</v>
      </c>
      <c r="M53" s="4">
        <v>1</v>
      </c>
      <c r="N53">
        <v>0</v>
      </c>
      <c r="O53" s="3">
        <v>44998</v>
      </c>
      <c r="P53" s="3">
        <v>44998.499305555553</v>
      </c>
    </row>
    <row r="54" spans="1:16" x14ac:dyDescent="0.25">
      <c r="A54">
        <v>30006</v>
      </c>
      <c r="B54" t="s">
        <v>29</v>
      </c>
      <c r="C54" t="s">
        <v>32</v>
      </c>
      <c r="D54" s="1">
        <v>44998</v>
      </c>
      <c r="E54" s="1">
        <v>44998.499988425923</v>
      </c>
      <c r="F54">
        <v>0</v>
      </c>
      <c r="G54" t="s">
        <v>31</v>
      </c>
      <c r="H54" t="s">
        <v>0</v>
      </c>
      <c r="I54">
        <v>13131</v>
      </c>
      <c r="J54" t="s">
        <v>32</v>
      </c>
      <c r="K54" t="s">
        <v>0</v>
      </c>
      <c r="L54" s="2">
        <v>0</v>
      </c>
      <c r="M54" s="4">
        <v>1</v>
      </c>
      <c r="N54">
        <v>0</v>
      </c>
      <c r="O54" s="3">
        <v>44998</v>
      </c>
      <c r="P54" s="3">
        <v>44998.499305555553</v>
      </c>
    </row>
    <row r="55" spans="1:16" x14ac:dyDescent="0.25">
      <c r="A55">
        <v>30007</v>
      </c>
      <c r="B55" t="s">
        <v>29</v>
      </c>
      <c r="C55" t="s">
        <v>15</v>
      </c>
      <c r="D55" s="1">
        <v>44998</v>
      </c>
      <c r="E55" s="1">
        <v>44998.499988425923</v>
      </c>
      <c r="F55">
        <v>0</v>
      </c>
      <c r="G55" t="s">
        <v>31</v>
      </c>
      <c r="H55" t="s">
        <v>0</v>
      </c>
      <c r="I55">
        <v>13548</v>
      </c>
      <c r="J55" t="s">
        <v>15</v>
      </c>
      <c r="K55" t="s">
        <v>0</v>
      </c>
      <c r="L55" s="2">
        <v>0</v>
      </c>
      <c r="M55" s="4">
        <v>1</v>
      </c>
      <c r="N55">
        <v>0</v>
      </c>
      <c r="O55" s="3">
        <v>44998</v>
      </c>
      <c r="P55" s="3">
        <v>44998.499305555553</v>
      </c>
    </row>
    <row r="56" spans="1:16" x14ac:dyDescent="0.25">
      <c r="A56">
        <v>30008</v>
      </c>
      <c r="B56" t="s">
        <v>29</v>
      </c>
      <c r="C56" t="s">
        <v>33</v>
      </c>
      <c r="D56" s="1">
        <v>44998</v>
      </c>
      <c r="E56" s="1">
        <v>44998.499988425923</v>
      </c>
      <c r="F56">
        <v>0</v>
      </c>
      <c r="G56" t="s">
        <v>31</v>
      </c>
      <c r="H56" t="s">
        <v>0</v>
      </c>
      <c r="I56">
        <v>14023</v>
      </c>
      <c r="J56" t="s">
        <v>33</v>
      </c>
      <c r="K56" t="s">
        <v>0</v>
      </c>
      <c r="L56" s="2">
        <v>0</v>
      </c>
      <c r="M56" s="4">
        <v>1</v>
      </c>
      <c r="N56">
        <v>0</v>
      </c>
      <c r="O56" s="3">
        <v>44998</v>
      </c>
      <c r="P56" s="3">
        <v>44998.499305555553</v>
      </c>
    </row>
    <row r="57" spans="1:16" x14ac:dyDescent="0.25">
      <c r="A57">
        <v>30009</v>
      </c>
      <c r="B57" t="s">
        <v>29</v>
      </c>
      <c r="C57" t="s">
        <v>30</v>
      </c>
      <c r="D57" s="1">
        <v>44998.5</v>
      </c>
      <c r="E57" s="1">
        <v>44998.999988425923</v>
      </c>
      <c r="F57">
        <v>0</v>
      </c>
      <c r="G57" t="s">
        <v>31</v>
      </c>
      <c r="H57" t="s">
        <v>0</v>
      </c>
      <c r="I57">
        <v>10414</v>
      </c>
      <c r="J57" t="s">
        <v>30</v>
      </c>
      <c r="K57" t="s">
        <v>0</v>
      </c>
      <c r="L57" s="2">
        <v>0</v>
      </c>
      <c r="M57" s="4">
        <v>1</v>
      </c>
      <c r="N57">
        <v>0</v>
      </c>
      <c r="O57" s="3">
        <v>44998.5</v>
      </c>
      <c r="P57" s="3">
        <v>44998.999305555553</v>
      </c>
    </row>
    <row r="58" spans="1:16" x14ac:dyDescent="0.25">
      <c r="A58">
        <v>30010</v>
      </c>
      <c r="B58" t="s">
        <v>29</v>
      </c>
      <c r="C58" t="s">
        <v>14</v>
      </c>
      <c r="D58" s="1">
        <v>44998.5</v>
      </c>
      <c r="E58" s="1">
        <v>44998.999988425923</v>
      </c>
      <c r="F58">
        <v>0</v>
      </c>
      <c r="G58" t="s">
        <v>31</v>
      </c>
      <c r="H58" t="s">
        <v>0</v>
      </c>
      <c r="I58">
        <v>10089</v>
      </c>
      <c r="J58" t="s">
        <v>14</v>
      </c>
      <c r="K58" t="s">
        <v>0</v>
      </c>
      <c r="L58" s="2">
        <v>0</v>
      </c>
      <c r="M58" s="4">
        <v>1</v>
      </c>
      <c r="N58">
        <v>0</v>
      </c>
      <c r="O58" s="3">
        <v>44998.5</v>
      </c>
      <c r="P58" s="3">
        <v>44998.999305555553</v>
      </c>
    </row>
    <row r="59" spans="1:16" x14ac:dyDescent="0.25">
      <c r="A59">
        <v>30011</v>
      </c>
      <c r="B59" t="s">
        <v>29</v>
      </c>
      <c r="C59" t="s">
        <v>13</v>
      </c>
      <c r="D59" s="1">
        <v>44998.5</v>
      </c>
      <c r="E59" s="1">
        <v>44998.999988425923</v>
      </c>
      <c r="F59">
        <v>0</v>
      </c>
      <c r="G59" t="s">
        <v>31</v>
      </c>
      <c r="H59" t="s">
        <v>0</v>
      </c>
      <c r="I59">
        <v>10402</v>
      </c>
      <c r="J59" t="s">
        <v>13</v>
      </c>
      <c r="K59" t="s">
        <v>0</v>
      </c>
      <c r="L59" s="2">
        <v>0</v>
      </c>
      <c r="M59" s="4">
        <v>1</v>
      </c>
      <c r="N59">
        <v>0</v>
      </c>
      <c r="O59" s="3">
        <v>44998.5</v>
      </c>
      <c r="P59" s="3">
        <v>44998.999305555553</v>
      </c>
    </row>
    <row r="60" spans="1:16" x14ac:dyDescent="0.25">
      <c r="A60">
        <v>30012</v>
      </c>
      <c r="B60" t="s">
        <v>29</v>
      </c>
      <c r="C60" t="s">
        <v>21</v>
      </c>
      <c r="D60" s="1">
        <v>44998.5</v>
      </c>
      <c r="E60" s="1">
        <v>44998.999988425923</v>
      </c>
      <c r="F60">
        <v>0</v>
      </c>
      <c r="G60" t="s">
        <v>31</v>
      </c>
      <c r="H60" t="s">
        <v>0</v>
      </c>
      <c r="I60">
        <v>10806</v>
      </c>
      <c r="J60" t="s">
        <v>21</v>
      </c>
      <c r="K60" t="s">
        <v>0</v>
      </c>
      <c r="L60" s="2">
        <v>0</v>
      </c>
      <c r="M60" s="4">
        <v>1</v>
      </c>
      <c r="N60">
        <v>0</v>
      </c>
      <c r="O60" s="3">
        <v>44998.5</v>
      </c>
      <c r="P60" s="3">
        <v>44998.999305555553</v>
      </c>
    </row>
    <row r="61" spans="1:16" x14ac:dyDescent="0.25">
      <c r="A61">
        <v>30013</v>
      </c>
      <c r="B61" t="s">
        <v>29</v>
      </c>
      <c r="C61" t="s">
        <v>23</v>
      </c>
      <c r="D61" s="1">
        <v>44998.5</v>
      </c>
      <c r="E61" s="1">
        <v>44998.999988425923</v>
      </c>
      <c r="F61">
        <v>0</v>
      </c>
      <c r="G61" t="s">
        <v>31</v>
      </c>
      <c r="H61" t="s">
        <v>0</v>
      </c>
      <c r="I61">
        <v>13599</v>
      </c>
      <c r="J61" t="s">
        <v>23</v>
      </c>
      <c r="K61" t="s">
        <v>0</v>
      </c>
      <c r="L61" s="2">
        <v>0</v>
      </c>
      <c r="M61" s="4">
        <v>1</v>
      </c>
      <c r="N61">
        <v>0</v>
      </c>
      <c r="O61" s="3">
        <v>44998.5</v>
      </c>
      <c r="P61" s="3">
        <v>44998.999305555553</v>
      </c>
    </row>
    <row r="62" spans="1:16" x14ac:dyDescent="0.25">
      <c r="A62">
        <v>30014</v>
      </c>
      <c r="B62" t="s">
        <v>29</v>
      </c>
      <c r="C62" t="s">
        <v>32</v>
      </c>
      <c r="D62" s="1">
        <v>44998.5</v>
      </c>
      <c r="E62" s="1">
        <v>44998.999988425923</v>
      </c>
      <c r="F62">
        <v>0</v>
      </c>
      <c r="G62" t="s">
        <v>31</v>
      </c>
      <c r="H62" t="s">
        <v>0</v>
      </c>
      <c r="I62">
        <v>13131</v>
      </c>
      <c r="J62" t="s">
        <v>32</v>
      </c>
      <c r="K62" t="s">
        <v>0</v>
      </c>
      <c r="L62" s="2">
        <v>0</v>
      </c>
      <c r="M62" s="4">
        <v>1</v>
      </c>
      <c r="N62">
        <v>0</v>
      </c>
      <c r="O62" s="3">
        <v>44998.5</v>
      </c>
      <c r="P62" s="3">
        <v>44998.999305555553</v>
      </c>
    </row>
    <row r="63" spans="1:16" x14ac:dyDescent="0.25">
      <c r="A63">
        <v>30015</v>
      </c>
      <c r="B63" t="s">
        <v>29</v>
      </c>
      <c r="C63" t="s">
        <v>15</v>
      </c>
      <c r="D63" s="1">
        <v>44998.5</v>
      </c>
      <c r="E63" s="1">
        <v>44998.999988425923</v>
      </c>
      <c r="F63">
        <v>0</v>
      </c>
      <c r="G63" t="s">
        <v>31</v>
      </c>
      <c r="H63" t="s">
        <v>0</v>
      </c>
      <c r="I63">
        <v>13548</v>
      </c>
      <c r="J63" t="s">
        <v>15</v>
      </c>
      <c r="K63" t="s">
        <v>0</v>
      </c>
      <c r="L63" s="2">
        <v>0</v>
      </c>
      <c r="M63" s="4">
        <v>1</v>
      </c>
      <c r="N63">
        <v>0</v>
      </c>
      <c r="O63" s="3">
        <v>44998.5</v>
      </c>
      <c r="P63" s="3">
        <v>44998.999305555553</v>
      </c>
    </row>
    <row r="64" spans="1:16" x14ac:dyDescent="0.25">
      <c r="A64">
        <v>30016</v>
      </c>
      <c r="B64" t="s">
        <v>29</v>
      </c>
      <c r="C64" t="s">
        <v>33</v>
      </c>
      <c r="D64" s="1">
        <v>44998.5</v>
      </c>
      <c r="E64" s="1">
        <v>44998.999988425923</v>
      </c>
      <c r="F64">
        <v>0</v>
      </c>
      <c r="G64" t="s">
        <v>31</v>
      </c>
      <c r="H64" t="s">
        <v>0</v>
      </c>
      <c r="I64">
        <v>14023</v>
      </c>
      <c r="J64" t="s">
        <v>33</v>
      </c>
      <c r="K64" t="s">
        <v>0</v>
      </c>
      <c r="L64" s="2">
        <v>0</v>
      </c>
      <c r="M64" s="4">
        <v>1</v>
      </c>
      <c r="N64">
        <v>0</v>
      </c>
      <c r="O64" s="3">
        <v>44998.5</v>
      </c>
      <c r="P64" s="3">
        <v>44998.999305555553</v>
      </c>
    </row>
    <row r="65" spans="1:16" x14ac:dyDescent="0.25">
      <c r="A65">
        <v>30017</v>
      </c>
      <c r="B65" t="s">
        <v>29</v>
      </c>
      <c r="C65" t="s">
        <v>30</v>
      </c>
      <c r="D65" s="1">
        <v>44999</v>
      </c>
      <c r="E65" s="1">
        <v>44999.499988425923</v>
      </c>
      <c r="F65">
        <v>0</v>
      </c>
      <c r="G65" t="s">
        <v>31</v>
      </c>
      <c r="H65" t="s">
        <v>0</v>
      </c>
      <c r="I65">
        <v>10414</v>
      </c>
      <c r="J65" t="s">
        <v>30</v>
      </c>
      <c r="K65" t="s">
        <v>0</v>
      </c>
      <c r="L65" s="2">
        <v>0</v>
      </c>
      <c r="M65" s="4">
        <v>1</v>
      </c>
      <c r="N65">
        <v>0</v>
      </c>
      <c r="O65" s="3">
        <v>44999</v>
      </c>
      <c r="P65" s="3">
        <v>44999.499305555553</v>
      </c>
    </row>
    <row r="66" spans="1:16" x14ac:dyDescent="0.25">
      <c r="A66">
        <v>30018</v>
      </c>
      <c r="B66" t="s">
        <v>29</v>
      </c>
      <c r="C66" t="s">
        <v>21</v>
      </c>
      <c r="D66" s="1">
        <v>44999</v>
      </c>
      <c r="E66" s="1">
        <v>44999.499988425923</v>
      </c>
      <c r="F66">
        <v>0</v>
      </c>
      <c r="G66" t="s">
        <v>31</v>
      </c>
      <c r="H66" t="s">
        <v>0</v>
      </c>
      <c r="I66">
        <v>10806</v>
      </c>
      <c r="J66" t="s">
        <v>21</v>
      </c>
      <c r="K66" t="s">
        <v>0</v>
      </c>
      <c r="L66" s="2">
        <v>0</v>
      </c>
      <c r="M66" s="4">
        <v>1</v>
      </c>
      <c r="N66">
        <v>0</v>
      </c>
      <c r="O66" s="3">
        <v>44999</v>
      </c>
      <c r="P66" s="3">
        <v>44999.499305555553</v>
      </c>
    </row>
    <row r="67" spans="1:16" x14ac:dyDescent="0.25">
      <c r="A67">
        <v>30019</v>
      </c>
      <c r="B67" t="s">
        <v>29</v>
      </c>
      <c r="C67" t="s">
        <v>3</v>
      </c>
      <c r="D67" s="1">
        <v>44999</v>
      </c>
      <c r="E67" s="1">
        <v>44999.499988425923</v>
      </c>
      <c r="F67">
        <v>0</v>
      </c>
      <c r="G67" t="s">
        <v>31</v>
      </c>
      <c r="H67" t="s">
        <v>0</v>
      </c>
      <c r="I67">
        <v>11471</v>
      </c>
      <c r="J67" t="s">
        <v>3</v>
      </c>
      <c r="K67" t="s">
        <v>0</v>
      </c>
      <c r="L67" s="2">
        <v>0</v>
      </c>
      <c r="M67" s="4">
        <v>1</v>
      </c>
      <c r="N67">
        <v>0</v>
      </c>
      <c r="O67" s="3">
        <v>44999</v>
      </c>
      <c r="P67" s="3">
        <v>44999.499305555553</v>
      </c>
    </row>
    <row r="68" spans="1:16" x14ac:dyDescent="0.25">
      <c r="A68">
        <v>30020</v>
      </c>
      <c r="B68" t="s">
        <v>29</v>
      </c>
      <c r="C68" t="s">
        <v>23</v>
      </c>
      <c r="D68" s="1">
        <v>44999</v>
      </c>
      <c r="E68" s="1">
        <v>44999.499988425923</v>
      </c>
      <c r="F68">
        <v>0</v>
      </c>
      <c r="G68" t="s">
        <v>31</v>
      </c>
      <c r="H68" t="s">
        <v>0</v>
      </c>
      <c r="I68">
        <v>13599</v>
      </c>
      <c r="J68" t="s">
        <v>23</v>
      </c>
      <c r="K68" t="s">
        <v>0</v>
      </c>
      <c r="L68" s="2">
        <v>0</v>
      </c>
      <c r="M68" s="4">
        <v>1</v>
      </c>
      <c r="N68">
        <v>0</v>
      </c>
      <c r="O68" s="3">
        <v>44999</v>
      </c>
      <c r="P68" s="3">
        <v>44999.499305555553</v>
      </c>
    </row>
    <row r="69" spans="1:16" x14ac:dyDescent="0.25">
      <c r="A69">
        <v>30021</v>
      </c>
      <c r="B69" t="s">
        <v>29</v>
      </c>
      <c r="C69" t="s">
        <v>4</v>
      </c>
      <c r="D69" s="1">
        <v>44999</v>
      </c>
      <c r="E69" s="1">
        <v>44999.499988425923</v>
      </c>
      <c r="F69">
        <v>0</v>
      </c>
      <c r="G69" t="s">
        <v>31</v>
      </c>
      <c r="H69" t="s">
        <v>0</v>
      </c>
      <c r="I69">
        <v>11133</v>
      </c>
      <c r="J69" t="s">
        <v>4</v>
      </c>
      <c r="K69" t="s">
        <v>0</v>
      </c>
      <c r="L69" s="2">
        <v>0</v>
      </c>
      <c r="M69" s="4">
        <v>1</v>
      </c>
      <c r="N69">
        <v>0</v>
      </c>
      <c r="O69" s="3">
        <v>44999</v>
      </c>
      <c r="P69" s="3">
        <v>44999.499305555553</v>
      </c>
    </row>
    <row r="70" spans="1:16" x14ac:dyDescent="0.25">
      <c r="A70">
        <v>30022</v>
      </c>
      <c r="B70" t="s">
        <v>29</v>
      </c>
      <c r="C70" t="s">
        <v>12</v>
      </c>
      <c r="D70" s="1">
        <v>44999</v>
      </c>
      <c r="E70" s="1">
        <v>44999.499988425923</v>
      </c>
      <c r="F70">
        <v>0</v>
      </c>
      <c r="G70" t="s">
        <v>31</v>
      </c>
      <c r="H70" t="s">
        <v>0</v>
      </c>
      <c r="I70">
        <v>11993</v>
      </c>
      <c r="J70" t="s">
        <v>12</v>
      </c>
      <c r="K70" t="s">
        <v>0</v>
      </c>
      <c r="L70" s="2">
        <v>0</v>
      </c>
      <c r="M70" s="4">
        <v>1</v>
      </c>
      <c r="N70">
        <v>0</v>
      </c>
      <c r="O70" s="3">
        <v>44999</v>
      </c>
      <c r="P70" s="3">
        <v>44999.499305555553</v>
      </c>
    </row>
    <row r="71" spans="1:16" x14ac:dyDescent="0.25">
      <c r="A71">
        <v>30023</v>
      </c>
      <c r="B71" t="s">
        <v>29</v>
      </c>
      <c r="C71" t="s">
        <v>32</v>
      </c>
      <c r="D71" s="1">
        <v>44999</v>
      </c>
      <c r="E71" s="1">
        <v>44999.499988425923</v>
      </c>
      <c r="F71">
        <v>0</v>
      </c>
      <c r="G71" t="s">
        <v>31</v>
      </c>
      <c r="H71" t="s">
        <v>0</v>
      </c>
      <c r="I71">
        <v>13131</v>
      </c>
      <c r="J71" t="s">
        <v>32</v>
      </c>
      <c r="K71" t="s">
        <v>0</v>
      </c>
      <c r="L71" s="2">
        <v>0</v>
      </c>
      <c r="M71" s="4">
        <v>1</v>
      </c>
      <c r="N71">
        <v>0</v>
      </c>
      <c r="O71" s="3">
        <v>44999</v>
      </c>
      <c r="P71" s="3">
        <v>44999.499305555553</v>
      </c>
    </row>
    <row r="72" spans="1:16" x14ac:dyDescent="0.25">
      <c r="A72">
        <v>30024</v>
      </c>
      <c r="B72" t="s">
        <v>29</v>
      </c>
      <c r="C72" t="s">
        <v>6</v>
      </c>
      <c r="D72" s="1">
        <v>44999</v>
      </c>
      <c r="E72" s="1">
        <v>44999.499988425923</v>
      </c>
      <c r="F72">
        <v>0</v>
      </c>
      <c r="G72" t="s">
        <v>31</v>
      </c>
      <c r="H72" t="s">
        <v>0</v>
      </c>
      <c r="I72">
        <v>13488</v>
      </c>
      <c r="J72" t="s">
        <v>6</v>
      </c>
      <c r="K72" t="s">
        <v>0</v>
      </c>
      <c r="L72" s="2">
        <v>0</v>
      </c>
      <c r="M72" s="4">
        <v>1</v>
      </c>
      <c r="N72">
        <v>0</v>
      </c>
      <c r="O72" s="3">
        <v>44999</v>
      </c>
      <c r="P72" s="3">
        <v>44999.499305555553</v>
      </c>
    </row>
    <row r="73" spans="1:16" x14ac:dyDescent="0.25">
      <c r="A73">
        <v>30025</v>
      </c>
      <c r="B73" t="s">
        <v>29</v>
      </c>
      <c r="C73" t="s">
        <v>33</v>
      </c>
      <c r="D73" s="1">
        <v>44999</v>
      </c>
      <c r="E73" s="1">
        <v>44999.499988425923</v>
      </c>
      <c r="F73">
        <v>0</v>
      </c>
      <c r="G73" t="s">
        <v>31</v>
      </c>
      <c r="H73" t="s">
        <v>0</v>
      </c>
      <c r="I73">
        <v>14023</v>
      </c>
      <c r="J73" t="s">
        <v>33</v>
      </c>
      <c r="K73" t="s">
        <v>0</v>
      </c>
      <c r="L73" s="2">
        <v>0</v>
      </c>
      <c r="M73" s="4">
        <v>1</v>
      </c>
      <c r="N73">
        <v>0</v>
      </c>
      <c r="O73" s="3">
        <v>44999</v>
      </c>
      <c r="P73" s="3">
        <v>44999.499305555553</v>
      </c>
    </row>
    <row r="74" spans="1:16" x14ac:dyDescent="0.25">
      <c r="A74">
        <v>30026</v>
      </c>
      <c r="B74" t="s">
        <v>29</v>
      </c>
      <c r="C74" t="s">
        <v>30</v>
      </c>
      <c r="D74" s="1">
        <v>44999.5</v>
      </c>
      <c r="E74" s="1">
        <v>44999.999988425923</v>
      </c>
      <c r="F74">
        <v>0</v>
      </c>
      <c r="G74" t="s">
        <v>31</v>
      </c>
      <c r="H74" t="s">
        <v>0</v>
      </c>
      <c r="I74">
        <v>10414</v>
      </c>
      <c r="J74" t="s">
        <v>30</v>
      </c>
      <c r="K74" t="s">
        <v>0</v>
      </c>
      <c r="L74" s="2">
        <v>0</v>
      </c>
      <c r="M74" s="4">
        <v>1</v>
      </c>
      <c r="N74">
        <v>0</v>
      </c>
      <c r="O74" s="3">
        <v>44999.5</v>
      </c>
      <c r="P74" s="3">
        <v>44999.999305555553</v>
      </c>
    </row>
    <row r="75" spans="1:16" x14ac:dyDescent="0.25">
      <c r="A75">
        <v>30027</v>
      </c>
      <c r="B75" t="s">
        <v>29</v>
      </c>
      <c r="C75" t="s">
        <v>21</v>
      </c>
      <c r="D75" s="1">
        <v>44999.5</v>
      </c>
      <c r="E75" s="1">
        <v>44999.999988425923</v>
      </c>
      <c r="F75">
        <v>0</v>
      </c>
      <c r="G75" t="s">
        <v>31</v>
      </c>
      <c r="H75" t="s">
        <v>0</v>
      </c>
      <c r="I75">
        <v>10806</v>
      </c>
      <c r="J75" t="s">
        <v>21</v>
      </c>
      <c r="K75" t="s">
        <v>0</v>
      </c>
      <c r="L75" s="2">
        <v>0</v>
      </c>
      <c r="M75" s="4">
        <v>1</v>
      </c>
      <c r="N75">
        <v>0</v>
      </c>
      <c r="O75" s="3">
        <v>44999.5</v>
      </c>
      <c r="P75" s="3">
        <v>44999.999305555553</v>
      </c>
    </row>
    <row r="76" spans="1:16" x14ac:dyDescent="0.25">
      <c r="A76">
        <v>30028</v>
      </c>
      <c r="B76" t="s">
        <v>29</v>
      </c>
      <c r="C76" t="s">
        <v>3</v>
      </c>
      <c r="D76" s="1">
        <v>44999.5</v>
      </c>
      <c r="E76" s="1">
        <v>44999.999988425923</v>
      </c>
      <c r="F76">
        <v>0</v>
      </c>
      <c r="G76" t="s">
        <v>31</v>
      </c>
      <c r="H76" t="s">
        <v>0</v>
      </c>
      <c r="I76">
        <v>11471</v>
      </c>
      <c r="J76" t="s">
        <v>3</v>
      </c>
      <c r="K76" t="s">
        <v>0</v>
      </c>
      <c r="L76" s="2">
        <v>0</v>
      </c>
      <c r="M76" s="4">
        <v>1</v>
      </c>
      <c r="N76">
        <v>0</v>
      </c>
      <c r="O76" s="3">
        <v>44999.5</v>
      </c>
      <c r="P76" s="3">
        <v>44999.999305555553</v>
      </c>
    </row>
    <row r="77" spans="1:16" x14ac:dyDescent="0.25">
      <c r="A77">
        <v>30029</v>
      </c>
      <c r="B77" t="s">
        <v>29</v>
      </c>
      <c r="C77" t="s">
        <v>23</v>
      </c>
      <c r="D77" s="1">
        <v>44999.5</v>
      </c>
      <c r="E77" s="1">
        <v>44999.999988425923</v>
      </c>
      <c r="F77">
        <v>0</v>
      </c>
      <c r="G77" t="s">
        <v>31</v>
      </c>
      <c r="H77" t="s">
        <v>0</v>
      </c>
      <c r="I77">
        <v>13599</v>
      </c>
      <c r="J77" t="s">
        <v>23</v>
      </c>
      <c r="K77" t="s">
        <v>0</v>
      </c>
      <c r="L77" s="2">
        <v>0</v>
      </c>
      <c r="M77" s="4">
        <v>1</v>
      </c>
      <c r="N77">
        <v>0</v>
      </c>
      <c r="O77" s="3">
        <v>44999.5</v>
      </c>
      <c r="P77" s="3">
        <v>44999.999305555553</v>
      </c>
    </row>
    <row r="78" spans="1:16" x14ac:dyDescent="0.25">
      <c r="A78">
        <v>30030</v>
      </c>
      <c r="B78" t="s">
        <v>29</v>
      </c>
      <c r="C78" t="s">
        <v>4</v>
      </c>
      <c r="D78" s="1">
        <v>44999.5</v>
      </c>
      <c r="E78" s="1">
        <v>44999.999988425923</v>
      </c>
      <c r="F78">
        <v>0</v>
      </c>
      <c r="G78" t="s">
        <v>31</v>
      </c>
      <c r="H78" t="s">
        <v>0</v>
      </c>
      <c r="I78">
        <v>11133</v>
      </c>
      <c r="J78" t="s">
        <v>4</v>
      </c>
      <c r="K78" t="s">
        <v>0</v>
      </c>
      <c r="L78" s="2">
        <v>0</v>
      </c>
      <c r="M78" s="4">
        <v>1</v>
      </c>
      <c r="N78">
        <v>0</v>
      </c>
      <c r="O78" s="3">
        <v>44999.5</v>
      </c>
      <c r="P78" s="3">
        <v>44999.999305555553</v>
      </c>
    </row>
    <row r="79" spans="1:16" x14ac:dyDescent="0.25">
      <c r="A79">
        <v>30031</v>
      </c>
      <c r="B79" t="s">
        <v>29</v>
      </c>
      <c r="C79" t="s">
        <v>12</v>
      </c>
      <c r="D79" s="1">
        <v>44999.5</v>
      </c>
      <c r="E79" s="1">
        <v>44999.999988425923</v>
      </c>
      <c r="F79">
        <v>0</v>
      </c>
      <c r="G79" t="s">
        <v>31</v>
      </c>
      <c r="H79" t="s">
        <v>0</v>
      </c>
      <c r="I79">
        <v>11993</v>
      </c>
      <c r="J79" t="s">
        <v>12</v>
      </c>
      <c r="K79" t="s">
        <v>0</v>
      </c>
      <c r="L79" s="2">
        <v>0</v>
      </c>
      <c r="M79" s="4">
        <v>1</v>
      </c>
      <c r="N79">
        <v>0</v>
      </c>
      <c r="O79" s="3">
        <v>44999.5</v>
      </c>
      <c r="P79" s="3">
        <v>44999.999305555553</v>
      </c>
    </row>
    <row r="80" spans="1:16" x14ac:dyDescent="0.25">
      <c r="A80">
        <v>30032</v>
      </c>
      <c r="B80" t="s">
        <v>29</v>
      </c>
      <c r="C80" t="s">
        <v>32</v>
      </c>
      <c r="D80" s="1">
        <v>44999.5</v>
      </c>
      <c r="E80" s="1">
        <v>44999.999988425923</v>
      </c>
      <c r="F80">
        <v>0</v>
      </c>
      <c r="G80" t="s">
        <v>31</v>
      </c>
      <c r="H80" t="s">
        <v>0</v>
      </c>
      <c r="I80">
        <v>13131</v>
      </c>
      <c r="J80" t="s">
        <v>32</v>
      </c>
      <c r="K80" t="s">
        <v>0</v>
      </c>
      <c r="L80" s="2">
        <v>0</v>
      </c>
      <c r="M80" s="4">
        <v>1</v>
      </c>
      <c r="N80">
        <v>0</v>
      </c>
      <c r="O80" s="3">
        <v>44999.5</v>
      </c>
      <c r="P80" s="3">
        <v>44999.999305555553</v>
      </c>
    </row>
    <row r="81" spans="1:16" x14ac:dyDescent="0.25">
      <c r="A81">
        <v>30033</v>
      </c>
      <c r="B81" t="s">
        <v>29</v>
      </c>
      <c r="C81" t="s">
        <v>6</v>
      </c>
      <c r="D81" s="1">
        <v>44999.5</v>
      </c>
      <c r="E81" s="1">
        <v>44999.999988425923</v>
      </c>
      <c r="F81">
        <v>0</v>
      </c>
      <c r="G81" t="s">
        <v>31</v>
      </c>
      <c r="H81" t="s">
        <v>0</v>
      </c>
      <c r="I81">
        <v>13488</v>
      </c>
      <c r="J81" t="s">
        <v>6</v>
      </c>
      <c r="K81" t="s">
        <v>0</v>
      </c>
      <c r="L81" s="2">
        <v>0</v>
      </c>
      <c r="M81" s="4">
        <v>1</v>
      </c>
      <c r="N81">
        <v>0</v>
      </c>
      <c r="O81" s="3">
        <v>44999.5</v>
      </c>
      <c r="P81" s="3">
        <v>44999.999305555553</v>
      </c>
    </row>
    <row r="82" spans="1:16" x14ac:dyDescent="0.25">
      <c r="A82">
        <v>30034</v>
      </c>
      <c r="B82" t="s">
        <v>29</v>
      </c>
      <c r="C82" t="s">
        <v>33</v>
      </c>
      <c r="D82" s="1">
        <v>44999.5</v>
      </c>
      <c r="E82" s="1">
        <v>44999.999988425923</v>
      </c>
      <c r="F82">
        <v>0</v>
      </c>
      <c r="G82" t="s">
        <v>31</v>
      </c>
      <c r="H82" t="s">
        <v>0</v>
      </c>
      <c r="I82">
        <v>14023</v>
      </c>
      <c r="J82" t="s">
        <v>33</v>
      </c>
      <c r="K82" t="s">
        <v>0</v>
      </c>
      <c r="L82" s="2">
        <v>0</v>
      </c>
      <c r="M82" s="4">
        <v>1</v>
      </c>
      <c r="N82">
        <v>0</v>
      </c>
      <c r="O82" s="3">
        <v>44999.5</v>
      </c>
      <c r="P82" s="3">
        <v>44999.999305555553</v>
      </c>
    </row>
    <row r="83" spans="1:16" x14ac:dyDescent="0.25">
      <c r="A83">
        <v>30035</v>
      </c>
      <c r="B83" t="s">
        <v>29</v>
      </c>
      <c r="C83" t="s">
        <v>30</v>
      </c>
      <c r="D83" s="1">
        <v>45000</v>
      </c>
      <c r="E83" s="1">
        <v>45000.499988425923</v>
      </c>
      <c r="F83">
        <v>0</v>
      </c>
      <c r="G83" t="s">
        <v>31</v>
      </c>
      <c r="H83" t="s">
        <v>0</v>
      </c>
      <c r="I83">
        <v>10414</v>
      </c>
      <c r="J83" t="s">
        <v>30</v>
      </c>
      <c r="K83" t="s">
        <v>0</v>
      </c>
      <c r="L83" s="2">
        <v>0</v>
      </c>
      <c r="M83" s="4">
        <v>1</v>
      </c>
      <c r="N83">
        <v>0</v>
      </c>
      <c r="O83" s="3">
        <v>45000</v>
      </c>
      <c r="P83" s="3">
        <v>45000.499305555553</v>
      </c>
    </row>
    <row r="84" spans="1:16" x14ac:dyDescent="0.25">
      <c r="A84">
        <v>30036</v>
      </c>
      <c r="B84" t="s">
        <v>29</v>
      </c>
      <c r="C84" t="s">
        <v>14</v>
      </c>
      <c r="D84" s="1">
        <v>45000</v>
      </c>
      <c r="E84" s="1">
        <v>45000.499988425923</v>
      </c>
      <c r="F84">
        <v>0</v>
      </c>
      <c r="G84" t="s">
        <v>31</v>
      </c>
      <c r="H84" t="s">
        <v>0</v>
      </c>
      <c r="I84">
        <v>10089</v>
      </c>
      <c r="J84" t="s">
        <v>14</v>
      </c>
      <c r="K84" t="s">
        <v>0</v>
      </c>
      <c r="L84" s="2">
        <v>0</v>
      </c>
      <c r="M84" s="4">
        <v>1</v>
      </c>
      <c r="N84">
        <v>0</v>
      </c>
      <c r="O84" s="3">
        <v>45000</v>
      </c>
      <c r="P84" s="3">
        <v>45000.499305555553</v>
      </c>
    </row>
    <row r="85" spans="1:16" x14ac:dyDescent="0.25">
      <c r="A85">
        <v>30037</v>
      </c>
      <c r="B85" t="s">
        <v>29</v>
      </c>
      <c r="C85" t="s">
        <v>13</v>
      </c>
      <c r="D85" s="1">
        <v>45000</v>
      </c>
      <c r="E85" s="1">
        <v>45000.499988425923</v>
      </c>
      <c r="F85">
        <v>0</v>
      </c>
      <c r="G85" t="s">
        <v>31</v>
      </c>
      <c r="H85" t="s">
        <v>0</v>
      </c>
      <c r="I85">
        <v>10402</v>
      </c>
      <c r="J85" t="s">
        <v>13</v>
      </c>
      <c r="K85" t="s">
        <v>0</v>
      </c>
      <c r="L85" s="2">
        <v>0</v>
      </c>
      <c r="M85" s="4">
        <v>1</v>
      </c>
      <c r="N85">
        <v>0</v>
      </c>
      <c r="O85" s="3">
        <v>45000</v>
      </c>
      <c r="P85" s="3">
        <v>45000.499305555553</v>
      </c>
    </row>
    <row r="86" spans="1:16" x14ac:dyDescent="0.25">
      <c r="A86">
        <v>30038</v>
      </c>
      <c r="B86" t="s">
        <v>29</v>
      </c>
      <c r="C86" t="s">
        <v>5</v>
      </c>
      <c r="D86" s="1">
        <v>45000</v>
      </c>
      <c r="E86" s="1">
        <v>45000.499988425923</v>
      </c>
      <c r="F86">
        <v>0</v>
      </c>
      <c r="G86" t="s">
        <v>31</v>
      </c>
      <c r="H86" t="s">
        <v>0</v>
      </c>
      <c r="I86">
        <v>10660</v>
      </c>
      <c r="J86" t="s">
        <v>5</v>
      </c>
      <c r="K86" t="s">
        <v>0</v>
      </c>
      <c r="L86" s="2">
        <v>0</v>
      </c>
      <c r="M86" s="4">
        <v>1</v>
      </c>
      <c r="N86">
        <v>0</v>
      </c>
      <c r="O86" s="3">
        <v>45000</v>
      </c>
      <c r="P86" s="3">
        <v>45000.499305555553</v>
      </c>
    </row>
    <row r="87" spans="1:16" x14ac:dyDescent="0.25">
      <c r="A87">
        <v>30039</v>
      </c>
      <c r="B87" t="s">
        <v>29</v>
      </c>
      <c r="C87" t="s">
        <v>3</v>
      </c>
      <c r="D87" s="1">
        <v>45000</v>
      </c>
      <c r="E87" s="1">
        <v>45000.499988425923</v>
      </c>
      <c r="F87">
        <v>0</v>
      </c>
      <c r="G87" t="s">
        <v>31</v>
      </c>
      <c r="H87" t="s">
        <v>0</v>
      </c>
      <c r="I87">
        <v>11471</v>
      </c>
      <c r="J87" t="s">
        <v>3</v>
      </c>
      <c r="K87" t="s">
        <v>0</v>
      </c>
      <c r="L87" s="2">
        <v>0</v>
      </c>
      <c r="M87" s="4">
        <v>1</v>
      </c>
      <c r="N87">
        <v>0</v>
      </c>
      <c r="O87" s="3">
        <v>45000</v>
      </c>
      <c r="P87" s="3">
        <v>45000.499305555553</v>
      </c>
    </row>
    <row r="88" spans="1:16" x14ac:dyDescent="0.25">
      <c r="A88">
        <v>30040</v>
      </c>
      <c r="B88" t="s">
        <v>29</v>
      </c>
      <c r="C88" t="s">
        <v>23</v>
      </c>
      <c r="D88" s="1">
        <v>45000</v>
      </c>
      <c r="E88" s="1">
        <v>45000.499988425923</v>
      </c>
      <c r="F88">
        <v>0</v>
      </c>
      <c r="G88" t="s">
        <v>31</v>
      </c>
      <c r="H88" t="s">
        <v>0</v>
      </c>
      <c r="I88">
        <v>13599</v>
      </c>
      <c r="J88" t="s">
        <v>23</v>
      </c>
      <c r="K88" t="s">
        <v>0</v>
      </c>
      <c r="L88" s="2">
        <v>0</v>
      </c>
      <c r="M88" s="4">
        <v>1</v>
      </c>
      <c r="N88">
        <v>0</v>
      </c>
      <c r="O88" s="3">
        <v>45000</v>
      </c>
      <c r="P88" s="3">
        <v>45000.499305555553</v>
      </c>
    </row>
    <row r="89" spans="1:16" x14ac:dyDescent="0.25">
      <c r="A89">
        <v>30041</v>
      </c>
      <c r="B89" t="s">
        <v>29</v>
      </c>
      <c r="C89" t="s">
        <v>12</v>
      </c>
      <c r="D89" s="1">
        <v>45000</v>
      </c>
      <c r="E89" s="1">
        <v>45000.499988425923</v>
      </c>
      <c r="F89">
        <v>0</v>
      </c>
      <c r="G89" t="s">
        <v>31</v>
      </c>
      <c r="H89" t="s">
        <v>0</v>
      </c>
      <c r="I89">
        <v>11993</v>
      </c>
      <c r="J89" t="s">
        <v>12</v>
      </c>
      <c r="K89" t="s">
        <v>0</v>
      </c>
      <c r="L89" s="2">
        <v>0</v>
      </c>
      <c r="M89" s="4">
        <v>1</v>
      </c>
      <c r="N89">
        <v>0</v>
      </c>
      <c r="O89" s="3">
        <v>45000</v>
      </c>
      <c r="P89" s="3">
        <v>45000.499305555553</v>
      </c>
    </row>
    <row r="90" spans="1:16" x14ac:dyDescent="0.25">
      <c r="A90">
        <v>30042</v>
      </c>
      <c r="B90" t="s">
        <v>29</v>
      </c>
      <c r="C90" t="s">
        <v>2</v>
      </c>
      <c r="D90" s="1">
        <v>45000</v>
      </c>
      <c r="E90" s="1">
        <v>45000.499988425923</v>
      </c>
      <c r="F90">
        <v>0</v>
      </c>
      <c r="G90" t="s">
        <v>31</v>
      </c>
      <c r="H90" t="s">
        <v>0</v>
      </c>
      <c r="I90">
        <v>12910</v>
      </c>
      <c r="J90" t="s">
        <v>2</v>
      </c>
      <c r="K90" t="s">
        <v>0</v>
      </c>
      <c r="L90" s="2">
        <v>0</v>
      </c>
      <c r="M90" s="4">
        <v>1</v>
      </c>
      <c r="N90">
        <v>0</v>
      </c>
      <c r="O90" s="3">
        <v>45000</v>
      </c>
      <c r="P90" s="3">
        <v>45000.499305555553</v>
      </c>
    </row>
    <row r="91" spans="1:16" x14ac:dyDescent="0.25">
      <c r="A91">
        <v>30043</v>
      </c>
      <c r="B91" t="s">
        <v>29</v>
      </c>
      <c r="C91" t="s">
        <v>32</v>
      </c>
      <c r="D91" s="1">
        <v>45000</v>
      </c>
      <c r="E91" s="1">
        <v>45000.499988425923</v>
      </c>
      <c r="F91">
        <v>0</v>
      </c>
      <c r="G91" t="s">
        <v>31</v>
      </c>
      <c r="H91" t="s">
        <v>0</v>
      </c>
      <c r="I91">
        <v>13131</v>
      </c>
      <c r="J91" t="s">
        <v>32</v>
      </c>
      <c r="K91" t="s">
        <v>0</v>
      </c>
      <c r="L91" s="2">
        <v>0</v>
      </c>
      <c r="M91" s="4">
        <v>1</v>
      </c>
      <c r="N91">
        <v>0</v>
      </c>
      <c r="O91" s="3">
        <v>45000</v>
      </c>
      <c r="P91" s="3">
        <v>45000.499305555553</v>
      </c>
    </row>
    <row r="92" spans="1:16" x14ac:dyDescent="0.25">
      <c r="A92">
        <v>30044</v>
      </c>
      <c r="B92" t="s">
        <v>29</v>
      </c>
      <c r="C92" t="s">
        <v>6</v>
      </c>
      <c r="D92" s="1">
        <v>45000</v>
      </c>
      <c r="E92" s="1">
        <v>45000.499988425923</v>
      </c>
      <c r="F92">
        <v>0</v>
      </c>
      <c r="G92" t="s">
        <v>31</v>
      </c>
      <c r="H92" t="s">
        <v>0</v>
      </c>
      <c r="I92">
        <v>13488</v>
      </c>
      <c r="J92" t="s">
        <v>6</v>
      </c>
      <c r="K92" t="s">
        <v>0</v>
      </c>
      <c r="L92" s="2">
        <v>0</v>
      </c>
      <c r="M92" s="4">
        <v>1</v>
      </c>
      <c r="N92">
        <v>0</v>
      </c>
      <c r="O92" s="3">
        <v>45000</v>
      </c>
      <c r="P92" s="3">
        <v>45000.499305555553</v>
      </c>
    </row>
    <row r="93" spans="1:16" x14ac:dyDescent="0.25">
      <c r="A93">
        <v>30045</v>
      </c>
      <c r="B93" t="s">
        <v>29</v>
      </c>
      <c r="C93" t="s">
        <v>15</v>
      </c>
      <c r="D93" s="1">
        <v>45000</v>
      </c>
      <c r="E93" s="1">
        <v>45000.499988425923</v>
      </c>
      <c r="F93">
        <v>0</v>
      </c>
      <c r="G93" t="s">
        <v>31</v>
      </c>
      <c r="H93" t="s">
        <v>0</v>
      </c>
      <c r="I93">
        <v>13548</v>
      </c>
      <c r="J93" t="s">
        <v>15</v>
      </c>
      <c r="K93" t="s">
        <v>0</v>
      </c>
      <c r="L93" s="2">
        <v>0</v>
      </c>
      <c r="M93" s="4">
        <v>1</v>
      </c>
      <c r="N93">
        <v>0</v>
      </c>
      <c r="O93" s="3">
        <v>45000</v>
      </c>
      <c r="P93" s="3">
        <v>45000.499305555553</v>
      </c>
    </row>
    <row r="94" spans="1:16" x14ac:dyDescent="0.25">
      <c r="A94">
        <v>30046</v>
      </c>
      <c r="B94" t="s">
        <v>29</v>
      </c>
      <c r="C94" t="s">
        <v>33</v>
      </c>
      <c r="D94" s="1">
        <v>45000</v>
      </c>
      <c r="E94" s="1">
        <v>45000.499988425923</v>
      </c>
      <c r="F94">
        <v>0</v>
      </c>
      <c r="G94" t="s">
        <v>31</v>
      </c>
      <c r="H94" t="s">
        <v>0</v>
      </c>
      <c r="I94">
        <v>14023</v>
      </c>
      <c r="J94" t="s">
        <v>33</v>
      </c>
      <c r="K94" t="s">
        <v>0</v>
      </c>
      <c r="L94" s="2">
        <v>0</v>
      </c>
      <c r="M94" s="4">
        <v>1</v>
      </c>
      <c r="N94">
        <v>0</v>
      </c>
      <c r="O94" s="3">
        <v>45000</v>
      </c>
      <c r="P94" s="3">
        <v>45000.499305555553</v>
      </c>
    </row>
    <row r="95" spans="1:16" x14ac:dyDescent="0.25">
      <c r="A95">
        <v>30047</v>
      </c>
      <c r="B95" t="s">
        <v>29</v>
      </c>
      <c r="C95" t="s">
        <v>30</v>
      </c>
      <c r="D95" s="1">
        <v>45000.5</v>
      </c>
      <c r="E95" s="1">
        <v>45000.999988425923</v>
      </c>
      <c r="F95">
        <v>0</v>
      </c>
      <c r="G95" t="s">
        <v>31</v>
      </c>
      <c r="H95" t="s">
        <v>0</v>
      </c>
      <c r="I95">
        <v>10414</v>
      </c>
      <c r="J95" t="s">
        <v>30</v>
      </c>
      <c r="K95" t="s">
        <v>0</v>
      </c>
      <c r="L95" s="2">
        <v>0</v>
      </c>
      <c r="M95" s="4">
        <v>1</v>
      </c>
      <c r="N95">
        <v>0</v>
      </c>
      <c r="O95" s="3">
        <v>45000.5</v>
      </c>
      <c r="P95" s="3">
        <v>45000.999305555553</v>
      </c>
    </row>
    <row r="96" spans="1:16" x14ac:dyDescent="0.25">
      <c r="A96">
        <v>30048</v>
      </c>
      <c r="B96" t="s">
        <v>29</v>
      </c>
      <c r="C96" t="s">
        <v>14</v>
      </c>
      <c r="D96" s="1">
        <v>45000.5</v>
      </c>
      <c r="E96" s="1">
        <v>45000.999988425923</v>
      </c>
      <c r="F96">
        <v>0</v>
      </c>
      <c r="G96" t="s">
        <v>31</v>
      </c>
      <c r="H96" t="s">
        <v>0</v>
      </c>
      <c r="I96">
        <v>10089</v>
      </c>
      <c r="J96" t="s">
        <v>14</v>
      </c>
      <c r="K96" t="s">
        <v>0</v>
      </c>
      <c r="L96" s="2">
        <v>0</v>
      </c>
      <c r="M96" s="4">
        <v>1</v>
      </c>
      <c r="N96">
        <v>0</v>
      </c>
      <c r="O96" s="3">
        <v>45000.5</v>
      </c>
      <c r="P96" s="3">
        <v>45000.999305555553</v>
      </c>
    </row>
    <row r="97" spans="1:16" x14ac:dyDescent="0.25">
      <c r="A97">
        <v>30049</v>
      </c>
      <c r="B97" t="s">
        <v>29</v>
      </c>
      <c r="C97" t="s">
        <v>13</v>
      </c>
      <c r="D97" s="1">
        <v>45000.5</v>
      </c>
      <c r="E97" s="1">
        <v>45000.999988425923</v>
      </c>
      <c r="F97">
        <v>0</v>
      </c>
      <c r="G97" t="s">
        <v>31</v>
      </c>
      <c r="H97" t="s">
        <v>0</v>
      </c>
      <c r="I97">
        <v>10402</v>
      </c>
      <c r="J97" t="s">
        <v>13</v>
      </c>
      <c r="K97" t="s">
        <v>0</v>
      </c>
      <c r="L97" s="2">
        <v>0</v>
      </c>
      <c r="M97" s="4">
        <v>1</v>
      </c>
      <c r="N97">
        <v>0</v>
      </c>
      <c r="O97" s="3">
        <v>45000.5</v>
      </c>
      <c r="P97" s="3">
        <v>45000.999305555553</v>
      </c>
    </row>
    <row r="98" spans="1:16" x14ac:dyDescent="0.25">
      <c r="A98">
        <v>30050</v>
      </c>
      <c r="B98" t="s">
        <v>29</v>
      </c>
      <c r="C98" t="s">
        <v>5</v>
      </c>
      <c r="D98" s="1">
        <v>45000.5</v>
      </c>
      <c r="E98" s="1">
        <v>45000.999988425923</v>
      </c>
      <c r="F98">
        <v>0</v>
      </c>
      <c r="G98" t="s">
        <v>31</v>
      </c>
      <c r="H98" t="s">
        <v>0</v>
      </c>
      <c r="I98">
        <v>10660</v>
      </c>
      <c r="J98" t="s">
        <v>5</v>
      </c>
      <c r="K98" t="s">
        <v>0</v>
      </c>
      <c r="L98" s="2">
        <v>0</v>
      </c>
      <c r="M98" s="4">
        <v>1</v>
      </c>
      <c r="N98">
        <v>0</v>
      </c>
      <c r="O98" s="3">
        <v>45000.5</v>
      </c>
      <c r="P98" s="3">
        <v>45000.999305555553</v>
      </c>
    </row>
    <row r="99" spans="1:16" x14ac:dyDescent="0.25">
      <c r="A99">
        <v>30051</v>
      </c>
      <c r="B99" t="s">
        <v>29</v>
      </c>
      <c r="C99" t="s">
        <v>21</v>
      </c>
      <c r="D99" s="1">
        <v>45000.5</v>
      </c>
      <c r="E99" s="1">
        <v>45000.999988425923</v>
      </c>
      <c r="F99">
        <v>0</v>
      </c>
      <c r="G99" t="s">
        <v>31</v>
      </c>
      <c r="H99" t="s">
        <v>0</v>
      </c>
      <c r="I99">
        <v>10806</v>
      </c>
      <c r="J99" t="s">
        <v>21</v>
      </c>
      <c r="K99" t="s">
        <v>0</v>
      </c>
      <c r="L99" s="2">
        <v>0</v>
      </c>
      <c r="M99" s="4">
        <v>1</v>
      </c>
      <c r="N99">
        <v>0</v>
      </c>
      <c r="O99" s="3">
        <v>45000.5</v>
      </c>
      <c r="P99" s="3">
        <v>45000.999305555553</v>
      </c>
    </row>
    <row r="100" spans="1:16" x14ac:dyDescent="0.25">
      <c r="A100">
        <v>30052</v>
      </c>
      <c r="B100" t="s">
        <v>29</v>
      </c>
      <c r="C100" t="s">
        <v>3</v>
      </c>
      <c r="D100" s="1">
        <v>45000.5</v>
      </c>
      <c r="E100" s="1">
        <v>45000.999988425923</v>
      </c>
      <c r="F100">
        <v>0</v>
      </c>
      <c r="G100" t="s">
        <v>31</v>
      </c>
      <c r="H100" t="s">
        <v>0</v>
      </c>
      <c r="I100">
        <v>11471</v>
      </c>
      <c r="J100" t="s">
        <v>3</v>
      </c>
      <c r="K100" t="s">
        <v>0</v>
      </c>
      <c r="L100" s="2">
        <v>0</v>
      </c>
      <c r="M100" s="4">
        <v>1</v>
      </c>
      <c r="N100">
        <v>0</v>
      </c>
      <c r="O100" s="3">
        <v>45000.5</v>
      </c>
      <c r="P100" s="3">
        <v>45000.999305555553</v>
      </c>
    </row>
    <row r="101" spans="1:16" x14ac:dyDescent="0.25">
      <c r="A101">
        <v>30053</v>
      </c>
      <c r="B101" t="s">
        <v>29</v>
      </c>
      <c r="C101" t="s">
        <v>23</v>
      </c>
      <c r="D101" s="1">
        <v>45000.5</v>
      </c>
      <c r="E101" s="1">
        <v>45000.999988425923</v>
      </c>
      <c r="F101">
        <v>0</v>
      </c>
      <c r="G101" t="s">
        <v>31</v>
      </c>
      <c r="H101" t="s">
        <v>0</v>
      </c>
      <c r="I101">
        <v>13599</v>
      </c>
      <c r="J101" t="s">
        <v>23</v>
      </c>
      <c r="K101" t="s">
        <v>0</v>
      </c>
      <c r="L101" s="2">
        <v>0</v>
      </c>
      <c r="M101" s="4">
        <v>1</v>
      </c>
      <c r="N101">
        <v>0</v>
      </c>
      <c r="O101" s="3">
        <v>45000.5</v>
      </c>
      <c r="P101" s="3">
        <v>45000.999305555553</v>
      </c>
    </row>
    <row r="102" spans="1:16" x14ac:dyDescent="0.25">
      <c r="A102">
        <v>30054</v>
      </c>
      <c r="B102" t="s">
        <v>29</v>
      </c>
      <c r="C102" t="s">
        <v>4</v>
      </c>
      <c r="D102" s="1">
        <v>45000.5</v>
      </c>
      <c r="E102" s="1">
        <v>45000.999988425923</v>
      </c>
      <c r="F102">
        <v>0</v>
      </c>
      <c r="G102" t="s">
        <v>31</v>
      </c>
      <c r="H102" t="s">
        <v>0</v>
      </c>
      <c r="I102">
        <v>11133</v>
      </c>
      <c r="J102" t="s">
        <v>4</v>
      </c>
      <c r="K102" t="s">
        <v>0</v>
      </c>
      <c r="L102" s="2">
        <v>0</v>
      </c>
      <c r="M102" s="4">
        <v>1</v>
      </c>
      <c r="N102">
        <v>0</v>
      </c>
      <c r="O102" s="3">
        <v>45000.5</v>
      </c>
      <c r="P102" s="3">
        <v>45000.999305555553</v>
      </c>
    </row>
    <row r="103" spans="1:16" x14ac:dyDescent="0.25">
      <c r="A103">
        <v>30055</v>
      </c>
      <c r="B103" t="s">
        <v>29</v>
      </c>
      <c r="C103" t="s">
        <v>12</v>
      </c>
      <c r="D103" s="1">
        <v>45000.5</v>
      </c>
      <c r="E103" s="1">
        <v>45000.999988425923</v>
      </c>
      <c r="F103">
        <v>0</v>
      </c>
      <c r="G103" t="s">
        <v>31</v>
      </c>
      <c r="H103" t="s">
        <v>0</v>
      </c>
      <c r="I103">
        <v>11993</v>
      </c>
      <c r="J103" t="s">
        <v>12</v>
      </c>
      <c r="K103" t="s">
        <v>0</v>
      </c>
      <c r="L103" s="2">
        <v>0</v>
      </c>
      <c r="M103" s="4">
        <v>1</v>
      </c>
      <c r="N103">
        <v>0</v>
      </c>
      <c r="O103" s="3">
        <v>45000.5</v>
      </c>
      <c r="P103" s="3">
        <v>45000.999305555553</v>
      </c>
    </row>
    <row r="104" spans="1:16" x14ac:dyDescent="0.25">
      <c r="A104">
        <v>30056</v>
      </c>
      <c r="B104" t="s">
        <v>29</v>
      </c>
      <c r="C104" t="s">
        <v>2</v>
      </c>
      <c r="D104" s="1">
        <v>45000.5</v>
      </c>
      <c r="E104" s="1">
        <v>45000.999988425923</v>
      </c>
      <c r="F104">
        <v>0</v>
      </c>
      <c r="G104" t="s">
        <v>31</v>
      </c>
      <c r="H104" t="s">
        <v>0</v>
      </c>
      <c r="I104">
        <v>12910</v>
      </c>
      <c r="J104" t="s">
        <v>2</v>
      </c>
      <c r="K104" t="s">
        <v>0</v>
      </c>
      <c r="L104" s="2">
        <v>0</v>
      </c>
      <c r="M104" s="4">
        <v>1</v>
      </c>
      <c r="N104">
        <v>0</v>
      </c>
      <c r="O104" s="3">
        <v>45000.5</v>
      </c>
      <c r="P104" s="3">
        <v>45000.999305555553</v>
      </c>
    </row>
    <row r="105" spans="1:16" x14ac:dyDescent="0.25">
      <c r="A105">
        <v>30057</v>
      </c>
      <c r="B105" t="s">
        <v>29</v>
      </c>
      <c r="C105" t="s">
        <v>32</v>
      </c>
      <c r="D105" s="1">
        <v>45000.5</v>
      </c>
      <c r="E105" s="1">
        <v>45000.999988425923</v>
      </c>
      <c r="F105">
        <v>0</v>
      </c>
      <c r="G105" t="s">
        <v>31</v>
      </c>
      <c r="H105" t="s">
        <v>0</v>
      </c>
      <c r="I105">
        <v>13131</v>
      </c>
      <c r="J105" t="s">
        <v>32</v>
      </c>
      <c r="K105" t="s">
        <v>0</v>
      </c>
      <c r="L105" s="2">
        <v>0</v>
      </c>
      <c r="M105" s="4">
        <v>1</v>
      </c>
      <c r="N105">
        <v>0</v>
      </c>
      <c r="O105" s="3">
        <v>45000.5</v>
      </c>
      <c r="P105" s="3">
        <v>45000.999305555553</v>
      </c>
    </row>
    <row r="106" spans="1:16" x14ac:dyDescent="0.25">
      <c r="A106">
        <v>30058</v>
      </c>
      <c r="B106" t="s">
        <v>29</v>
      </c>
      <c r="C106" t="s">
        <v>6</v>
      </c>
      <c r="D106" s="1">
        <v>45000.5</v>
      </c>
      <c r="E106" s="3">
        <v>45000.999988425923</v>
      </c>
      <c r="F106">
        <v>0</v>
      </c>
      <c r="G106" t="s">
        <v>31</v>
      </c>
      <c r="H106" t="s">
        <v>0</v>
      </c>
      <c r="I106">
        <v>13488</v>
      </c>
      <c r="J106" t="s">
        <v>6</v>
      </c>
      <c r="K106" t="s">
        <v>0</v>
      </c>
      <c r="L106" s="2">
        <v>0</v>
      </c>
      <c r="M106" s="4">
        <v>1</v>
      </c>
      <c r="N106">
        <v>0</v>
      </c>
      <c r="O106" s="3">
        <v>45000.5</v>
      </c>
      <c r="P106" s="3">
        <v>45000.999305555553</v>
      </c>
    </row>
    <row r="107" spans="1:16" x14ac:dyDescent="0.25">
      <c r="A107">
        <v>30059</v>
      </c>
      <c r="B107" t="s">
        <v>29</v>
      </c>
      <c r="C107" t="s">
        <v>15</v>
      </c>
      <c r="D107" s="1">
        <v>45000.5</v>
      </c>
      <c r="E107" s="1">
        <v>45000.999988425923</v>
      </c>
      <c r="F107">
        <v>0</v>
      </c>
      <c r="G107" t="s">
        <v>31</v>
      </c>
      <c r="H107" t="s">
        <v>0</v>
      </c>
      <c r="I107">
        <v>13548</v>
      </c>
      <c r="J107" t="s">
        <v>15</v>
      </c>
      <c r="K107" t="s">
        <v>0</v>
      </c>
      <c r="L107" s="2">
        <v>0</v>
      </c>
      <c r="M107" s="4">
        <v>1</v>
      </c>
      <c r="N107">
        <v>0</v>
      </c>
      <c r="O107" s="3">
        <v>45000.5</v>
      </c>
      <c r="P107" s="3">
        <v>45000.999305555553</v>
      </c>
    </row>
    <row r="108" spans="1:16" x14ac:dyDescent="0.25">
      <c r="A108">
        <v>30060</v>
      </c>
      <c r="B108" t="s">
        <v>29</v>
      </c>
      <c r="C108" t="s">
        <v>33</v>
      </c>
      <c r="D108" s="1">
        <v>45000.5</v>
      </c>
      <c r="E108" s="1">
        <v>45000.999988425923</v>
      </c>
      <c r="F108">
        <v>0</v>
      </c>
      <c r="G108" t="s">
        <v>31</v>
      </c>
      <c r="H108" t="s">
        <v>0</v>
      </c>
      <c r="I108">
        <v>14023</v>
      </c>
      <c r="J108" t="s">
        <v>33</v>
      </c>
      <c r="K108" t="s">
        <v>0</v>
      </c>
      <c r="L108" s="2">
        <v>0</v>
      </c>
      <c r="M108" s="4">
        <v>1</v>
      </c>
      <c r="N108">
        <v>0</v>
      </c>
      <c r="O108" s="3">
        <v>45000.5</v>
      </c>
      <c r="P108" s="3">
        <v>45000.999305555553</v>
      </c>
    </row>
    <row r="109" spans="1:16" x14ac:dyDescent="0.25">
      <c r="A109">
        <v>30061</v>
      </c>
      <c r="B109" t="s">
        <v>29</v>
      </c>
      <c r="C109" t="s">
        <v>30</v>
      </c>
      <c r="D109" s="1">
        <v>45001</v>
      </c>
      <c r="E109" s="1">
        <v>45001.499988425923</v>
      </c>
      <c r="F109">
        <v>0</v>
      </c>
      <c r="G109" t="s">
        <v>31</v>
      </c>
      <c r="H109" t="s">
        <v>0</v>
      </c>
      <c r="I109">
        <v>10414</v>
      </c>
      <c r="J109" t="s">
        <v>30</v>
      </c>
      <c r="K109" t="s">
        <v>0</v>
      </c>
      <c r="L109" s="2">
        <v>0</v>
      </c>
      <c r="M109" s="4">
        <v>1</v>
      </c>
      <c r="N109">
        <v>0</v>
      </c>
      <c r="O109" s="3">
        <v>45001</v>
      </c>
      <c r="P109" s="3">
        <v>45001.499305555553</v>
      </c>
    </row>
    <row r="110" spans="1:16" x14ac:dyDescent="0.25">
      <c r="A110">
        <v>30062</v>
      </c>
      <c r="B110" t="s">
        <v>29</v>
      </c>
      <c r="C110" t="s">
        <v>14</v>
      </c>
      <c r="D110" s="1">
        <v>45001</v>
      </c>
      <c r="E110" s="1">
        <v>45001.499988425923</v>
      </c>
      <c r="F110">
        <v>0</v>
      </c>
      <c r="G110" t="s">
        <v>31</v>
      </c>
      <c r="H110" t="s">
        <v>0</v>
      </c>
      <c r="I110">
        <v>10089</v>
      </c>
      <c r="J110" t="s">
        <v>14</v>
      </c>
      <c r="K110" t="s">
        <v>0</v>
      </c>
      <c r="L110" s="2">
        <v>0</v>
      </c>
      <c r="M110" s="4">
        <v>1</v>
      </c>
      <c r="N110">
        <v>0</v>
      </c>
      <c r="O110" s="3">
        <v>45001</v>
      </c>
      <c r="P110" s="3">
        <v>45001.499305555553</v>
      </c>
    </row>
    <row r="111" spans="1:16" x14ac:dyDescent="0.25">
      <c r="A111">
        <v>30063</v>
      </c>
      <c r="B111" t="s">
        <v>29</v>
      </c>
      <c r="C111" t="s">
        <v>13</v>
      </c>
      <c r="D111" s="1">
        <v>45001</v>
      </c>
      <c r="E111" s="1">
        <v>45001.499988425923</v>
      </c>
      <c r="F111">
        <v>0</v>
      </c>
      <c r="G111" t="s">
        <v>31</v>
      </c>
      <c r="H111" t="s">
        <v>0</v>
      </c>
      <c r="I111">
        <v>10402</v>
      </c>
      <c r="J111" t="s">
        <v>13</v>
      </c>
      <c r="K111" t="s">
        <v>0</v>
      </c>
      <c r="L111" s="2">
        <v>0</v>
      </c>
      <c r="M111" s="4">
        <v>1</v>
      </c>
      <c r="N111">
        <v>0</v>
      </c>
      <c r="O111" s="3">
        <v>45001</v>
      </c>
      <c r="P111" s="3">
        <v>45001.499305555553</v>
      </c>
    </row>
    <row r="112" spans="1:16" x14ac:dyDescent="0.25">
      <c r="A112">
        <v>30064</v>
      </c>
      <c r="B112" t="s">
        <v>29</v>
      </c>
      <c r="C112" t="s">
        <v>5</v>
      </c>
      <c r="D112" s="1">
        <v>45001</v>
      </c>
      <c r="E112" s="1">
        <v>45001.499988425923</v>
      </c>
      <c r="F112">
        <v>0</v>
      </c>
      <c r="G112" t="s">
        <v>31</v>
      </c>
      <c r="H112" t="s">
        <v>0</v>
      </c>
      <c r="I112">
        <v>10660</v>
      </c>
      <c r="J112" t="s">
        <v>5</v>
      </c>
      <c r="K112" t="s">
        <v>0</v>
      </c>
      <c r="L112" s="2">
        <v>0</v>
      </c>
      <c r="M112" s="4">
        <v>1</v>
      </c>
      <c r="N112">
        <v>0</v>
      </c>
      <c r="O112" s="3">
        <v>45001</v>
      </c>
      <c r="P112" s="3">
        <v>45001.499305555553</v>
      </c>
    </row>
    <row r="113" spans="1:16" x14ac:dyDescent="0.25">
      <c r="A113">
        <v>30065</v>
      </c>
      <c r="B113" t="s">
        <v>29</v>
      </c>
      <c r="C113" t="s">
        <v>21</v>
      </c>
      <c r="D113" s="1">
        <v>45001</v>
      </c>
      <c r="E113" s="1">
        <v>45001.499988425923</v>
      </c>
      <c r="F113">
        <v>0</v>
      </c>
      <c r="G113" t="s">
        <v>31</v>
      </c>
      <c r="H113" t="s">
        <v>0</v>
      </c>
      <c r="I113">
        <v>10806</v>
      </c>
      <c r="J113" t="s">
        <v>21</v>
      </c>
      <c r="K113" t="s">
        <v>0</v>
      </c>
      <c r="L113" s="2">
        <v>0</v>
      </c>
      <c r="M113" s="4">
        <v>1</v>
      </c>
      <c r="N113">
        <v>0</v>
      </c>
      <c r="O113" s="3">
        <v>45001</v>
      </c>
      <c r="P113" s="3">
        <v>45001.499305555553</v>
      </c>
    </row>
    <row r="114" spans="1:16" x14ac:dyDescent="0.25">
      <c r="A114">
        <v>30066</v>
      </c>
      <c r="B114" t="s">
        <v>29</v>
      </c>
      <c r="C114" t="s">
        <v>3</v>
      </c>
      <c r="D114" s="1">
        <v>45001</v>
      </c>
      <c r="E114" s="1">
        <v>45001.499988425923</v>
      </c>
      <c r="F114">
        <v>0</v>
      </c>
      <c r="G114" t="s">
        <v>31</v>
      </c>
      <c r="H114" t="s">
        <v>0</v>
      </c>
      <c r="I114">
        <v>11471</v>
      </c>
      <c r="J114" t="s">
        <v>3</v>
      </c>
      <c r="K114" t="s">
        <v>0</v>
      </c>
      <c r="L114" s="2">
        <v>0</v>
      </c>
      <c r="M114" s="4">
        <v>1</v>
      </c>
      <c r="N114">
        <v>0</v>
      </c>
      <c r="O114" s="3">
        <v>45001</v>
      </c>
      <c r="P114" s="3">
        <v>45001.499305555553</v>
      </c>
    </row>
    <row r="115" spans="1:16" x14ac:dyDescent="0.25">
      <c r="A115">
        <v>30067</v>
      </c>
      <c r="B115" t="s">
        <v>29</v>
      </c>
      <c r="C115" t="s">
        <v>12</v>
      </c>
      <c r="D115" s="1">
        <v>45001</v>
      </c>
      <c r="E115" s="1">
        <v>45001.499988425923</v>
      </c>
      <c r="F115">
        <v>0</v>
      </c>
      <c r="G115" t="s">
        <v>31</v>
      </c>
      <c r="H115" t="s">
        <v>0</v>
      </c>
      <c r="I115">
        <v>11993</v>
      </c>
      <c r="J115" t="s">
        <v>12</v>
      </c>
      <c r="K115" t="s">
        <v>0</v>
      </c>
      <c r="L115" s="2">
        <v>0</v>
      </c>
      <c r="M115" s="4">
        <v>1</v>
      </c>
      <c r="N115">
        <v>0</v>
      </c>
      <c r="O115" s="3">
        <v>45001</v>
      </c>
      <c r="P115" s="3">
        <v>45001.499305555553</v>
      </c>
    </row>
    <row r="116" spans="1:16" x14ac:dyDescent="0.25">
      <c r="A116">
        <v>30068</v>
      </c>
      <c r="B116" t="s">
        <v>29</v>
      </c>
      <c r="C116" t="s">
        <v>32</v>
      </c>
      <c r="D116" s="1">
        <v>45001</v>
      </c>
      <c r="E116" s="1">
        <v>45001.499988425923</v>
      </c>
      <c r="F116">
        <v>0</v>
      </c>
      <c r="G116" t="s">
        <v>31</v>
      </c>
      <c r="H116" t="s">
        <v>0</v>
      </c>
      <c r="I116">
        <v>13131</v>
      </c>
      <c r="J116" t="s">
        <v>32</v>
      </c>
      <c r="K116" t="s">
        <v>0</v>
      </c>
      <c r="L116" s="2">
        <v>0</v>
      </c>
      <c r="M116" s="4">
        <v>1</v>
      </c>
      <c r="N116">
        <v>0</v>
      </c>
      <c r="O116" s="3">
        <v>45001</v>
      </c>
      <c r="P116" s="3">
        <v>45001.499305555553</v>
      </c>
    </row>
    <row r="117" spans="1:16" x14ac:dyDescent="0.25">
      <c r="A117">
        <v>30069</v>
      </c>
      <c r="B117" t="s">
        <v>29</v>
      </c>
      <c r="C117" t="s">
        <v>6</v>
      </c>
      <c r="D117" s="1">
        <v>45001</v>
      </c>
      <c r="E117" s="1">
        <v>45001.499988425923</v>
      </c>
      <c r="F117">
        <v>0</v>
      </c>
      <c r="G117" t="s">
        <v>31</v>
      </c>
      <c r="H117" t="s">
        <v>0</v>
      </c>
      <c r="I117">
        <v>13488</v>
      </c>
      <c r="J117" t="s">
        <v>6</v>
      </c>
      <c r="K117" t="s">
        <v>0</v>
      </c>
      <c r="L117" s="2">
        <v>0</v>
      </c>
      <c r="M117" s="4">
        <v>1</v>
      </c>
      <c r="N117">
        <v>0</v>
      </c>
      <c r="O117" s="3">
        <v>45001</v>
      </c>
      <c r="P117" s="3">
        <v>45001.499305555553</v>
      </c>
    </row>
    <row r="118" spans="1:16" x14ac:dyDescent="0.25">
      <c r="A118">
        <v>30070</v>
      </c>
      <c r="B118" t="s">
        <v>29</v>
      </c>
      <c r="C118" t="s">
        <v>15</v>
      </c>
      <c r="D118" s="1">
        <v>45001</v>
      </c>
      <c r="E118" s="1">
        <v>45001.499988425923</v>
      </c>
      <c r="F118">
        <v>0</v>
      </c>
      <c r="G118" t="s">
        <v>31</v>
      </c>
      <c r="H118" t="s">
        <v>0</v>
      </c>
      <c r="I118">
        <v>13548</v>
      </c>
      <c r="J118" t="s">
        <v>15</v>
      </c>
      <c r="K118" t="s">
        <v>0</v>
      </c>
      <c r="L118" s="2">
        <v>0</v>
      </c>
      <c r="M118" s="4">
        <v>1</v>
      </c>
      <c r="N118">
        <v>0</v>
      </c>
      <c r="O118" s="3">
        <v>45001</v>
      </c>
      <c r="P118" s="3">
        <v>45001.499305555553</v>
      </c>
    </row>
    <row r="119" spans="1:16" x14ac:dyDescent="0.25">
      <c r="A119">
        <v>30071</v>
      </c>
      <c r="B119" t="s">
        <v>29</v>
      </c>
      <c r="C119" t="s">
        <v>33</v>
      </c>
      <c r="D119" s="1">
        <v>45001</v>
      </c>
      <c r="E119" s="1">
        <v>45001.499988425923</v>
      </c>
      <c r="F119">
        <v>0</v>
      </c>
      <c r="G119" t="s">
        <v>31</v>
      </c>
      <c r="H119" t="s">
        <v>0</v>
      </c>
      <c r="I119">
        <v>14023</v>
      </c>
      <c r="J119" t="s">
        <v>33</v>
      </c>
      <c r="K119" t="s">
        <v>0</v>
      </c>
      <c r="L119" s="2">
        <v>0</v>
      </c>
      <c r="M119" s="4">
        <v>1</v>
      </c>
      <c r="N119">
        <v>0</v>
      </c>
      <c r="O119" s="3">
        <v>45001</v>
      </c>
      <c r="P119" s="3">
        <v>45001.499305555553</v>
      </c>
    </row>
    <row r="120" spans="1:16" x14ac:dyDescent="0.25">
      <c r="A120">
        <v>30072</v>
      </c>
      <c r="B120" t="s">
        <v>29</v>
      </c>
      <c r="C120" t="s">
        <v>30</v>
      </c>
      <c r="D120" s="1">
        <v>45001.5</v>
      </c>
      <c r="E120" s="1">
        <v>45001.999988425923</v>
      </c>
      <c r="F120">
        <v>0</v>
      </c>
      <c r="G120" t="s">
        <v>31</v>
      </c>
      <c r="H120" t="s">
        <v>0</v>
      </c>
      <c r="I120">
        <v>10414</v>
      </c>
      <c r="J120" t="s">
        <v>30</v>
      </c>
      <c r="K120" t="s">
        <v>0</v>
      </c>
      <c r="L120" s="2">
        <v>0</v>
      </c>
      <c r="M120" s="4">
        <v>1</v>
      </c>
      <c r="N120">
        <v>0</v>
      </c>
      <c r="O120" s="3">
        <v>45001.5</v>
      </c>
      <c r="P120" s="3">
        <v>45001.999305555553</v>
      </c>
    </row>
    <row r="121" spans="1:16" x14ac:dyDescent="0.25">
      <c r="A121">
        <v>30073</v>
      </c>
      <c r="B121" t="s">
        <v>29</v>
      </c>
      <c r="C121" t="s">
        <v>14</v>
      </c>
      <c r="D121" s="1">
        <v>45001.5</v>
      </c>
      <c r="E121" s="1">
        <v>45001.999988425923</v>
      </c>
      <c r="F121">
        <v>0</v>
      </c>
      <c r="G121" t="s">
        <v>31</v>
      </c>
      <c r="H121" t="s">
        <v>0</v>
      </c>
      <c r="I121">
        <v>10089</v>
      </c>
      <c r="J121" t="s">
        <v>14</v>
      </c>
      <c r="K121" t="s">
        <v>0</v>
      </c>
      <c r="L121" s="2">
        <v>0</v>
      </c>
      <c r="M121" s="4">
        <v>1</v>
      </c>
      <c r="N121">
        <v>0</v>
      </c>
      <c r="O121" s="3">
        <v>45001.5</v>
      </c>
      <c r="P121" s="3">
        <v>45001.999305555553</v>
      </c>
    </row>
    <row r="122" spans="1:16" x14ac:dyDescent="0.25">
      <c r="A122">
        <v>30074</v>
      </c>
      <c r="B122" t="s">
        <v>29</v>
      </c>
      <c r="C122" t="s">
        <v>13</v>
      </c>
      <c r="D122" s="1">
        <v>45001.5</v>
      </c>
      <c r="E122" s="1">
        <v>45001.999988425923</v>
      </c>
      <c r="F122">
        <v>0</v>
      </c>
      <c r="G122" t="s">
        <v>31</v>
      </c>
      <c r="H122" t="s">
        <v>0</v>
      </c>
      <c r="I122">
        <v>10402</v>
      </c>
      <c r="J122" t="s">
        <v>13</v>
      </c>
      <c r="K122" t="s">
        <v>0</v>
      </c>
      <c r="L122" s="2">
        <v>0</v>
      </c>
      <c r="M122" s="4">
        <v>1</v>
      </c>
      <c r="N122">
        <v>0</v>
      </c>
      <c r="O122" s="3">
        <v>45001.5</v>
      </c>
      <c r="P122" s="3">
        <v>45001.999305555553</v>
      </c>
    </row>
    <row r="123" spans="1:16" x14ac:dyDescent="0.25">
      <c r="A123">
        <v>30075</v>
      </c>
      <c r="B123" t="s">
        <v>29</v>
      </c>
      <c r="C123" t="s">
        <v>5</v>
      </c>
      <c r="D123" s="1">
        <v>45001.5</v>
      </c>
      <c r="E123" s="1">
        <v>45001.999988425923</v>
      </c>
      <c r="F123">
        <v>0</v>
      </c>
      <c r="G123" t="s">
        <v>31</v>
      </c>
      <c r="H123" t="s">
        <v>0</v>
      </c>
      <c r="I123">
        <v>10660</v>
      </c>
      <c r="J123" t="s">
        <v>5</v>
      </c>
      <c r="K123" t="s">
        <v>0</v>
      </c>
      <c r="L123" s="2">
        <v>0</v>
      </c>
      <c r="M123" s="4">
        <v>1</v>
      </c>
      <c r="N123">
        <v>0</v>
      </c>
      <c r="O123" s="3">
        <v>45001.5</v>
      </c>
      <c r="P123" s="3">
        <v>45001.999305555553</v>
      </c>
    </row>
    <row r="124" spans="1:16" x14ac:dyDescent="0.25">
      <c r="A124">
        <v>30076</v>
      </c>
      <c r="B124" t="s">
        <v>29</v>
      </c>
      <c r="C124" t="s">
        <v>21</v>
      </c>
      <c r="D124" s="1">
        <v>45001.5</v>
      </c>
      <c r="E124" s="1">
        <v>45001.999988425923</v>
      </c>
      <c r="F124">
        <v>0</v>
      </c>
      <c r="G124" t="s">
        <v>31</v>
      </c>
      <c r="H124" t="s">
        <v>0</v>
      </c>
      <c r="I124">
        <v>10806</v>
      </c>
      <c r="J124" t="s">
        <v>21</v>
      </c>
      <c r="K124" t="s">
        <v>0</v>
      </c>
      <c r="L124" s="2">
        <v>0</v>
      </c>
      <c r="M124" s="4">
        <v>1</v>
      </c>
      <c r="N124">
        <v>0</v>
      </c>
      <c r="O124" s="3">
        <v>45001.5</v>
      </c>
      <c r="P124" s="3">
        <v>45001.999305555553</v>
      </c>
    </row>
    <row r="125" spans="1:16" x14ac:dyDescent="0.25">
      <c r="A125">
        <v>30077</v>
      </c>
      <c r="B125" t="s">
        <v>29</v>
      </c>
      <c r="C125" t="s">
        <v>3</v>
      </c>
      <c r="D125" s="1">
        <v>45001.5</v>
      </c>
      <c r="E125" s="1">
        <v>45001.999988425923</v>
      </c>
      <c r="F125">
        <v>0</v>
      </c>
      <c r="G125" t="s">
        <v>31</v>
      </c>
      <c r="H125" t="s">
        <v>0</v>
      </c>
      <c r="I125">
        <v>11471</v>
      </c>
      <c r="J125" t="s">
        <v>3</v>
      </c>
      <c r="K125" t="s">
        <v>0</v>
      </c>
      <c r="L125" s="2">
        <v>0</v>
      </c>
      <c r="M125" s="4">
        <v>1</v>
      </c>
      <c r="N125">
        <v>0</v>
      </c>
      <c r="O125" s="3">
        <v>45001.5</v>
      </c>
      <c r="P125" s="3">
        <v>45001.999305555553</v>
      </c>
    </row>
    <row r="126" spans="1:16" x14ac:dyDescent="0.25">
      <c r="A126">
        <v>30078</v>
      </c>
      <c r="B126" t="s">
        <v>29</v>
      </c>
      <c r="C126" t="s">
        <v>12</v>
      </c>
      <c r="D126" s="1">
        <v>45001.5</v>
      </c>
      <c r="E126" s="1">
        <v>45001.999988425923</v>
      </c>
      <c r="F126">
        <v>0</v>
      </c>
      <c r="G126" t="s">
        <v>31</v>
      </c>
      <c r="H126" t="s">
        <v>0</v>
      </c>
      <c r="I126">
        <v>11993</v>
      </c>
      <c r="J126" t="s">
        <v>12</v>
      </c>
      <c r="K126" t="s">
        <v>0</v>
      </c>
      <c r="L126" s="2">
        <v>0</v>
      </c>
      <c r="M126" s="4">
        <v>1</v>
      </c>
      <c r="N126">
        <v>0</v>
      </c>
      <c r="O126" s="3">
        <v>45001.5</v>
      </c>
      <c r="P126" s="3">
        <v>45001.999305555553</v>
      </c>
    </row>
    <row r="127" spans="1:16" x14ac:dyDescent="0.25">
      <c r="A127">
        <v>30079</v>
      </c>
      <c r="B127" t="s">
        <v>29</v>
      </c>
      <c r="C127" t="s">
        <v>32</v>
      </c>
      <c r="D127" s="1">
        <v>45001.5</v>
      </c>
      <c r="E127" s="1">
        <v>45001.999988425923</v>
      </c>
      <c r="F127">
        <v>0</v>
      </c>
      <c r="G127" t="s">
        <v>31</v>
      </c>
      <c r="H127" t="s">
        <v>0</v>
      </c>
      <c r="I127">
        <v>13131</v>
      </c>
      <c r="J127" t="s">
        <v>32</v>
      </c>
      <c r="K127" t="s">
        <v>0</v>
      </c>
      <c r="L127" s="2">
        <v>0</v>
      </c>
      <c r="M127" s="4">
        <v>1</v>
      </c>
      <c r="N127">
        <v>0</v>
      </c>
      <c r="O127" s="3">
        <v>45001.5</v>
      </c>
      <c r="P127" s="3">
        <v>45001.999305555553</v>
      </c>
    </row>
    <row r="128" spans="1:16" x14ac:dyDescent="0.25">
      <c r="A128">
        <v>30080</v>
      </c>
      <c r="B128" t="s">
        <v>29</v>
      </c>
      <c r="C128" t="s">
        <v>6</v>
      </c>
      <c r="D128" s="1">
        <v>45001.5</v>
      </c>
      <c r="E128" s="1">
        <v>45001.999988425923</v>
      </c>
      <c r="F128">
        <v>0</v>
      </c>
      <c r="G128" t="s">
        <v>31</v>
      </c>
      <c r="H128" t="s">
        <v>0</v>
      </c>
      <c r="I128">
        <v>13488</v>
      </c>
      <c r="J128" t="s">
        <v>6</v>
      </c>
      <c r="K128" t="s">
        <v>0</v>
      </c>
      <c r="L128" s="2">
        <v>0</v>
      </c>
      <c r="M128" s="4">
        <v>1</v>
      </c>
      <c r="N128">
        <v>0</v>
      </c>
      <c r="O128" s="3">
        <v>45001.5</v>
      </c>
      <c r="P128" s="3">
        <v>45001.999305555553</v>
      </c>
    </row>
    <row r="129" spans="1:16" x14ac:dyDescent="0.25">
      <c r="A129">
        <v>30081</v>
      </c>
      <c r="B129" t="s">
        <v>29</v>
      </c>
      <c r="C129" t="s">
        <v>15</v>
      </c>
      <c r="D129" s="1">
        <v>45001.5</v>
      </c>
      <c r="E129" s="1">
        <v>45001.999988425923</v>
      </c>
      <c r="F129">
        <v>0</v>
      </c>
      <c r="G129" t="s">
        <v>31</v>
      </c>
      <c r="H129" t="s">
        <v>0</v>
      </c>
      <c r="I129">
        <v>13548</v>
      </c>
      <c r="J129" t="s">
        <v>15</v>
      </c>
      <c r="K129" t="s">
        <v>0</v>
      </c>
      <c r="L129" s="2">
        <v>0</v>
      </c>
      <c r="M129" s="4">
        <v>1</v>
      </c>
      <c r="N129">
        <v>0</v>
      </c>
      <c r="O129" s="3">
        <v>45001.5</v>
      </c>
      <c r="P129" s="3">
        <v>45001.999305555553</v>
      </c>
    </row>
    <row r="130" spans="1:16" x14ac:dyDescent="0.25">
      <c r="A130">
        <v>30082</v>
      </c>
      <c r="B130" t="s">
        <v>29</v>
      </c>
      <c r="C130" t="s">
        <v>33</v>
      </c>
      <c r="D130" s="1">
        <v>45001.5</v>
      </c>
      <c r="E130" s="1">
        <v>45001.999988425923</v>
      </c>
      <c r="F130">
        <v>0</v>
      </c>
      <c r="G130" t="s">
        <v>31</v>
      </c>
      <c r="H130" t="s">
        <v>0</v>
      </c>
      <c r="I130">
        <v>14023</v>
      </c>
      <c r="J130" t="s">
        <v>33</v>
      </c>
      <c r="K130" t="s">
        <v>0</v>
      </c>
      <c r="L130" s="2">
        <v>0</v>
      </c>
      <c r="M130" s="4">
        <v>1</v>
      </c>
      <c r="N130">
        <v>0</v>
      </c>
      <c r="O130" s="3">
        <v>45001.5</v>
      </c>
      <c r="P130" s="3">
        <v>45001.999305555553</v>
      </c>
    </row>
    <row r="131" spans="1:16" x14ac:dyDescent="0.25">
      <c r="A131">
        <v>30083</v>
      </c>
      <c r="B131" t="s">
        <v>29</v>
      </c>
      <c r="C131" t="s">
        <v>30</v>
      </c>
      <c r="D131" s="1">
        <v>45002</v>
      </c>
      <c r="E131" s="1">
        <v>45002.499988425923</v>
      </c>
      <c r="F131">
        <v>0</v>
      </c>
      <c r="G131" t="s">
        <v>31</v>
      </c>
      <c r="H131" t="s">
        <v>0</v>
      </c>
      <c r="I131">
        <v>10414</v>
      </c>
      <c r="J131" t="s">
        <v>30</v>
      </c>
      <c r="K131" t="s">
        <v>0</v>
      </c>
      <c r="L131" s="2">
        <v>0</v>
      </c>
      <c r="M131" s="4">
        <v>1</v>
      </c>
      <c r="N131">
        <v>0</v>
      </c>
      <c r="O131" s="3">
        <v>45002</v>
      </c>
      <c r="P131" s="3">
        <v>45002.499305555553</v>
      </c>
    </row>
    <row r="132" spans="1:16" x14ac:dyDescent="0.25">
      <c r="A132">
        <v>30084</v>
      </c>
      <c r="B132" t="s">
        <v>29</v>
      </c>
      <c r="C132" t="s">
        <v>14</v>
      </c>
      <c r="D132" s="1">
        <v>45002</v>
      </c>
      <c r="E132" s="1">
        <v>45002.499988425923</v>
      </c>
      <c r="F132">
        <v>0</v>
      </c>
      <c r="G132" t="s">
        <v>31</v>
      </c>
      <c r="H132" t="s">
        <v>0</v>
      </c>
      <c r="I132">
        <v>10089</v>
      </c>
      <c r="J132" t="s">
        <v>14</v>
      </c>
      <c r="K132" t="s">
        <v>0</v>
      </c>
      <c r="L132" s="2">
        <v>0</v>
      </c>
      <c r="M132" s="4">
        <v>1</v>
      </c>
      <c r="N132">
        <v>0</v>
      </c>
      <c r="O132" s="3">
        <v>45002</v>
      </c>
      <c r="P132" s="3">
        <v>45002.499305555553</v>
      </c>
    </row>
    <row r="133" spans="1:16" x14ac:dyDescent="0.25">
      <c r="A133">
        <v>30085</v>
      </c>
      <c r="B133" t="s">
        <v>29</v>
      </c>
      <c r="C133" t="s">
        <v>13</v>
      </c>
      <c r="D133" s="1">
        <v>45002</v>
      </c>
      <c r="E133" s="1">
        <v>45002.499988425923</v>
      </c>
      <c r="F133">
        <v>0</v>
      </c>
      <c r="G133" t="s">
        <v>31</v>
      </c>
      <c r="H133" t="s">
        <v>0</v>
      </c>
      <c r="I133">
        <v>10402</v>
      </c>
      <c r="J133" t="s">
        <v>13</v>
      </c>
      <c r="K133" t="s">
        <v>0</v>
      </c>
      <c r="L133" s="2">
        <v>0</v>
      </c>
      <c r="M133" s="4">
        <v>1</v>
      </c>
      <c r="N133">
        <v>0</v>
      </c>
      <c r="O133" s="3">
        <v>45002</v>
      </c>
      <c r="P133" s="3">
        <v>45002.499305555553</v>
      </c>
    </row>
    <row r="134" spans="1:16" x14ac:dyDescent="0.25">
      <c r="A134">
        <v>30086</v>
      </c>
      <c r="B134" t="s">
        <v>29</v>
      </c>
      <c r="C134" t="s">
        <v>5</v>
      </c>
      <c r="D134" s="1">
        <v>45002</v>
      </c>
      <c r="E134" s="1">
        <v>45002.499988425923</v>
      </c>
      <c r="F134">
        <v>0</v>
      </c>
      <c r="G134" t="s">
        <v>31</v>
      </c>
      <c r="H134" t="s">
        <v>0</v>
      </c>
      <c r="I134">
        <v>10660</v>
      </c>
      <c r="J134" t="s">
        <v>5</v>
      </c>
      <c r="K134" t="s">
        <v>0</v>
      </c>
      <c r="L134" s="2">
        <v>0</v>
      </c>
      <c r="M134" s="4">
        <v>1</v>
      </c>
      <c r="N134">
        <v>0</v>
      </c>
      <c r="O134" s="3">
        <v>45002</v>
      </c>
      <c r="P134" s="3">
        <v>45002.499305555553</v>
      </c>
    </row>
    <row r="135" spans="1:16" x14ac:dyDescent="0.25">
      <c r="A135">
        <v>30087</v>
      </c>
      <c r="B135" t="s">
        <v>29</v>
      </c>
      <c r="C135" t="s">
        <v>21</v>
      </c>
      <c r="D135" s="1">
        <v>45002</v>
      </c>
      <c r="E135" s="1">
        <v>45002.499988425923</v>
      </c>
      <c r="F135">
        <v>0</v>
      </c>
      <c r="G135" t="s">
        <v>31</v>
      </c>
      <c r="H135" t="s">
        <v>0</v>
      </c>
      <c r="I135">
        <v>10806</v>
      </c>
      <c r="J135" t="s">
        <v>21</v>
      </c>
      <c r="K135" t="s">
        <v>0</v>
      </c>
      <c r="L135" s="2">
        <v>0</v>
      </c>
      <c r="M135" s="4">
        <v>1</v>
      </c>
      <c r="N135">
        <v>0</v>
      </c>
      <c r="O135" s="3">
        <v>45002</v>
      </c>
      <c r="P135" s="3">
        <v>45002.499305555553</v>
      </c>
    </row>
    <row r="136" spans="1:16" x14ac:dyDescent="0.25">
      <c r="A136">
        <v>30088</v>
      </c>
      <c r="B136" t="s">
        <v>29</v>
      </c>
      <c r="C136" t="s">
        <v>4</v>
      </c>
      <c r="D136" s="1">
        <v>45002</v>
      </c>
      <c r="E136" s="1">
        <v>45002.499988425923</v>
      </c>
      <c r="F136">
        <v>0</v>
      </c>
      <c r="G136" t="s">
        <v>31</v>
      </c>
      <c r="H136" t="s">
        <v>0</v>
      </c>
      <c r="I136">
        <v>11133</v>
      </c>
      <c r="J136" t="s">
        <v>4</v>
      </c>
      <c r="K136" t="s">
        <v>0</v>
      </c>
      <c r="L136" s="2">
        <v>0</v>
      </c>
      <c r="M136" s="4">
        <v>1</v>
      </c>
      <c r="N136">
        <v>0</v>
      </c>
      <c r="O136" s="3">
        <v>45002</v>
      </c>
      <c r="P136" s="3">
        <v>45002.499305555553</v>
      </c>
    </row>
    <row r="137" spans="1:16" x14ac:dyDescent="0.25">
      <c r="A137">
        <v>30089</v>
      </c>
      <c r="B137" t="s">
        <v>29</v>
      </c>
      <c r="C137" t="s">
        <v>12</v>
      </c>
      <c r="D137" s="1">
        <v>45002</v>
      </c>
      <c r="E137" s="1">
        <v>45002.499988425923</v>
      </c>
      <c r="F137">
        <v>0</v>
      </c>
      <c r="G137" t="s">
        <v>31</v>
      </c>
      <c r="H137" t="s">
        <v>0</v>
      </c>
      <c r="I137">
        <v>11993</v>
      </c>
      <c r="J137" t="s">
        <v>12</v>
      </c>
      <c r="K137" t="s">
        <v>0</v>
      </c>
      <c r="L137" s="2">
        <v>0</v>
      </c>
      <c r="M137" s="4">
        <v>1</v>
      </c>
      <c r="N137">
        <v>0</v>
      </c>
      <c r="O137" s="3">
        <v>45002</v>
      </c>
      <c r="P137" s="3">
        <v>45002.499305555553</v>
      </c>
    </row>
    <row r="138" spans="1:16" x14ac:dyDescent="0.25">
      <c r="A138">
        <v>30090</v>
      </c>
      <c r="B138" t="s">
        <v>29</v>
      </c>
      <c r="C138" t="s">
        <v>2</v>
      </c>
      <c r="D138" s="1">
        <v>45002</v>
      </c>
      <c r="E138" s="1">
        <v>45002.499988425923</v>
      </c>
      <c r="F138">
        <v>0</v>
      </c>
      <c r="G138" t="s">
        <v>31</v>
      </c>
      <c r="H138" t="s">
        <v>0</v>
      </c>
      <c r="I138">
        <v>12910</v>
      </c>
      <c r="J138" t="s">
        <v>2</v>
      </c>
      <c r="K138" t="s">
        <v>0</v>
      </c>
      <c r="L138" s="2">
        <v>0</v>
      </c>
      <c r="M138" s="4">
        <v>1</v>
      </c>
      <c r="N138">
        <v>0</v>
      </c>
      <c r="O138" s="3">
        <v>45002</v>
      </c>
      <c r="P138" s="3">
        <v>45002.499305555553</v>
      </c>
    </row>
    <row r="139" spans="1:16" x14ac:dyDescent="0.25">
      <c r="A139">
        <v>30091</v>
      </c>
      <c r="B139" t="s">
        <v>29</v>
      </c>
      <c r="C139" t="s">
        <v>32</v>
      </c>
      <c r="D139" s="1">
        <v>45002</v>
      </c>
      <c r="E139" s="1">
        <v>45002.499988425923</v>
      </c>
      <c r="F139">
        <v>0</v>
      </c>
      <c r="G139" t="s">
        <v>31</v>
      </c>
      <c r="H139" t="s">
        <v>0</v>
      </c>
      <c r="I139">
        <v>13131</v>
      </c>
      <c r="J139" t="s">
        <v>32</v>
      </c>
      <c r="K139" t="s">
        <v>0</v>
      </c>
      <c r="L139" s="2">
        <v>0</v>
      </c>
      <c r="M139" s="4">
        <v>1</v>
      </c>
      <c r="N139">
        <v>0</v>
      </c>
      <c r="O139" s="3">
        <v>45002</v>
      </c>
      <c r="P139" s="3">
        <v>45002.499305555553</v>
      </c>
    </row>
    <row r="140" spans="1:16" x14ac:dyDescent="0.25">
      <c r="A140">
        <v>30092</v>
      </c>
      <c r="B140" t="s">
        <v>29</v>
      </c>
      <c r="C140" t="s">
        <v>15</v>
      </c>
      <c r="D140" s="1">
        <v>45002</v>
      </c>
      <c r="E140" s="1">
        <v>45002.499988425923</v>
      </c>
      <c r="F140">
        <v>0</v>
      </c>
      <c r="G140" t="s">
        <v>31</v>
      </c>
      <c r="H140" t="s">
        <v>0</v>
      </c>
      <c r="I140">
        <v>13548</v>
      </c>
      <c r="J140" t="s">
        <v>15</v>
      </c>
      <c r="K140" t="s">
        <v>0</v>
      </c>
      <c r="L140" s="2">
        <v>0</v>
      </c>
      <c r="M140" s="4">
        <v>1</v>
      </c>
      <c r="N140">
        <v>0</v>
      </c>
      <c r="O140" s="3">
        <v>45002</v>
      </c>
      <c r="P140" s="3">
        <v>45002.499305555553</v>
      </c>
    </row>
    <row r="141" spans="1:16" x14ac:dyDescent="0.25">
      <c r="A141">
        <v>30093</v>
      </c>
      <c r="B141" t="s">
        <v>29</v>
      </c>
      <c r="C141" t="s">
        <v>33</v>
      </c>
      <c r="D141" s="1">
        <v>45002</v>
      </c>
      <c r="E141" s="1">
        <v>45002.499988425923</v>
      </c>
      <c r="F141">
        <v>0</v>
      </c>
      <c r="G141" t="s">
        <v>31</v>
      </c>
      <c r="H141" t="s">
        <v>0</v>
      </c>
      <c r="I141">
        <v>14023</v>
      </c>
      <c r="J141" t="s">
        <v>33</v>
      </c>
      <c r="K141" t="s">
        <v>0</v>
      </c>
      <c r="L141" s="2">
        <v>0</v>
      </c>
      <c r="M141" s="4">
        <v>1</v>
      </c>
      <c r="N141">
        <v>0</v>
      </c>
      <c r="O141" s="3">
        <v>45002</v>
      </c>
      <c r="P141" s="3">
        <v>45002.499305555553</v>
      </c>
    </row>
    <row r="142" spans="1:16" x14ac:dyDescent="0.25">
      <c r="A142">
        <v>30094</v>
      </c>
      <c r="B142" t="s">
        <v>29</v>
      </c>
      <c r="C142" t="s">
        <v>30</v>
      </c>
      <c r="D142" s="1">
        <v>45002.5</v>
      </c>
      <c r="E142" s="1">
        <v>45002.999988425923</v>
      </c>
      <c r="F142">
        <v>0</v>
      </c>
      <c r="G142" t="s">
        <v>31</v>
      </c>
      <c r="H142" t="s">
        <v>0</v>
      </c>
      <c r="I142">
        <v>10414</v>
      </c>
      <c r="J142" t="s">
        <v>30</v>
      </c>
      <c r="K142" t="s">
        <v>0</v>
      </c>
      <c r="L142" s="2">
        <v>0</v>
      </c>
      <c r="M142" s="4">
        <v>1</v>
      </c>
      <c r="N142">
        <v>0</v>
      </c>
      <c r="O142" s="3">
        <v>45002.5</v>
      </c>
      <c r="P142" s="3">
        <v>45002.999305555553</v>
      </c>
    </row>
    <row r="143" spans="1:16" x14ac:dyDescent="0.25">
      <c r="A143">
        <v>30095</v>
      </c>
      <c r="B143" t="s">
        <v>29</v>
      </c>
      <c r="C143" t="s">
        <v>14</v>
      </c>
      <c r="D143" s="1">
        <v>45002.5</v>
      </c>
      <c r="E143" s="1">
        <v>45002.999988425923</v>
      </c>
      <c r="F143">
        <v>0</v>
      </c>
      <c r="G143" t="s">
        <v>31</v>
      </c>
      <c r="H143" t="s">
        <v>0</v>
      </c>
      <c r="I143">
        <v>10089</v>
      </c>
      <c r="J143" t="s">
        <v>14</v>
      </c>
      <c r="K143" t="s">
        <v>0</v>
      </c>
      <c r="L143" s="2">
        <v>0</v>
      </c>
      <c r="M143" s="4">
        <v>1</v>
      </c>
      <c r="N143">
        <v>0</v>
      </c>
      <c r="O143" s="3">
        <v>45002.5</v>
      </c>
      <c r="P143" s="3">
        <v>45002.999305555553</v>
      </c>
    </row>
    <row r="144" spans="1:16" x14ac:dyDescent="0.25">
      <c r="A144">
        <v>30096</v>
      </c>
      <c r="B144" t="s">
        <v>29</v>
      </c>
      <c r="C144" t="s">
        <v>5</v>
      </c>
      <c r="D144" s="1">
        <v>45002.5</v>
      </c>
      <c r="E144" s="1">
        <v>45002.999988425923</v>
      </c>
      <c r="F144">
        <v>0</v>
      </c>
      <c r="G144" t="s">
        <v>31</v>
      </c>
      <c r="H144" t="s">
        <v>0</v>
      </c>
      <c r="I144">
        <v>10660</v>
      </c>
      <c r="J144" t="s">
        <v>5</v>
      </c>
      <c r="K144" t="s">
        <v>0</v>
      </c>
      <c r="L144" s="2">
        <v>0</v>
      </c>
      <c r="M144" s="4">
        <v>1</v>
      </c>
      <c r="N144">
        <v>0</v>
      </c>
      <c r="O144" s="3">
        <v>45002.5</v>
      </c>
      <c r="P144" s="3">
        <v>45002.999305555553</v>
      </c>
    </row>
    <row r="145" spans="1:16" x14ac:dyDescent="0.25">
      <c r="A145">
        <v>30097</v>
      </c>
      <c r="B145" t="s">
        <v>29</v>
      </c>
      <c r="C145" t="s">
        <v>21</v>
      </c>
      <c r="D145" s="1">
        <v>45002.5</v>
      </c>
      <c r="E145" s="1">
        <v>45002.999988425923</v>
      </c>
      <c r="F145">
        <v>0</v>
      </c>
      <c r="G145" t="s">
        <v>31</v>
      </c>
      <c r="H145" t="s">
        <v>0</v>
      </c>
      <c r="I145">
        <v>10806</v>
      </c>
      <c r="J145" t="s">
        <v>21</v>
      </c>
      <c r="K145" t="s">
        <v>0</v>
      </c>
      <c r="L145" s="2">
        <v>0</v>
      </c>
      <c r="M145" s="4">
        <v>1</v>
      </c>
      <c r="N145">
        <v>0</v>
      </c>
      <c r="O145" s="3">
        <v>45002.5</v>
      </c>
      <c r="P145" s="3">
        <v>45002.999305555553</v>
      </c>
    </row>
    <row r="146" spans="1:16" x14ac:dyDescent="0.25">
      <c r="A146">
        <v>30098</v>
      </c>
      <c r="B146" t="s">
        <v>29</v>
      </c>
      <c r="C146" t="s">
        <v>4</v>
      </c>
      <c r="D146" s="1">
        <v>45002.5</v>
      </c>
      <c r="E146" s="1">
        <v>45002.999988425923</v>
      </c>
      <c r="F146">
        <v>0</v>
      </c>
      <c r="G146" t="s">
        <v>31</v>
      </c>
      <c r="H146" t="s">
        <v>0</v>
      </c>
      <c r="I146">
        <v>11133</v>
      </c>
      <c r="J146" t="s">
        <v>4</v>
      </c>
      <c r="K146" t="s">
        <v>0</v>
      </c>
      <c r="L146" s="2">
        <v>0</v>
      </c>
      <c r="M146" s="4">
        <v>1</v>
      </c>
      <c r="N146">
        <v>0</v>
      </c>
      <c r="O146" s="3">
        <v>45002.5</v>
      </c>
      <c r="P146" s="3">
        <v>45002.999305555553</v>
      </c>
    </row>
    <row r="147" spans="1:16" x14ac:dyDescent="0.25">
      <c r="A147">
        <v>30099</v>
      </c>
      <c r="B147" t="s">
        <v>29</v>
      </c>
      <c r="C147" t="s">
        <v>12</v>
      </c>
      <c r="D147" s="1">
        <v>45002.5</v>
      </c>
      <c r="E147" s="1">
        <v>45002.999988425923</v>
      </c>
      <c r="F147">
        <v>0</v>
      </c>
      <c r="G147" t="s">
        <v>31</v>
      </c>
      <c r="H147" t="s">
        <v>0</v>
      </c>
      <c r="I147">
        <v>11993</v>
      </c>
      <c r="J147" t="s">
        <v>12</v>
      </c>
      <c r="K147" t="s">
        <v>0</v>
      </c>
      <c r="L147" s="2">
        <v>0</v>
      </c>
      <c r="M147" s="4">
        <v>1</v>
      </c>
      <c r="N147">
        <v>0</v>
      </c>
      <c r="O147" s="3">
        <v>45002.5</v>
      </c>
      <c r="P147" s="3">
        <v>45002.999305555553</v>
      </c>
    </row>
    <row r="148" spans="1:16" x14ac:dyDescent="0.25">
      <c r="A148">
        <v>30100</v>
      </c>
      <c r="B148" t="s">
        <v>29</v>
      </c>
      <c r="C148" t="s">
        <v>2</v>
      </c>
      <c r="D148" s="1">
        <v>45002.5</v>
      </c>
      <c r="E148" s="1">
        <v>45002.999988425923</v>
      </c>
      <c r="F148">
        <v>0</v>
      </c>
      <c r="G148" t="s">
        <v>31</v>
      </c>
      <c r="H148" t="s">
        <v>0</v>
      </c>
      <c r="I148">
        <v>12910</v>
      </c>
      <c r="J148" t="s">
        <v>2</v>
      </c>
      <c r="K148" t="s">
        <v>0</v>
      </c>
      <c r="L148" s="2">
        <v>0</v>
      </c>
      <c r="M148" s="4">
        <v>1</v>
      </c>
      <c r="N148">
        <v>0</v>
      </c>
      <c r="O148" s="3">
        <v>45002.5</v>
      </c>
      <c r="P148" s="3">
        <v>45002.999305555553</v>
      </c>
    </row>
    <row r="149" spans="1:16" x14ac:dyDescent="0.25">
      <c r="A149">
        <v>30101</v>
      </c>
      <c r="B149" t="s">
        <v>29</v>
      </c>
      <c r="C149" t="s">
        <v>32</v>
      </c>
      <c r="D149" s="1">
        <v>45002.5</v>
      </c>
      <c r="E149" s="1">
        <v>45002.999988425923</v>
      </c>
      <c r="F149">
        <v>0</v>
      </c>
      <c r="G149" t="s">
        <v>31</v>
      </c>
      <c r="H149" t="s">
        <v>0</v>
      </c>
      <c r="I149">
        <v>13131</v>
      </c>
      <c r="J149" t="s">
        <v>32</v>
      </c>
      <c r="K149" t="s">
        <v>0</v>
      </c>
      <c r="L149" s="2">
        <v>0</v>
      </c>
      <c r="M149" s="4">
        <v>1</v>
      </c>
      <c r="N149">
        <v>0</v>
      </c>
      <c r="O149" s="3">
        <v>45002.5</v>
      </c>
      <c r="P149" s="3">
        <v>45002.999305555553</v>
      </c>
    </row>
    <row r="150" spans="1:16" x14ac:dyDescent="0.25">
      <c r="A150">
        <v>30102</v>
      </c>
      <c r="B150" t="s">
        <v>29</v>
      </c>
      <c r="C150" t="s">
        <v>15</v>
      </c>
      <c r="D150" s="1">
        <v>45002.5</v>
      </c>
      <c r="E150" s="1">
        <v>45002.999988425923</v>
      </c>
      <c r="F150">
        <v>0</v>
      </c>
      <c r="G150" t="s">
        <v>31</v>
      </c>
      <c r="H150" t="s">
        <v>0</v>
      </c>
      <c r="I150">
        <v>13548</v>
      </c>
      <c r="J150" t="s">
        <v>15</v>
      </c>
      <c r="K150" t="s">
        <v>0</v>
      </c>
      <c r="L150" s="2">
        <v>0</v>
      </c>
      <c r="M150" s="4">
        <v>1</v>
      </c>
      <c r="N150">
        <v>0</v>
      </c>
      <c r="O150" s="3">
        <v>45002.5</v>
      </c>
      <c r="P150" s="3">
        <v>45002.999305555553</v>
      </c>
    </row>
    <row r="151" spans="1:16" x14ac:dyDescent="0.25">
      <c r="A151">
        <v>30103</v>
      </c>
      <c r="B151" t="s">
        <v>29</v>
      </c>
      <c r="C151" t="s">
        <v>33</v>
      </c>
      <c r="D151" s="1">
        <v>45002.5</v>
      </c>
      <c r="E151" s="1">
        <v>45002.999988425923</v>
      </c>
      <c r="F151">
        <v>0</v>
      </c>
      <c r="G151" t="s">
        <v>31</v>
      </c>
      <c r="H151" t="s">
        <v>0</v>
      </c>
      <c r="I151">
        <v>14023</v>
      </c>
      <c r="J151" t="s">
        <v>33</v>
      </c>
      <c r="K151" t="s">
        <v>0</v>
      </c>
      <c r="L151" s="2">
        <v>0</v>
      </c>
      <c r="M151" s="4">
        <v>1</v>
      </c>
      <c r="N151">
        <v>0</v>
      </c>
      <c r="O151" s="3">
        <v>45002.5</v>
      </c>
      <c r="P151" s="3">
        <v>45002.999305555553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Procedure</vt:lpstr>
      <vt:lpstr>Execute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Saravanan</dc:creator>
  <cp:lastModifiedBy>Usha Saravanan</cp:lastModifiedBy>
  <dcterms:created xsi:type="dcterms:W3CDTF">2023-05-22T05:11:49Z</dcterms:created>
  <dcterms:modified xsi:type="dcterms:W3CDTF">2023-05-22T13:57:51Z</dcterms:modified>
</cp:coreProperties>
</file>